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1 - Most přes potok"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'201 - Most přes potok'!$C$130:$K$513</definedName>
    <definedName name="_xlnm.Print_Area" localSheetId="1">'201 - Most přes potok'!$C$4:$J$39,'201 - Most přes potok'!$C$50:$J$76,'201 - Most přes potok'!$C$82:$J$112,'201 - Most přes potok'!$C$118:$K$513</definedName>
    <definedName name="_xlnm.Print_Titles" localSheetId="1">'201 - Most přes potok'!$130:$130</definedName>
  </definedNames>
  <calcPr/>
</workbook>
</file>

<file path=xl/calcChain.xml><?xml version="1.0" encoding="utf-8"?>
<calcChain xmlns="http://schemas.openxmlformats.org/spreadsheetml/2006/main">
  <c i="2" l="1" r="J37"/>
  <c r="J36"/>
  <c i="1" r="AY95"/>
  <c i="2" r="J35"/>
  <c i="1" r="AX95"/>
  <c i="2" r="BI509"/>
  <c r="BH509"/>
  <c r="BG509"/>
  <c r="BF509"/>
  <c r="T509"/>
  <c r="T503"/>
  <c r="R509"/>
  <c r="R503"/>
  <c r="P509"/>
  <c r="P503"/>
  <c r="BI504"/>
  <c r="BH504"/>
  <c r="BG504"/>
  <c r="BF504"/>
  <c r="T504"/>
  <c r="R504"/>
  <c r="P504"/>
  <c r="BI498"/>
  <c r="BH498"/>
  <c r="BG498"/>
  <c r="BF498"/>
  <c r="T498"/>
  <c r="T497"/>
  <c r="R498"/>
  <c r="R497"/>
  <c r="P498"/>
  <c r="P497"/>
  <c r="BI492"/>
  <c r="BH492"/>
  <c r="BG492"/>
  <c r="BF492"/>
  <c r="T492"/>
  <c r="R492"/>
  <c r="P492"/>
  <c r="BI489"/>
  <c r="BH489"/>
  <c r="BG489"/>
  <c r="BF489"/>
  <c r="T489"/>
  <c r="R489"/>
  <c r="P489"/>
  <c r="BI485"/>
  <c r="BH485"/>
  <c r="BG485"/>
  <c r="BF485"/>
  <c r="T485"/>
  <c r="R485"/>
  <c r="P485"/>
  <c r="BI480"/>
  <c r="BH480"/>
  <c r="BG480"/>
  <c r="BF480"/>
  <c r="T480"/>
  <c r="R480"/>
  <c r="P480"/>
  <c r="BI477"/>
  <c r="BH477"/>
  <c r="BG477"/>
  <c r="BF477"/>
  <c r="T477"/>
  <c r="R477"/>
  <c r="P477"/>
  <c r="BI474"/>
  <c r="BH474"/>
  <c r="BG474"/>
  <c r="BF474"/>
  <c r="T474"/>
  <c r="R474"/>
  <c r="P474"/>
  <c r="BI470"/>
  <c r="BH470"/>
  <c r="BG470"/>
  <c r="BF470"/>
  <c r="T470"/>
  <c r="R470"/>
  <c r="P470"/>
  <c r="BI467"/>
  <c r="BH467"/>
  <c r="BG467"/>
  <c r="BF467"/>
  <c r="T467"/>
  <c r="R467"/>
  <c r="P467"/>
  <c r="BI465"/>
  <c r="BH465"/>
  <c r="BG465"/>
  <c r="BF465"/>
  <c r="T465"/>
  <c r="R465"/>
  <c r="P465"/>
  <c r="BI462"/>
  <c r="BH462"/>
  <c r="BG462"/>
  <c r="BF462"/>
  <c r="T462"/>
  <c r="R462"/>
  <c r="P462"/>
  <c r="BI459"/>
  <c r="BH459"/>
  <c r="BG459"/>
  <c r="BF459"/>
  <c r="T459"/>
  <c r="R459"/>
  <c r="P459"/>
  <c r="BI454"/>
  <c r="BH454"/>
  <c r="BG454"/>
  <c r="BF454"/>
  <c r="T454"/>
  <c r="T453"/>
  <c r="R454"/>
  <c r="R453"/>
  <c r="P454"/>
  <c r="P453"/>
  <c r="BI449"/>
  <c r="BH449"/>
  <c r="BG449"/>
  <c r="BF449"/>
  <c r="T449"/>
  <c r="R449"/>
  <c r="P449"/>
  <c r="BI446"/>
  <c r="BH446"/>
  <c r="BG446"/>
  <c r="BF446"/>
  <c r="T446"/>
  <c r="R446"/>
  <c r="P446"/>
  <c r="BI443"/>
  <c r="BH443"/>
  <c r="BG443"/>
  <c r="BF443"/>
  <c r="T443"/>
  <c r="R443"/>
  <c r="P443"/>
  <c r="BI439"/>
  <c r="BH439"/>
  <c r="BG439"/>
  <c r="BF439"/>
  <c r="T439"/>
  <c r="R439"/>
  <c r="P439"/>
  <c r="BI436"/>
  <c r="BH436"/>
  <c r="BG436"/>
  <c r="BF436"/>
  <c r="T436"/>
  <c r="R436"/>
  <c r="P436"/>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3"/>
  <c r="BH413"/>
  <c r="BG413"/>
  <c r="BF413"/>
  <c r="T413"/>
  <c r="R413"/>
  <c r="P413"/>
  <c r="BI410"/>
  <c r="BH410"/>
  <c r="BG410"/>
  <c r="BF410"/>
  <c r="T410"/>
  <c r="R410"/>
  <c r="P410"/>
  <c r="BI404"/>
  <c r="BH404"/>
  <c r="BG404"/>
  <c r="BF404"/>
  <c r="T404"/>
  <c r="R404"/>
  <c r="P404"/>
  <c r="BI401"/>
  <c r="BH401"/>
  <c r="BG401"/>
  <c r="BF401"/>
  <c r="T401"/>
  <c r="R401"/>
  <c r="P401"/>
  <c r="BI398"/>
  <c r="BH398"/>
  <c r="BG398"/>
  <c r="BF398"/>
  <c r="T398"/>
  <c r="R398"/>
  <c r="P398"/>
  <c r="BI394"/>
  <c r="BH394"/>
  <c r="BG394"/>
  <c r="BF394"/>
  <c r="T394"/>
  <c r="R394"/>
  <c r="P394"/>
  <c r="BI391"/>
  <c r="BH391"/>
  <c r="BG391"/>
  <c r="BF391"/>
  <c r="T391"/>
  <c r="R391"/>
  <c r="P391"/>
  <c r="BI385"/>
  <c r="BH385"/>
  <c r="BG385"/>
  <c r="BF385"/>
  <c r="T385"/>
  <c r="R385"/>
  <c r="P385"/>
  <c r="BI380"/>
  <c r="BH380"/>
  <c r="BG380"/>
  <c r="BF380"/>
  <c r="T380"/>
  <c r="R380"/>
  <c r="P380"/>
  <c r="BI375"/>
  <c r="BH375"/>
  <c r="BG375"/>
  <c r="BF375"/>
  <c r="T375"/>
  <c r="R375"/>
  <c r="P375"/>
  <c r="BI368"/>
  <c r="BH368"/>
  <c r="BG368"/>
  <c r="BF368"/>
  <c r="T368"/>
  <c r="R368"/>
  <c r="P368"/>
  <c r="BI362"/>
  <c r="BH362"/>
  <c r="BG362"/>
  <c r="BF362"/>
  <c r="T362"/>
  <c r="R362"/>
  <c r="P362"/>
  <c r="BI357"/>
  <c r="BH357"/>
  <c r="BG357"/>
  <c r="BF357"/>
  <c r="T357"/>
  <c r="R357"/>
  <c r="P357"/>
  <c r="BI348"/>
  <c r="BH348"/>
  <c r="BG348"/>
  <c r="BF348"/>
  <c r="T348"/>
  <c r="R348"/>
  <c r="P348"/>
  <c r="BI336"/>
  <c r="BH336"/>
  <c r="BG336"/>
  <c r="BF336"/>
  <c r="T336"/>
  <c r="R336"/>
  <c r="P336"/>
  <c r="BI329"/>
  <c r="BH329"/>
  <c r="BG329"/>
  <c r="BF329"/>
  <c r="T329"/>
  <c r="R329"/>
  <c r="P329"/>
  <c r="BI319"/>
  <c r="BH319"/>
  <c r="BG319"/>
  <c r="BF319"/>
  <c r="T319"/>
  <c r="R319"/>
  <c r="P319"/>
  <c r="BI316"/>
  <c r="BH316"/>
  <c r="BG316"/>
  <c r="BF316"/>
  <c r="T316"/>
  <c r="R316"/>
  <c r="P316"/>
  <c r="BI312"/>
  <c r="BH312"/>
  <c r="BG312"/>
  <c r="BF312"/>
  <c r="T312"/>
  <c r="R312"/>
  <c r="P312"/>
  <c r="BI308"/>
  <c r="BH308"/>
  <c r="BG308"/>
  <c r="BF308"/>
  <c r="T308"/>
  <c r="R308"/>
  <c r="P308"/>
  <c r="BI305"/>
  <c r="BH305"/>
  <c r="BG305"/>
  <c r="BF305"/>
  <c r="T305"/>
  <c r="R305"/>
  <c r="P305"/>
  <c r="BI301"/>
  <c r="BH301"/>
  <c r="BG301"/>
  <c r="BF301"/>
  <c r="T301"/>
  <c r="R301"/>
  <c r="P301"/>
  <c r="BI298"/>
  <c r="BH298"/>
  <c r="BG298"/>
  <c r="BF298"/>
  <c r="T298"/>
  <c r="R298"/>
  <c r="P298"/>
  <c r="BI293"/>
  <c r="BH293"/>
  <c r="BG293"/>
  <c r="BF293"/>
  <c r="T293"/>
  <c r="R293"/>
  <c r="P293"/>
  <c r="BI289"/>
  <c r="BH289"/>
  <c r="BG289"/>
  <c r="BF289"/>
  <c r="T289"/>
  <c r="R289"/>
  <c r="P289"/>
  <c r="BI287"/>
  <c r="BH287"/>
  <c r="BG287"/>
  <c r="BF287"/>
  <c r="T287"/>
  <c r="R287"/>
  <c r="P287"/>
  <c r="BI284"/>
  <c r="BH284"/>
  <c r="BG284"/>
  <c r="BF284"/>
  <c r="T284"/>
  <c r="R284"/>
  <c r="P284"/>
  <c r="BI282"/>
  <c r="BH282"/>
  <c r="BG282"/>
  <c r="BF282"/>
  <c r="T282"/>
  <c r="R282"/>
  <c r="P282"/>
  <c r="BI279"/>
  <c r="BH279"/>
  <c r="BG279"/>
  <c r="BF279"/>
  <c r="T279"/>
  <c r="R279"/>
  <c r="P279"/>
  <c r="BI277"/>
  <c r="BH277"/>
  <c r="BG277"/>
  <c r="BF277"/>
  <c r="T277"/>
  <c r="R277"/>
  <c r="P277"/>
  <c r="BI274"/>
  <c r="BH274"/>
  <c r="BG274"/>
  <c r="BF274"/>
  <c r="T274"/>
  <c r="R274"/>
  <c r="P274"/>
  <c r="BI266"/>
  <c r="BH266"/>
  <c r="BG266"/>
  <c r="BF266"/>
  <c r="T266"/>
  <c r="R266"/>
  <c r="P266"/>
  <c r="BI263"/>
  <c r="BH263"/>
  <c r="BG263"/>
  <c r="BF263"/>
  <c r="T263"/>
  <c r="R263"/>
  <c r="P263"/>
  <c r="BI256"/>
  <c r="BH256"/>
  <c r="BG256"/>
  <c r="BF256"/>
  <c r="T256"/>
  <c r="R256"/>
  <c r="P256"/>
  <c r="BI253"/>
  <c r="BH253"/>
  <c r="BG253"/>
  <c r="BF253"/>
  <c r="T253"/>
  <c r="R253"/>
  <c r="P253"/>
  <c r="BI245"/>
  <c r="BH245"/>
  <c r="BG245"/>
  <c r="BF245"/>
  <c r="T245"/>
  <c r="R245"/>
  <c r="P245"/>
  <c r="BI242"/>
  <c r="BH242"/>
  <c r="BG242"/>
  <c r="BF242"/>
  <c r="T242"/>
  <c r="R242"/>
  <c r="P242"/>
  <c r="BI238"/>
  <c r="BH238"/>
  <c r="BG238"/>
  <c r="BF238"/>
  <c r="T238"/>
  <c r="R238"/>
  <c r="P238"/>
  <c r="BI234"/>
  <c r="BH234"/>
  <c r="BG234"/>
  <c r="BF234"/>
  <c r="T234"/>
  <c r="R234"/>
  <c r="P234"/>
  <c r="BI230"/>
  <c r="BH230"/>
  <c r="BG230"/>
  <c r="BF230"/>
  <c r="T230"/>
  <c r="R230"/>
  <c r="P230"/>
  <c r="BI227"/>
  <c r="BH227"/>
  <c r="BG227"/>
  <c r="BF227"/>
  <c r="T227"/>
  <c r="R227"/>
  <c r="P227"/>
  <c r="BI223"/>
  <c r="BH223"/>
  <c r="BG223"/>
  <c r="BF223"/>
  <c r="T223"/>
  <c r="R223"/>
  <c r="P223"/>
  <c r="BI221"/>
  <c r="BH221"/>
  <c r="BG221"/>
  <c r="BF221"/>
  <c r="T221"/>
  <c r="R221"/>
  <c r="P221"/>
  <c r="BI218"/>
  <c r="BH218"/>
  <c r="BG218"/>
  <c r="BF218"/>
  <c r="T218"/>
  <c r="R218"/>
  <c r="P218"/>
  <c r="BI214"/>
  <c r="BH214"/>
  <c r="BG214"/>
  <c r="BF214"/>
  <c r="T214"/>
  <c r="R214"/>
  <c r="P214"/>
  <c r="BI211"/>
  <c r="BH211"/>
  <c r="BG211"/>
  <c r="BF211"/>
  <c r="T211"/>
  <c r="R211"/>
  <c r="P211"/>
  <c r="BI204"/>
  <c r="BH204"/>
  <c r="BG204"/>
  <c r="BF204"/>
  <c r="T204"/>
  <c r="R204"/>
  <c r="P204"/>
  <c r="BI198"/>
  <c r="BH198"/>
  <c r="BG198"/>
  <c r="BF198"/>
  <c r="T198"/>
  <c r="R198"/>
  <c r="P198"/>
  <c r="BI195"/>
  <c r="BH195"/>
  <c r="BG195"/>
  <c r="BF195"/>
  <c r="T195"/>
  <c r="R195"/>
  <c r="P195"/>
  <c r="BI192"/>
  <c r="BH192"/>
  <c r="BG192"/>
  <c r="BF192"/>
  <c r="T192"/>
  <c r="R192"/>
  <c r="P192"/>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8"/>
  <c r="BH168"/>
  <c r="BG168"/>
  <c r="BF168"/>
  <c r="T168"/>
  <c r="R168"/>
  <c r="P168"/>
  <c r="BI163"/>
  <c r="BH163"/>
  <c r="BG163"/>
  <c r="BF163"/>
  <c r="T163"/>
  <c r="R163"/>
  <c r="P163"/>
  <c r="BI151"/>
  <c r="BH151"/>
  <c r="BG151"/>
  <c r="BF151"/>
  <c r="T151"/>
  <c r="R151"/>
  <c r="P151"/>
  <c r="BI147"/>
  <c r="BH147"/>
  <c r="BG147"/>
  <c r="BF147"/>
  <c r="T147"/>
  <c r="R147"/>
  <c r="P147"/>
  <c r="BI144"/>
  <c r="BH144"/>
  <c r="BG144"/>
  <c r="BF144"/>
  <c r="T144"/>
  <c r="R144"/>
  <c r="P144"/>
  <c r="BI134"/>
  <c r="BH134"/>
  <c r="BG134"/>
  <c r="BF134"/>
  <c r="T134"/>
  <c r="R134"/>
  <c r="P134"/>
  <c r="F125"/>
  <c r="E123"/>
  <c r="F89"/>
  <c r="E87"/>
  <c r="J24"/>
  <c r="E24"/>
  <c r="J128"/>
  <c r="J23"/>
  <c r="J21"/>
  <c r="E21"/>
  <c r="J127"/>
  <c r="J20"/>
  <c r="J18"/>
  <c r="E18"/>
  <c r="F128"/>
  <c r="J17"/>
  <c r="J15"/>
  <c r="E15"/>
  <c r="F91"/>
  <c r="J14"/>
  <c r="J12"/>
  <c r="J125"/>
  <c r="E7"/>
  <c r="E121"/>
  <c i="1" r="L90"/>
  <c r="AM90"/>
  <c r="AM89"/>
  <c r="L89"/>
  <c r="AM87"/>
  <c r="L87"/>
  <c r="L85"/>
  <c r="L84"/>
  <c i="2" r="J492"/>
  <c r="BK485"/>
  <c r="BK470"/>
  <c r="J465"/>
  <c r="BK459"/>
  <c r="J446"/>
  <c r="J443"/>
  <c r="BK439"/>
  <c r="J436"/>
  <c r="BK429"/>
  <c r="BK423"/>
  <c r="J420"/>
  <c r="BK417"/>
  <c r="J413"/>
  <c r="BK398"/>
  <c r="BK391"/>
  <c r="J368"/>
  <c r="J362"/>
  <c r="J357"/>
  <c r="J319"/>
  <c r="J316"/>
  <c r="BK308"/>
  <c r="BK301"/>
  <c r="BK289"/>
  <c r="BK287"/>
  <c r="J282"/>
  <c r="J274"/>
  <c r="J263"/>
  <c r="BK253"/>
  <c r="BK245"/>
  <c r="BK227"/>
  <c r="BK223"/>
  <c r="J218"/>
  <c r="J204"/>
  <c r="J192"/>
  <c r="J186"/>
  <c r="BK183"/>
  <c r="BK179"/>
  <c r="BK176"/>
  <c r="BK173"/>
  <c r="J170"/>
  <c r="BK168"/>
  <c r="J485"/>
  <c r="J480"/>
  <c r="BK474"/>
  <c r="J470"/>
  <c r="BK467"/>
  <c r="BK465"/>
  <c r="BK462"/>
  <c r="J459"/>
  <c r="J454"/>
  <c r="J449"/>
  <c r="BK432"/>
  <c r="J429"/>
  <c r="BK426"/>
  <c r="BK420"/>
  <c r="BK401"/>
  <c r="J398"/>
  <c r="BK394"/>
  <c r="BK375"/>
  <c r="BK368"/>
  <c r="J348"/>
  <c r="J329"/>
  <c r="J308"/>
  <c r="BK305"/>
  <c r="J301"/>
  <c r="BK298"/>
  <c r="BK284"/>
  <c r="BK279"/>
  <c r="J277"/>
  <c r="J266"/>
  <c r="BK263"/>
  <c r="J256"/>
  <c r="BK238"/>
  <c r="BK234"/>
  <c r="BK230"/>
  <c r="J230"/>
  <c r="J211"/>
  <c r="BK204"/>
  <c r="J198"/>
  <c r="J195"/>
  <c r="BK170"/>
  <c r="J163"/>
  <c r="J147"/>
  <c r="J144"/>
  <c i="1" r="AS94"/>
  <c i="2" r="BK498"/>
  <c r="BK492"/>
  <c r="J489"/>
  <c r="BK480"/>
  <c r="BK477"/>
  <c r="J467"/>
  <c r="J462"/>
  <c r="BK446"/>
  <c r="J432"/>
  <c r="J426"/>
  <c r="J417"/>
  <c r="BK413"/>
  <c r="J410"/>
  <c r="BK404"/>
  <c r="J401"/>
  <c r="J391"/>
  <c r="J385"/>
  <c r="J380"/>
  <c r="BK357"/>
  <c r="BK348"/>
  <c r="J336"/>
  <c r="BK316"/>
  <c r="BK312"/>
  <c r="J293"/>
  <c r="J287"/>
  <c r="BK282"/>
  <c r="J279"/>
  <c r="BK277"/>
  <c r="BK274"/>
  <c r="BK266"/>
  <c r="BK256"/>
  <c r="J253"/>
  <c r="J245"/>
  <c r="J242"/>
  <c r="J234"/>
  <c r="J227"/>
  <c r="BK221"/>
  <c r="BK218"/>
  <c r="J214"/>
  <c r="BK198"/>
  <c r="BK195"/>
  <c r="BK192"/>
  <c r="BK186"/>
  <c r="BK151"/>
  <c r="BK134"/>
  <c r="BK509"/>
  <c r="J509"/>
  <c r="BK504"/>
  <c r="J504"/>
  <c r="J498"/>
  <c r="BK489"/>
  <c r="J477"/>
  <c r="J474"/>
  <c r="BK454"/>
  <c r="BK449"/>
  <c r="BK443"/>
  <c r="J439"/>
  <c r="BK436"/>
  <c r="J423"/>
  <c r="BK410"/>
  <c r="J404"/>
  <c r="J394"/>
  <c r="BK385"/>
  <c r="BK380"/>
  <c r="J375"/>
  <c r="BK362"/>
  <c r="BK336"/>
  <c r="BK329"/>
  <c r="BK319"/>
  <c r="J312"/>
  <c r="J305"/>
  <c r="J298"/>
  <c r="BK293"/>
  <c r="J289"/>
  <c r="J284"/>
  <c r="BK242"/>
  <c r="J238"/>
  <c r="J223"/>
  <c r="J221"/>
  <c r="BK214"/>
  <c r="BK211"/>
  <c r="J183"/>
  <c r="J179"/>
  <c r="J176"/>
  <c r="J173"/>
  <c r="J168"/>
  <c r="BK163"/>
  <c r="J151"/>
  <c r="BK147"/>
  <c r="BK144"/>
  <c r="J134"/>
  <c l="1" r="P133"/>
  <c r="BK484"/>
  <c r="J484"/>
  <c r="J109"/>
  <c r="R133"/>
  <c r="P191"/>
  <c r="T191"/>
  <c r="R217"/>
  <c r="T292"/>
  <c r="P356"/>
  <c r="T356"/>
  <c r="T133"/>
  <c r="R191"/>
  <c r="P217"/>
  <c r="BK292"/>
  <c r="J292"/>
  <c r="J101"/>
  <c r="R292"/>
  <c r="R356"/>
  <c r="P390"/>
  <c r="T390"/>
  <c r="P435"/>
  <c r="T435"/>
  <c r="P458"/>
  <c r="P457"/>
  <c r="T458"/>
  <c r="T457"/>
  <c r="P484"/>
  <c r="P483"/>
  <c r="T484"/>
  <c r="T483"/>
  <c r="BK133"/>
  <c r="J133"/>
  <c r="J98"/>
  <c r="BK191"/>
  <c r="J191"/>
  <c r="J99"/>
  <c r="BK217"/>
  <c r="J217"/>
  <c r="J100"/>
  <c r="T217"/>
  <c r="P292"/>
  <c r="BK356"/>
  <c r="J356"/>
  <c r="J102"/>
  <c r="BK390"/>
  <c r="J390"/>
  <c r="J103"/>
  <c r="R390"/>
  <c r="BK435"/>
  <c r="J435"/>
  <c r="J104"/>
  <c r="R435"/>
  <c r="BK458"/>
  <c r="J458"/>
  <c r="J107"/>
  <c r="R458"/>
  <c r="R457"/>
  <c r="R484"/>
  <c r="R483"/>
  <c r="E85"/>
  <c r="J92"/>
  <c r="F127"/>
  <c r="BE186"/>
  <c r="BE192"/>
  <c r="BE195"/>
  <c r="BE198"/>
  <c r="BE227"/>
  <c r="BE230"/>
  <c r="BE234"/>
  <c r="BE253"/>
  <c r="BE256"/>
  <c r="BE263"/>
  <c r="BE274"/>
  <c r="BE277"/>
  <c r="BE279"/>
  <c r="BE348"/>
  <c r="BE398"/>
  <c r="BE413"/>
  <c r="BE423"/>
  <c r="BE429"/>
  <c r="BE459"/>
  <c r="BE462"/>
  <c r="BE467"/>
  <c r="BE474"/>
  <c r="BE477"/>
  <c r="BE492"/>
  <c r="BE498"/>
  <c r="BE504"/>
  <c r="BE509"/>
  <c r="J91"/>
  <c r="BE168"/>
  <c r="BE170"/>
  <c r="BE173"/>
  <c r="BE176"/>
  <c r="BE179"/>
  <c r="BE287"/>
  <c r="BE293"/>
  <c r="BE298"/>
  <c r="BE301"/>
  <c r="BE319"/>
  <c r="BE357"/>
  <c r="BE362"/>
  <c r="BE375"/>
  <c r="BE391"/>
  <c r="BE394"/>
  <c r="BE426"/>
  <c r="BE436"/>
  <c r="BE446"/>
  <c r="BE454"/>
  <c r="BE470"/>
  <c r="BE147"/>
  <c r="BE163"/>
  <c r="BE183"/>
  <c r="BE211"/>
  <c r="BE214"/>
  <c r="BE223"/>
  <c r="BE242"/>
  <c r="BE245"/>
  <c r="BE282"/>
  <c r="BE284"/>
  <c r="BE289"/>
  <c r="BE305"/>
  <c r="BE308"/>
  <c r="BE312"/>
  <c r="BE316"/>
  <c r="BE380"/>
  <c r="BE410"/>
  <c r="BE417"/>
  <c r="BE420"/>
  <c r="BE439"/>
  <c r="BE443"/>
  <c r="BE485"/>
  <c r="J89"/>
  <c r="F92"/>
  <c r="BE134"/>
  <c r="BE144"/>
  <c r="BE151"/>
  <c r="BE204"/>
  <c r="BE218"/>
  <c r="BE221"/>
  <c r="BE238"/>
  <c r="BE266"/>
  <c r="BE329"/>
  <c r="BE336"/>
  <c r="BE368"/>
  <c r="BE385"/>
  <c r="BE401"/>
  <c r="BE404"/>
  <c r="BE432"/>
  <c r="BE449"/>
  <c r="BE465"/>
  <c r="BE480"/>
  <c r="BE489"/>
  <c r="BK453"/>
  <c r="J453"/>
  <c r="J105"/>
  <c r="BK497"/>
  <c r="J497"/>
  <c r="J110"/>
  <c r="BK503"/>
  <c r="J503"/>
  <c r="J111"/>
  <c r="F36"/>
  <c i="1" r="BC95"/>
  <c r="BC94"/>
  <c r="W32"/>
  <c i="2" r="F34"/>
  <c i="1" r="BA95"/>
  <c r="BA94"/>
  <c r="AW94"/>
  <c r="AK30"/>
  <c i="2" r="J34"/>
  <c i="1" r="AW95"/>
  <c i="2" r="F37"/>
  <c i="1" r="BD95"/>
  <c r="BD94"/>
  <c r="W33"/>
  <c i="2" r="F35"/>
  <c i="1" r="BB95"/>
  <c r="BB94"/>
  <c r="W31"/>
  <c i="2" l="1" r="R132"/>
  <c r="R131"/>
  <c r="P132"/>
  <c r="P131"/>
  <c i="1" r="AU95"/>
  <c i="2" r="T132"/>
  <c r="T131"/>
  <c r="BK132"/>
  <c r="J132"/>
  <c r="J97"/>
  <c r="BK483"/>
  <c r="J483"/>
  <c r="J108"/>
  <c r="BK457"/>
  <c r="J457"/>
  <c r="J106"/>
  <c i="1" r="AU94"/>
  <c r="AX94"/>
  <c r="AY94"/>
  <c i="2" r="F33"/>
  <c i="1" r="AZ95"/>
  <c r="AZ94"/>
  <c r="AV94"/>
  <c r="AK29"/>
  <c r="W30"/>
  <c i="2" r="J33"/>
  <c i="1" r="AV95"/>
  <c r="AT95"/>
  <c i="2" l="1" r="BK131"/>
  <c r="J131"/>
  <c i="1" r="W29"/>
  <c i="2" r="J30"/>
  <c i="1" r="AG95"/>
  <c r="AG94"/>
  <c r="AK26"/>
  <c r="AK35"/>
  <c r="AT94"/>
  <c l="1" r="AN95"/>
  <c r="AN94"/>
  <c i="2" r="J39"/>
  <c r="J96"/>
</calcChain>
</file>

<file path=xl/sharedStrings.xml><?xml version="1.0" encoding="utf-8"?>
<sst xmlns="http://schemas.openxmlformats.org/spreadsheetml/2006/main">
  <si>
    <t>Export Komplet</t>
  </si>
  <si>
    <t/>
  </si>
  <si>
    <t>2.0</t>
  </si>
  <si>
    <t>ZAMOK</t>
  </si>
  <si>
    <t>False</t>
  </si>
  <si>
    <t>{4f46b2b0-9bd2-4fe2-88b8-eebb6ac1f944}</t>
  </si>
  <si>
    <t>0,01</t>
  </si>
  <si>
    <t>21</t>
  </si>
  <si>
    <t>15</t>
  </si>
  <si>
    <t>REKAPITULACE STAVBY</t>
  </si>
  <si>
    <t xml:space="preserve">v ---  níže se nacházejí doplnkové a pomocné údaje k sestavám  --- v</t>
  </si>
  <si>
    <t>Návod na vyplnění</t>
  </si>
  <si>
    <t>0,001</t>
  </si>
  <si>
    <t>Kód:</t>
  </si>
  <si>
    <t>210501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</si>
  <si>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</si>
  <si>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</si>
  <si>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Rumburk, Most ev.č. 24 ul. Barvířská</t>
  </si>
  <si>
    <t>KSO:</t>
  </si>
  <si>
    <t>CC-CZ:</t>
  </si>
  <si>
    <t>Místo:</t>
  </si>
  <si>
    <t xml:space="preserve"> </t>
  </si>
  <si>
    <t>Datum:</t>
  </si>
  <si>
    <t>7. 5. 2021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</si>
  <si>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</si>
  <si>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</si>
  <si>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</si>
  <si>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</si>
  <si>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</si>
  <si>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</si>
  <si>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</si>
  <si>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</si>
  <si>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</si>
  <si>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</si>
  <si>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</si>
  <si>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</si>
  <si>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</si>
  <si>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</si>
  <si>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</si>
  <si>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</si>
  <si>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</si>
  <si>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</si>
  <si>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</si>
  <si>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</si>
  <si>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</si>
  <si>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</si>
  <si>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</si>
  <si>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</si>
  <si>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</si>
  <si>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</si>
  <si>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</si>
  <si>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</si>
  <si>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</si>
  <si>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</si>
  <si>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</si>
  <si>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</si>
  <si>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</si>
  <si>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</si>
  <si>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</si>
  <si>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</si>
  <si>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</si>
  <si>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</si>
  <si>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</si>
  <si>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</si>
  <si>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</si>
  <si>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</si>
  <si>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</si>
  <si>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</si>
  <si>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</si>
  <si>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</si>
  <si>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</si>
  <si>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</si>
  <si>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</si>
  <si>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</si>
  <si>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</si>
  <si>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</si>
  <si>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</si>
  <si>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</si>
  <si>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201</t>
  </si>
  <si>
    <t>Most přes potok</t>
  </si>
  <si>
    <t>STA</t>
  </si>
  <si>
    <t>1</t>
  </si>
  <si>
    <t>{25de1dea-deb8-4e89-be8e-b1c6a20e9aad}</t>
  </si>
  <si>
    <t>2</t>
  </si>
  <si>
    <t>KRYCÍ LIST SOUPISU PRACÍ</t>
  </si>
  <si>
    <t>Objekt:</t>
  </si>
  <si>
    <t>201 - Most přes potok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</si>
  <si>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</si>
  <si>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</si>
  <si>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</si>
  <si>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</si>
  <si>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</si>
  <si>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</si>
  <si>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</si>
  <si>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</si>
  <si>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</si>
  <si>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</si>
  <si>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</si>
  <si>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</si>
  <si>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</si>
  <si>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</si>
  <si>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</si>
  <si>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</si>
  <si>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</si>
  <si>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</si>
  <si>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</si>
  <si>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</si>
  <si>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</si>
  <si>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</si>
  <si>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</si>
  <si>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</si>
  <si>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</si>
  <si>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</si>
  <si>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</si>
  <si>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</si>
  <si>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</si>
  <si>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</si>
  <si>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</si>
  <si>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</si>
  <si>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</si>
  <si>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</si>
  <si>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</si>
  <si>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</si>
  <si>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</si>
  <si>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</si>
  <si>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113107342</t>
  </si>
  <si>
    <t>Odstranění podkladu živičného tl 100 mm strojně pl do 50 m2</t>
  </si>
  <si>
    <t>m2</t>
  </si>
  <si>
    <t>CS ÚRS 2021 01</t>
  </si>
  <si>
    <t>4</t>
  </si>
  <si>
    <t>-743082912</t>
  </si>
  <si>
    <t>PP</t>
  </si>
  <si>
    <t>Odstranění podkladů nebo krytů strojně plochy jednotlivě do 50 m2 s přemístěním hmot na skládku na vzdálenost do 3 m nebo s naložením na dopravní prostředek živičných, o tl. vrstvy přes 50 do 100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</si>
  <si>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</si>
  <si>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</si>
  <si>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</si>
  <si>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na mostě</t>
  </si>
  <si>
    <t>12*3,1</t>
  </si>
  <si>
    <t xml:space="preserve">na pravobřežním předpolí </t>
  </si>
  <si>
    <t>13,092*1,8</t>
  </si>
  <si>
    <t xml:space="preserve">na levobřežnim předpolí </t>
  </si>
  <si>
    <t>13,715*1,6</t>
  </si>
  <si>
    <t>Součet</t>
  </si>
  <si>
    <t>115001105</t>
  </si>
  <si>
    <t>Převedení vody potrubím DN do 600</t>
  </si>
  <si>
    <t>m</t>
  </si>
  <si>
    <t>1655653282</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</si>
  <si>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</si>
  <si>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</si>
  <si>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3</t>
  </si>
  <si>
    <t>115101201</t>
  </si>
  <si>
    <t>Čerpání vody na dopravní výšku do 10 m průměrný přítok do 500 l/min</t>
  </si>
  <si>
    <t>hod</t>
  </si>
  <si>
    <t>-1944791064</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</si>
  <si>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</si>
  <si>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</si>
  <si>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30*2</t>
  </si>
  <si>
    <t>131351204</t>
  </si>
  <si>
    <t>Hloubení jam zapažených v hornině třídy těžitelnosti II, skupiny 4 objem do 500 m3 strojně</t>
  </si>
  <si>
    <t>m3</t>
  </si>
  <si>
    <t>1162376016</t>
  </si>
  <si>
    <t>Hloubení zapažených jam a zářezů strojně s urovnáním dna do předepsaného profilu a spádu v hornině třídy těžitelnosti II skupiny 4 přes 100 do 500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</si>
  <si>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</si>
  <si>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 xml:space="preserve">výkop za pravobřežní opěrou </t>
  </si>
  <si>
    <t>13,092*1,8*2,7</t>
  </si>
  <si>
    <t>výkop za levobřežní opěrou</t>
  </si>
  <si>
    <t>13,715*1,6*2,4</t>
  </si>
  <si>
    <t>výkop dna u levobřežní opěry</t>
  </si>
  <si>
    <t>0,8*0,8*13,715</t>
  </si>
  <si>
    <t>výkop dna u pravobřežní opěry</t>
  </si>
  <si>
    <t>0,8*0,8*13,092</t>
  </si>
  <si>
    <t>5</t>
  </si>
  <si>
    <t>153191121</t>
  </si>
  <si>
    <t>Zřízení těsnění hradicích stěn ze zhutněné sypaniny</t>
  </si>
  <si>
    <t>1852905935</t>
  </si>
  <si>
    <t xml:space="preserve">Těsnění hradicích stěn nepropustnou hrázkou  ze zhutněné sypaniny při stěně nebo nepropustnou výplní ze zhutněné sypaniny mezi stěnami zřízení</t>
  </si>
  <si>
    <t xml:space="preserve">Poznámka k souboru cen:_x000d_
1. Dodání sypaniny se oceňuje ve specifikaci. 2. V cenách -1121 a -1131 jsou započteny i náklady na potřebné přemístění sypaniny až do vzdálenosti 40 m. 3. Množství měrných jednotek se určuje v m3 zřizovaného těsnění, míru hutnění předepíše projekt. 4. Cenu lze použít pro jakoukoliv míru zhutnění. </t>
  </si>
  <si>
    <t>provizorní převedení vody v korytě</t>
  </si>
  <si>
    <t>2*0,5*0,5*2,5</t>
  </si>
  <si>
    <t>6</t>
  </si>
  <si>
    <t>M</t>
  </si>
  <si>
    <t>152M1</t>
  </si>
  <si>
    <t>pytle s pískem</t>
  </si>
  <si>
    <t>8</t>
  </si>
  <si>
    <t>388396587</t>
  </si>
  <si>
    <t>7</t>
  </si>
  <si>
    <t>153191131</t>
  </si>
  <si>
    <t>Odstranění těsnění hradicích stěn ze zhutněné sypaniny</t>
  </si>
  <si>
    <t>1016449218</t>
  </si>
  <si>
    <t xml:space="preserve">Těsnění hradicích stěn nepropustnou hrázkou  ze zhutněné sypaniny při stěně nebo nepropustnou výplní ze zhutněné sypaniny mezi stěnami odstranění</t>
  </si>
  <si>
    <t>162751117</t>
  </si>
  <si>
    <t>Vodorovné přemístění do 10000 m výkopku/sypaniny z horniny třídy těžitelnosti I, skupiny 1 až 3</t>
  </si>
  <si>
    <t>-1027597558</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</si>
  <si>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</si>
  <si>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</si>
  <si>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9</t>
  </si>
  <si>
    <t>162751119</t>
  </si>
  <si>
    <t>Příplatek k vodorovnému přemístění výkopku/sypaniny z horniny třídy těžitelnosti I, skupiny 1 až 3 ZKD 1000 m přes 10000 m</t>
  </si>
  <si>
    <t>-289579326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</si>
  <si>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</si>
  <si>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t>
  </si>
  <si>
    <t>171201221</t>
  </si>
  <si>
    <t>Poplatek za uložení na skládce (skládkovné) zeminy a kamení kód odpadu 17 05 04</t>
  </si>
  <si>
    <t>t</t>
  </si>
  <si>
    <t>2118542744</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</si>
  <si>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</si>
  <si>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</si>
  <si>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133,45*2</t>
  </si>
  <si>
    <t>11</t>
  </si>
  <si>
    <t>171251201</t>
  </si>
  <si>
    <t>Uložení sypaniny na skládky nebo meziskládky</t>
  </si>
  <si>
    <t>-879453198</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</si>
  <si>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</si>
  <si>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</si>
  <si>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12</t>
  </si>
  <si>
    <t>182351023</t>
  </si>
  <si>
    <t>Rozprostření ornice pl do 100 m2 ve svahu přes 1:5 tl vrstvy do 200 mm strojně</t>
  </si>
  <si>
    <t>982233606</t>
  </si>
  <si>
    <t>Rozprostření a urovnání ornice ve svahu sklonu přes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</si>
  <si>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</si>
  <si>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za římsou na levobřežní strtaně</t>
  </si>
  <si>
    <t>2*1,8*1,56</t>
  </si>
  <si>
    <t>Zakládání</t>
  </si>
  <si>
    <t>13</t>
  </si>
  <si>
    <t>212792213</t>
  </si>
  <si>
    <t>Odvodnění mostní opěry - drenážní flexibilní plastové potrubí DN 200</t>
  </si>
  <si>
    <t>1390109572</t>
  </si>
  <si>
    <t>Odvodnění mostní opěry z plastových trub drenážní potrubí flexibilní DN 200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</si>
  <si>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</si>
  <si>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14</t>
  </si>
  <si>
    <t>212972114</t>
  </si>
  <si>
    <t>Opláštění drenážních trub filtrační textilií DN 200</t>
  </si>
  <si>
    <t>-1219421539</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</si>
  <si>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</si>
  <si>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274321117</t>
  </si>
  <si>
    <t>Základové pasy, prahy, věnce a ostruhy mostních konstrukcí ze ŽB C 25/30</t>
  </si>
  <si>
    <t>-97416219</t>
  </si>
  <si>
    <t>Základové konstrukce z betonu železového pásy, prahy, věnce a ostruhy ve výkopu nebo na hlavách pilot C 25/30</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</si>
  <si>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</si>
  <si>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0,9*0,45*11,9</t>
  </si>
  <si>
    <t>0,9*0,45*10,94</t>
  </si>
  <si>
    <t>16</t>
  </si>
  <si>
    <t>274354111</t>
  </si>
  <si>
    <t>Bednění základových pasů - zřízení</t>
  </si>
  <si>
    <t>-296313362</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</si>
  <si>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</si>
  <si>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</si>
  <si>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0,9*0,45*4</t>
  </si>
  <si>
    <t>0,45*11,9*2</t>
  </si>
  <si>
    <t>0,45*10,94*2</t>
  </si>
  <si>
    <t>17</t>
  </si>
  <si>
    <t>274354211</t>
  </si>
  <si>
    <t>Bednění základových pasů - odstranění</t>
  </si>
  <si>
    <t>1903373577</t>
  </si>
  <si>
    <t>Bednění základových konstrukcí pasů, prahů, věnců a ostruh odstranění bednění</t>
  </si>
  <si>
    <t>18</t>
  </si>
  <si>
    <t>274361116</t>
  </si>
  <si>
    <t>Výztuž základových pasů, prahů, věnců a ostruh z betonářské oceli 10 505</t>
  </si>
  <si>
    <t>1920117790</t>
  </si>
  <si>
    <t>Výztuž základových konstrukcí pasů, prahů, věnců a ostruh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</si>
  <si>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</si>
  <si>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Svislé a kompletní konstrukce</t>
  </si>
  <si>
    <t>19</t>
  </si>
  <si>
    <t>317171126</t>
  </si>
  <si>
    <t>Kotvení monolitického betonu římsy do mostovky kotvou do vývrtu</t>
  </si>
  <si>
    <t>kus</t>
  </si>
  <si>
    <t>-911613236</t>
  </si>
  <si>
    <t xml:space="preserve">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</si>
  <si>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</si>
  <si>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20</t>
  </si>
  <si>
    <t>317M1</t>
  </si>
  <si>
    <t>kotvy pro kotvení říms</t>
  </si>
  <si>
    <t>-240768588</t>
  </si>
  <si>
    <t>317321118</t>
  </si>
  <si>
    <t>Mostní římsy ze ŽB C 30/37</t>
  </si>
  <si>
    <t>1245213081</t>
  </si>
  <si>
    <t xml:space="preserve">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</si>
  <si>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</si>
  <si>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(0,75*0,25*4,2)+(0,3*0,25*4,2)</t>
  </si>
  <si>
    <t>22</t>
  </si>
  <si>
    <t>317321191</t>
  </si>
  <si>
    <t>Příplatek k mostním římsám ze ŽB za betonáž malého rozsahu do 25 m3</t>
  </si>
  <si>
    <t>-1799466558</t>
  </si>
  <si>
    <t xml:space="preserve">Římsy ze železového betonu  Příplatek k cenám za betonáž malého rozsahu do 25 m3</t>
  </si>
  <si>
    <t>23</t>
  </si>
  <si>
    <t>317353121</t>
  </si>
  <si>
    <t>Bednění mostních říms všech tvarů - zřízení</t>
  </si>
  <si>
    <t>389258558</t>
  </si>
  <si>
    <t xml:space="preserve">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</si>
  <si>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</si>
  <si>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(0,5+0,3+0,25)*4,2</t>
  </si>
  <si>
    <t>24</t>
  </si>
  <si>
    <t>317353221</t>
  </si>
  <si>
    <t>Bednění mostních říms všech tvarů - odstranění</t>
  </si>
  <si>
    <t>-237484524</t>
  </si>
  <si>
    <t xml:space="preserve">Bednění mostní římsy  odstranění všech tvarů</t>
  </si>
  <si>
    <t>4,41</t>
  </si>
  <si>
    <t>25</t>
  </si>
  <si>
    <t>317361116</t>
  </si>
  <si>
    <t>Výztuž mostních říms z betonářské oceli 10 505</t>
  </si>
  <si>
    <t>-1350698550</t>
  </si>
  <si>
    <t xml:space="preserve">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</si>
  <si>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</si>
  <si>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1,103*0,03*7,85</t>
  </si>
  <si>
    <t>26</t>
  </si>
  <si>
    <t>327213112</t>
  </si>
  <si>
    <t>Zdění zdiva opěrných zdí z nepravidelných kamenů na maltu, objem kamene do 0,02 m3, š spáry do 10 mm</t>
  </si>
  <si>
    <t>-963538322</t>
  </si>
  <si>
    <t>Zdění zdiva nadzákladového opěrných zdí a valů z lomového kamene štípaného nebo ručně vybíraného na maltu z nepravidelných kamenů objemu 1 kusu kamene do 0,02 m3, šířka spáry přes 4 do 10 mm</t>
  </si>
  <si>
    <t xml:space="preserve">Poznámka k souboru cen:_x000d_
1. Ceny lze použít: a) pokud není nutno kámen nakupovat (použije se původní kámen), b) v případě nutnosti zohlednění specifických vlastností kamene - kvality, estetických parametrů, dostupnosti a ceny. 2. Ceny lze použít i pro ocenění zdění kamenného obkladového zdiva. 3. Lícování a a vytvoření hrany se oceňuje cenami příplatků souboru cen 327 21- Zdivo nadzákladové z lomového kamene. 4. V cenách nejsou započteny náklady na: a) dodávku kamene; tyto náklady se oceňují ve specifikaci. Ztratné lze stanovit ve výši 5 %. Orientační měrná hmotnost kamene je 2 700 kg/m3. b) spárování zdiva; tyto náklady se oceňují cenami souboru cen 628 63-12 Spárování zdiva opěrných zdí a valů. </t>
  </si>
  <si>
    <t>27</t>
  </si>
  <si>
    <t>334323118</t>
  </si>
  <si>
    <t>Mostní opěry a úložné prahy ze ŽB C 30/37</t>
  </si>
  <si>
    <t>-1771240094</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</si>
  <si>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</si>
  <si>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</si>
  <si>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1,6*0,3*10,94</t>
  </si>
  <si>
    <t>1,4*0,3*11,815</t>
  </si>
  <si>
    <t>11,815*0,1*0,25/2</t>
  </si>
  <si>
    <t>10,94*0,1*0,25/2</t>
  </si>
  <si>
    <t>28</t>
  </si>
  <si>
    <t>334323191</t>
  </si>
  <si>
    <t>Příplatek k mostním opěrám a úložným prahům ze ŽB za betonáž malého rozsahu do 25 m3</t>
  </si>
  <si>
    <t>1662793287</t>
  </si>
  <si>
    <t>Mostní opěry a úložné prahy z betonu Příplatek k cenám za betonáž malého rozsahu do 25 m3</t>
  </si>
  <si>
    <t>29</t>
  </si>
  <si>
    <t>334351112</t>
  </si>
  <si>
    <t>Bednění systémové mostních opěr a úložných prahů z překližek pro ŽB - zřízení</t>
  </si>
  <si>
    <t>-1593348611</t>
  </si>
  <si>
    <t xml:space="preserve">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</si>
  <si>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</si>
  <si>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1,6*0,3*2+1,4*0,3*2</t>
  </si>
  <si>
    <t>1,6*10,94*2</t>
  </si>
  <si>
    <t>1,4*11,815*2</t>
  </si>
  <si>
    <t>30</t>
  </si>
  <si>
    <t>334351211</t>
  </si>
  <si>
    <t>Bednění systémové mostních opěr a úložných prahů z překližek - odstranění</t>
  </si>
  <si>
    <t>-520876672</t>
  </si>
  <si>
    <t xml:space="preserve">Bednění mostních opěr a úložných prahů ze systémového bednění  odstranění z překližek</t>
  </si>
  <si>
    <t>31</t>
  </si>
  <si>
    <t>334361216</t>
  </si>
  <si>
    <t>Výztuž dříků opěr z betonářské oceli 10 505</t>
  </si>
  <si>
    <t>1776076918</t>
  </si>
  <si>
    <t xml:space="preserve">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</si>
  <si>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</si>
  <si>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5,25*7,85*0,03</t>
  </si>
  <si>
    <t>4,96*7,85*0,03</t>
  </si>
  <si>
    <t>0,15*7,85*0,035</t>
  </si>
  <si>
    <t>0,14*7,85*0,035</t>
  </si>
  <si>
    <t>32</t>
  </si>
  <si>
    <t>338171113</t>
  </si>
  <si>
    <t>Osazování sloupků a vzpěr plotových ocelových v do 2,00 m se zabetonováním</t>
  </si>
  <si>
    <t>1904329357</t>
  </si>
  <si>
    <t>Montáž sloupků a vzpěr plotových ocelových trubkových nebo profilovaných výšky do 2,00 m se zabetonováním do 0,08 m3 do připravených jamek</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</si>
  <si>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</si>
  <si>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33</t>
  </si>
  <si>
    <t>55342152</t>
  </si>
  <si>
    <t>plotový sloupek pro svařované panely profilovaný oválný 50x70mm dl 2,0-2,5m povrchová úprava Pz a komaxit</t>
  </si>
  <si>
    <t>1135530183</t>
  </si>
  <si>
    <t>34</t>
  </si>
  <si>
    <t>348171112</t>
  </si>
  <si>
    <t>Osazení mostního ocelového zábradlí nesnímatelného do bednění kapes říms</t>
  </si>
  <si>
    <t>1360677182</t>
  </si>
  <si>
    <t xml:space="preserve">Osazení mostního ocelového zábradlí  do bednění kapes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</si>
  <si>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</si>
  <si>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35</t>
  </si>
  <si>
    <t>348M1</t>
  </si>
  <si>
    <t>zabradlí mostní se svislou výplní</t>
  </si>
  <si>
    <t>-482363979</t>
  </si>
  <si>
    <t>Zabradlí mostní se svislou výplní</t>
  </si>
  <si>
    <t>36</t>
  </si>
  <si>
    <t>348401130</t>
  </si>
  <si>
    <t>Montáž oplocení ze strojového pletiva s napínacími dráty výšky do 2,0 m</t>
  </si>
  <si>
    <t>1650815695</t>
  </si>
  <si>
    <t>Montáž oplocení z pletiva strojového s napínacími dráty přes 1,6 do 2,0 m</t>
  </si>
  <si>
    <t xml:space="preserve">Poznámka k souboru cen:_x000d_
1. V cenách nejsou započteny náklady na dodávku pletiva a drátů, tyto se oceňují ve specifikaci. </t>
  </si>
  <si>
    <t>37</t>
  </si>
  <si>
    <t>31324775</t>
  </si>
  <si>
    <t>pletivo čtyřhranné Zn pletené 55x55/2,0mm v 2000mm</t>
  </si>
  <si>
    <t>-1168066509</t>
  </si>
  <si>
    <t>38</t>
  </si>
  <si>
    <t>388995214</t>
  </si>
  <si>
    <t>Chránička kabelů z trub HDPE v římse DN 160</t>
  </si>
  <si>
    <t>1686766416</t>
  </si>
  <si>
    <t xml:space="preserve">Chránička kabelů v římse z trub HDPE  přes DN 140 do DN 160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</si>
  <si>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</si>
  <si>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Vodorovné konstrukce</t>
  </si>
  <si>
    <t>39</t>
  </si>
  <si>
    <t>421321108</t>
  </si>
  <si>
    <t>Mostní nosné konstrukce deskové přechodové ze ŽB C 30/37</t>
  </si>
  <si>
    <t>-708759737</t>
  </si>
  <si>
    <t>Mostní železobetonové nosné konstrukce deskové nebo klenbové deskové přechodové,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</si>
  <si>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</si>
  <si>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rámová příčle</t>
  </si>
  <si>
    <t>3,1*0,25*11,815</t>
  </si>
  <si>
    <t>40</t>
  </si>
  <si>
    <t>421321192</t>
  </si>
  <si>
    <t>Příplatek k mostní železobetonové nosné konstrukci deskové nebo klenbové za betonáž malého rozsahu do 50 m3</t>
  </si>
  <si>
    <t>-478699247</t>
  </si>
  <si>
    <t>Mostní železobetonové nosné konstrukce deskové nebo klenbové Příplatek k cenám za betonáž malého rozsahu do 50 m3</t>
  </si>
  <si>
    <t>41</t>
  </si>
  <si>
    <t>421351131</t>
  </si>
  <si>
    <t>Bednění boční stěny konstrukcí mostů výšky do 350 mm - zřízení</t>
  </si>
  <si>
    <t>2015867304</t>
  </si>
  <si>
    <t xml:space="preserve">Bednění deskových konstrukcí mostů z betonu železového nebo předpjatého  zřízení boční stěny výšky do 350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</si>
  <si>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tyto se oceňují souborem cen 948 51-113. Podpěrné skruže dočasné ze dřeva ramenáty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</si>
  <si>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(10,85+11,815+3,4+3,1)*0,3</t>
  </si>
  <si>
    <t>42</t>
  </si>
  <si>
    <t>421351231</t>
  </si>
  <si>
    <t>Bednění stěny boční konstrukcí mostů výšky do 350 mm - odstranění</t>
  </si>
  <si>
    <t>1825173253</t>
  </si>
  <si>
    <t xml:space="preserve">Bednění deskových konstrukcí mostů z betonu železového nebo předpjatého  odstranění boční stěny výšky do 350 mm</t>
  </si>
  <si>
    <t>43</t>
  </si>
  <si>
    <t>421361226</t>
  </si>
  <si>
    <t>Výztuž ŽB deskového mostu z betonářské oceli 10 505</t>
  </si>
  <si>
    <t>-763102754</t>
  </si>
  <si>
    <t xml:space="preserve">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</si>
  <si>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</si>
  <si>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9,157*7,85*0,04</t>
  </si>
  <si>
    <t>44</t>
  </si>
  <si>
    <t>421955112</t>
  </si>
  <si>
    <t>Bednění z překližek na mostní skruži - zřízení</t>
  </si>
  <si>
    <t>-847228986</t>
  </si>
  <si>
    <t xml:space="preserve">Bednění na mostní skruži  zřízení bednění z překližek</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</si>
  <si>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 2. V cenách -5112 a -5113 jsou započteny i náklady na: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 b) dodání distančních podložek výztuže, vlastní ukládka podložek je započtena v ceně výztuže.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 4. V ceně -5114 jsou započteny i náklady na zřízení pracovní lávky z prken bez zábradlí na konzolových podpěrách horní desky mostovky podél říms, odstranění pracovní lávky probíhá společně s odstraněním konzolových podpěr. </t>
  </si>
  <si>
    <t>3,1*(10,85+11,815)*0,5</t>
  </si>
  <si>
    <t>45</t>
  </si>
  <si>
    <t>421955212</t>
  </si>
  <si>
    <t>Bednění z překližek na mostní skruži - odstranění</t>
  </si>
  <si>
    <t>1619982321</t>
  </si>
  <si>
    <t xml:space="preserve">Bednění na mostní skruži  odstranění bednění z překližek</t>
  </si>
  <si>
    <t>46</t>
  </si>
  <si>
    <t>451315134</t>
  </si>
  <si>
    <t>Podkladní nebo výplňová vrstva z betonu C 12/15 tl do 200 mm</t>
  </si>
  <si>
    <t>-1768416912</t>
  </si>
  <si>
    <t xml:space="preserve">Podkladní a výplňové vrstvy z betonu prostého  tloušťky do 200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</si>
  <si>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</si>
  <si>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 opěra</t>
  </si>
  <si>
    <t>1,2*0,15*12,115</t>
  </si>
  <si>
    <t>1,2*0,15*11,15</t>
  </si>
  <si>
    <t>pod drenáž</t>
  </si>
  <si>
    <t>0,1*1,3*11,115</t>
  </si>
  <si>
    <t>0,1*1,2*12,115</t>
  </si>
  <si>
    <t>47</t>
  </si>
  <si>
    <t>458311131</t>
  </si>
  <si>
    <t>Filtrační vrstvy za opěrou z betonu drenážního hutněného po vrstvách</t>
  </si>
  <si>
    <t>-1818905947</t>
  </si>
  <si>
    <t xml:space="preserve">Výplňové klíny a filtrační vrstvy za opěrou z betonu hutněného po vrstvách  filtračního drenážního</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</si>
  <si>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</si>
  <si>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za opěrami</t>
  </si>
  <si>
    <t>12,315*1,6*0,7</t>
  </si>
  <si>
    <t>11,285*1,8*00,7</t>
  </si>
  <si>
    <t>48</t>
  </si>
  <si>
    <t>458501112</t>
  </si>
  <si>
    <t>Výplňové klíny za opěrou z kameniva drceného hutněného po vrstvách</t>
  </si>
  <si>
    <t>-1671208476</t>
  </si>
  <si>
    <t xml:space="preserve">Výplňové klíny za opěrou z kameniva hutněného po vrstvách  drceného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</si>
  <si>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</si>
  <si>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pode dnem koryta</t>
  </si>
  <si>
    <t>0,1*2,5*13,5</t>
  </si>
  <si>
    <t>pod opěry</t>
  </si>
  <si>
    <t>1*1,2*13,715</t>
  </si>
  <si>
    <t>1,1*2,2*13,092</t>
  </si>
  <si>
    <t>zásyp dna</t>
  </si>
  <si>
    <t>0,85*13,715*0,8</t>
  </si>
  <si>
    <t>0,85*0,8*13,092</t>
  </si>
  <si>
    <t>49</t>
  </si>
  <si>
    <t>465513257</t>
  </si>
  <si>
    <t>Dlažba svahu u opěr z upraveného lomového žulového kamene tl 250 mm do lože C 25/30 pl přes 10 m2</t>
  </si>
  <si>
    <t>88015255</t>
  </si>
  <si>
    <t xml:space="preserve">Dlažba svahu u mostních opěr z upraveného lomového žulového kamene  s vyspárováním maltou MC 25, šíře spáry 15 mm do betonového lože C 25/30 tloušťky 250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</si>
  <si>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</si>
  <si>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koryto</t>
  </si>
  <si>
    <t>2,5*13</t>
  </si>
  <si>
    <t>rozpěrné prahy</t>
  </si>
  <si>
    <t>0,3*2,5*4</t>
  </si>
  <si>
    <t>Komunikace pozemní</t>
  </si>
  <si>
    <t>50</t>
  </si>
  <si>
    <t>564861111</t>
  </si>
  <si>
    <t>Podklad ze štěrkodrtě ŠD tl 200 mm</t>
  </si>
  <si>
    <t>-1124954718</t>
  </si>
  <si>
    <t xml:space="preserve">Podklad ze štěrkodrti ŠD  s rozprostřením a zhutněním, po zhutnění tl. 200 mm</t>
  </si>
  <si>
    <t>12,315*1,6</t>
  </si>
  <si>
    <t>10,285*1,8</t>
  </si>
  <si>
    <t>51</t>
  </si>
  <si>
    <t>567120111</t>
  </si>
  <si>
    <t>Podklad ze směsi stmelené cementem SC C 1,5/2,0 (SC II) tl 120 mm</t>
  </si>
  <si>
    <t>748670091</t>
  </si>
  <si>
    <t>Podklad ze směsi stmelené cementem SC bez dilatačních spár, s rozprostřením a zhutněním SC C 1,5/2,0 (SC II), po zhutnění tl. 120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</si>
  <si>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</si>
  <si>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52</t>
  </si>
  <si>
    <t>573231106</t>
  </si>
  <si>
    <t>Postřik živičný spojovací ze silniční emulze v množství 0,30 kg/m2</t>
  </si>
  <si>
    <t>-954543534</t>
  </si>
  <si>
    <t>Postřik spojovací PS bez posypu kamenivem ze silniční emulze, v množství 0,30 kg/m2</t>
  </si>
  <si>
    <t>mezi asfaltovými vrstvami</t>
  </si>
  <si>
    <t>1,5*13,715+1,7*13,092</t>
  </si>
  <si>
    <t>mezi asfaltý a stabilizací</t>
  </si>
  <si>
    <t>53</t>
  </si>
  <si>
    <t>577134111</t>
  </si>
  <si>
    <t>Asfaltový beton vrstva obrusná ACO 11 (ABS) tř. I tl 40 mm š do 3 m z nemodifikovaného asfaltu</t>
  </si>
  <si>
    <t>-903208596</t>
  </si>
  <si>
    <t xml:space="preserve">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</si>
  <si>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</si>
  <si>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na předpolích</t>
  </si>
  <si>
    <t>12*1,6+11*1,8</t>
  </si>
  <si>
    <t>54</t>
  </si>
  <si>
    <t>577144111</t>
  </si>
  <si>
    <t>Asfaltový beton vrstva obrusná ACO 11 (ABS) tř. I tl 50 mm š do 3 m z nemodifikovaného asfaltu</t>
  </si>
  <si>
    <t>1496742224</t>
  </si>
  <si>
    <t xml:space="preserve">Asfaltový beton vrstva obrusná ACO 11 (ABS)  s rozprostřením a se zhutněním z nemodifikovaného asfaltu v pruhu šířky do 3 m tř. I, po zhutnění tl. 50 mm</t>
  </si>
  <si>
    <t>55</t>
  </si>
  <si>
    <t>577155111</t>
  </si>
  <si>
    <t>Asfaltový beton vrstva obrusná ACO 16 (ABH) tl 60 mm š do 3 m z nemodifikovaného asfaltu</t>
  </si>
  <si>
    <t>611896969</t>
  </si>
  <si>
    <t xml:space="preserve">Asfaltový beton vrstva obrusná ACO 16 (ABH)  s rozprostřením a zhutněním z nemodifikovaného asfaltu v pruhu šířky do 3 m, po zhutnění tl. 60 mm</t>
  </si>
  <si>
    <t xml:space="preserve">Poznámka k souboru cen:_x000d_
1. Cenami 577 1.-50 lze oceňovat např. chodníky, úzké cesty a vjezdy v pruhu šířky do 1,5 m jakékoliv délky a jednotlivé plochy velikosti do 10 m2. 2. ČSN EN 13108-1 připouští pro ACO 16 pouze tl. 45 až 60 mm. </t>
  </si>
  <si>
    <t>Ostatní konstrukce a práce, bourání</t>
  </si>
  <si>
    <t>56</t>
  </si>
  <si>
    <t>914111112</t>
  </si>
  <si>
    <t>Montáž svislé dopravní značky do velikosti 1 m2 páskováním na sloup</t>
  </si>
  <si>
    <t>-2047848844</t>
  </si>
  <si>
    <t xml:space="preserve">Montáž svislé dopravní značky základní  velikosti do 1 m2 páskováním na sloupy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</si>
  <si>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</si>
  <si>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57</t>
  </si>
  <si>
    <t>40445650</t>
  </si>
  <si>
    <t>dodatkové tabulky E7, E12, E13 500x300mm</t>
  </si>
  <si>
    <t>-1138025125</t>
  </si>
  <si>
    <t>evidenční číslo mostu</t>
  </si>
  <si>
    <t>58</t>
  </si>
  <si>
    <t>916131213</t>
  </si>
  <si>
    <t>Osazení silničního obrubníku betonového stojatého s boční opěrou do lože z betonu prostého</t>
  </si>
  <si>
    <t>1492624228</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</si>
  <si>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</si>
  <si>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</si>
  <si>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t>
  </si>
  <si>
    <t>59217031</t>
  </si>
  <si>
    <t>obrubník betonový silniční 1000x150x250mm</t>
  </si>
  <si>
    <t>568057102</t>
  </si>
  <si>
    <t>2*1,02 'Přepočtené koeficientem množství</t>
  </si>
  <si>
    <t>60</t>
  </si>
  <si>
    <t>919122112</t>
  </si>
  <si>
    <t>Těsnění spár zálivkou za tepla pro komůrky š 10 mm hl 25 mm s těsnicím profilem</t>
  </si>
  <si>
    <t>316731017</t>
  </si>
  <si>
    <t xml:space="preserve">Utěsnění dilatačních spár zálivkou za tepla  v cementobetonovém nebo živičném krytu včetně adhezního nátěru s těsnicím profilem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</si>
  <si>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</si>
  <si>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4,2+0,38+13,715+13,092</t>
  </si>
  <si>
    <t>11,815+10,850</t>
  </si>
  <si>
    <t>61</t>
  </si>
  <si>
    <t>919735112</t>
  </si>
  <si>
    <t>Řezání stávajícího živičného krytu hl do 100 mm</t>
  </si>
  <si>
    <t>827589092</t>
  </si>
  <si>
    <t xml:space="preserve">Řezání stávajícího živičného krytu nebo podkladu  hloubky přes 50 do 100 mm</t>
  </si>
  <si>
    <t xml:space="preserve">Poznámka k souboru cen:_x000d_
1. V cenách jsou započteny i náklady na spotřebu vody. </t>
  </si>
  <si>
    <t>62</t>
  </si>
  <si>
    <t>948411111</t>
  </si>
  <si>
    <t>Zřízení podpěrné skruže dočasné kovové z věží výšky do 10 m</t>
  </si>
  <si>
    <t>-880896713</t>
  </si>
  <si>
    <t xml:space="preserve">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</si>
  <si>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</si>
  <si>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1,5*2,5*10,8</t>
  </si>
  <si>
    <t>63</t>
  </si>
  <si>
    <t>948411211</t>
  </si>
  <si>
    <t>Odstranění podpěrné skruže dočasné kovové z věží výšky do 10 m</t>
  </si>
  <si>
    <t>530905052</t>
  </si>
  <si>
    <t xml:space="preserve">Podpěrné skruže a podpěry dočasné kovové  odstranění skruží z věží výšky do 10 m</t>
  </si>
  <si>
    <t>64</t>
  </si>
  <si>
    <t>948411911</t>
  </si>
  <si>
    <t>Měsíční nájemné podpěrné skruže dočasné kovové z věží výšky do 10 m</t>
  </si>
  <si>
    <t>1929289509</t>
  </si>
  <si>
    <t xml:space="preserve">Podpěrné skruže a podpěry dočasné kovové  měsíční nájemné skruží z věží výšky do 10 m</t>
  </si>
  <si>
    <t>65</t>
  </si>
  <si>
    <t>961021112</t>
  </si>
  <si>
    <t>Bourání mostních základů z kamene</t>
  </si>
  <si>
    <t>747404175</t>
  </si>
  <si>
    <t>Bourání mostních konstrukcí základů z kamene nebo cihel</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</si>
  <si>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</si>
  <si>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66</t>
  </si>
  <si>
    <t>961051111</t>
  </si>
  <si>
    <t>Bourání mostních základů z ŽB</t>
  </si>
  <si>
    <t>1878605727</t>
  </si>
  <si>
    <t>Bourání mostních konstrukcí základů ze železového betonu</t>
  </si>
  <si>
    <t>67</t>
  </si>
  <si>
    <t>966071822</t>
  </si>
  <si>
    <t>Rozebrání oplocení z drátěného pletiva se čtvercovými oky výšky do 2,0 m</t>
  </si>
  <si>
    <t>-804169315</t>
  </si>
  <si>
    <t>Rozebrání oplocení z pletiva drátěného se čtvercovými oky, výšky přes 1,6 do 2,0 m</t>
  </si>
  <si>
    <t xml:space="preserve">Poznámka k souboru cen:_x000d_
1. V cenách jsou započteny i náklady na odklizení materiálu na vzdálenost do 20 m nebo naložení na dopravní prostředek. 2. V cenách nejsou započteny náklady na demontáž sloupků. </t>
  </si>
  <si>
    <t>68</t>
  </si>
  <si>
    <t>966075211</t>
  </si>
  <si>
    <t>Demontáž částí ocelového zábradlí mostů do 50 kg</t>
  </si>
  <si>
    <t>kg</t>
  </si>
  <si>
    <t>1226620940</t>
  </si>
  <si>
    <t>Demontáž částí ocelového zábradlí mostů svařovaného nebo šroubovaného, hmotnosti do 50 kg</t>
  </si>
  <si>
    <t>4,2*30</t>
  </si>
  <si>
    <t>997</t>
  </si>
  <si>
    <t>Přesun sutě</t>
  </si>
  <si>
    <t>69</t>
  </si>
  <si>
    <t>997211511</t>
  </si>
  <si>
    <t>Vodorovná doprava suti po suchu na vzdálenost do 1 km</t>
  </si>
  <si>
    <t>-1883865433</t>
  </si>
  <si>
    <t xml:space="preserve">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</si>
  <si>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</si>
  <si>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70</t>
  </si>
  <si>
    <t>997211519</t>
  </si>
  <si>
    <t>Příplatek ZKD 1 km u vodorovné dopravy suti</t>
  </si>
  <si>
    <t>1562962153</t>
  </si>
  <si>
    <t xml:space="preserve">Vodorovná doprava suti nebo vybouraných hmot  suti se složením a hrubým urovnáním, na vzdálenost Příplatek k ceně za každý další i započatý 1 km přes 1 km</t>
  </si>
  <si>
    <t>114,48*19 'Přepočtené koeficientem množství</t>
  </si>
  <si>
    <t>71</t>
  </si>
  <si>
    <t>997221625</t>
  </si>
  <si>
    <t>Poplatek za uložení na skládce (skládkovné) stavebního odpadu železobetonového kód odpadu 17 01 01</t>
  </si>
  <si>
    <t>1980230858</t>
  </si>
  <si>
    <t>Poplatek za uložení stavebního odpadu na skládce (skládkovné) z armovaného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</si>
  <si>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</si>
  <si>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72</t>
  </si>
  <si>
    <t>997221645</t>
  </si>
  <si>
    <t>Poplatek za uložení na skládce (skládkovné) odpadu asfaltového bez dehtu kód odpadu 17 03 02</t>
  </si>
  <si>
    <t>-524694470</t>
  </si>
  <si>
    <t>Poplatek za uložení stavebního odpadu na skládce (skládkovné) asfaltového bez obsahu dehtu zatříděného do Katalogu odpadů pod kódem 17 03 02</t>
  </si>
  <si>
    <t>73</t>
  </si>
  <si>
    <t>997221655</t>
  </si>
  <si>
    <t>2102643584</t>
  </si>
  <si>
    <t>114,48-11,784-18,196</t>
  </si>
  <si>
    <t>998</t>
  </si>
  <si>
    <t>Přesun hmot</t>
  </si>
  <si>
    <t>74</t>
  </si>
  <si>
    <t>998212111</t>
  </si>
  <si>
    <t>Přesun hmot pro mosty zděné, monolitické betonové nebo ocelové v do 20 m</t>
  </si>
  <si>
    <t>-1046021928</t>
  </si>
  <si>
    <t xml:space="preserve">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</si>
  <si>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</si>
  <si>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</si>
  <si>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</si>
  <si>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</si>
  <si>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</si>
  <si>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75</t>
  </si>
  <si>
    <t>711132101</t>
  </si>
  <si>
    <t>Provedení izolace proti zemní vlhkosti pásy na sucho svislé AIP nebo tkaninou</t>
  </si>
  <si>
    <t>-351112779</t>
  </si>
  <si>
    <t xml:space="preserve">Provedení izolace proti zemní vlhkosti pásy na sucho  AIP nebo tkaniny na ploše svislé S</t>
  </si>
  <si>
    <t xml:space="preserve">Poznámka k souboru cen:_x000d_
1. Izolace plochy jednotlivě do 10 m2 se oceňují skladebně cenou příslušné izolace a cenou 711 19-9096 Příplatek za plochu do 10 m2. </t>
  </si>
  <si>
    <t>76</t>
  </si>
  <si>
    <t>69311085</t>
  </si>
  <si>
    <t>geotextilie netkaná separační, ochranná, filtrační, drenážní PP 800g/m2</t>
  </si>
  <si>
    <t>-1421992946</t>
  </si>
  <si>
    <t>24,33*1,221 'Přepočtené koeficientem množství</t>
  </si>
  <si>
    <t>77</t>
  </si>
  <si>
    <t>711321132</t>
  </si>
  <si>
    <t>Provedení hydroizolace mostovek za horka nátěr asfaltem modifikovaným</t>
  </si>
  <si>
    <t>1825991445</t>
  </si>
  <si>
    <t xml:space="preserve">Provedení izolace mostovek natěradly a tmely za horka  nátěrem asfaltem modifikovaným</t>
  </si>
  <si>
    <t>78</t>
  </si>
  <si>
    <t>11161332</t>
  </si>
  <si>
    <t>pečetící vrstva</t>
  </si>
  <si>
    <t>2028089966</t>
  </si>
  <si>
    <t>asfalt pro izolaci trub</t>
  </si>
  <si>
    <t>66,73*0,00263 'Přepočtené koeficientem množství</t>
  </si>
  <si>
    <t>79</t>
  </si>
  <si>
    <t>711341564</t>
  </si>
  <si>
    <t>Provedení hydroizolace mostovek pásy přitavením NAIP</t>
  </si>
  <si>
    <t>-1977740906</t>
  </si>
  <si>
    <t xml:space="preserve">Provedení izolace mostovek pásy přitavením  NAIP</t>
  </si>
  <si>
    <t>66,73+24,33</t>
  </si>
  <si>
    <t>91,06*1,1655 'Přepočtené koeficientem množství</t>
  </si>
  <si>
    <t>80</t>
  </si>
  <si>
    <t>62836110</t>
  </si>
  <si>
    <t>pás asfaltový natavitelný oxidovaný tl 4,0mm s vložkou z hliníkové fólie / hliníkové fólie s textilií, se spalitelnou PE folií nebo jemnozrnným minerálním posypem</t>
  </si>
  <si>
    <t>-1246526769</t>
  </si>
  <si>
    <t>66,73*1,1655 'Přepočtené koeficientem množství</t>
  </si>
  <si>
    <t>81</t>
  </si>
  <si>
    <t>62832001</t>
  </si>
  <si>
    <t>pás asfaltový natavitelný oxidovaný tl 3,5mm typu V60 S35 s vložkou ze skleněné rohože, s jemnozrnným minerálním posypem</t>
  </si>
  <si>
    <t>1146972819</t>
  </si>
  <si>
    <t>24,33*1,1655 'Přepočtené koeficientem množství</t>
  </si>
  <si>
    <t>82</t>
  </si>
  <si>
    <t>998711101</t>
  </si>
  <si>
    <t>Přesun hmot tonážní pro izolace proti vodě, vlhkosti a plynům v objektech výšky do 6 m</t>
  </si>
  <si>
    <t>-742434510</t>
  </si>
  <si>
    <t xml:space="preserve">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</si>
  <si>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</si>
  <si>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</si>
  <si>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</si>
  <si>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</si>
  <si>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</si>
  <si>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83</t>
  </si>
  <si>
    <t>012303000</t>
  </si>
  <si>
    <t>Geodetické práce po výstavbě</t>
  </si>
  <si>
    <t>…</t>
  </si>
  <si>
    <t>1024</t>
  </si>
  <si>
    <t>-1302275865</t>
  </si>
  <si>
    <t xml:space="preserve">Poznámka k souboru cen:_x000d_
1. Více informací o volbě, obsahu a způsobu ocenění jednotlivých titulů viz Příloha 01 Průzkumné, geodetické a projektové práce. </t>
  </si>
  <si>
    <t>84</t>
  </si>
  <si>
    <t>013244000</t>
  </si>
  <si>
    <t>Dokumentace RDS</t>
  </si>
  <si>
    <t>-1379743544</t>
  </si>
  <si>
    <t>Dokumentace pro provádění stavby</t>
  </si>
  <si>
    <t>85</t>
  </si>
  <si>
    <t>013294000</t>
  </si>
  <si>
    <t>Ostatní dokumentace</t>
  </si>
  <si>
    <t>-2023066625</t>
  </si>
  <si>
    <t>mostní list a mostní prohlídka</t>
  </si>
  <si>
    <t>VRN4</t>
  </si>
  <si>
    <t>Inženýrská činnost</t>
  </si>
  <si>
    <t>86</t>
  </si>
  <si>
    <t>043002000</t>
  </si>
  <si>
    <t>Zkoušky a ostatní měření</t>
  </si>
  <si>
    <t>755146592</t>
  </si>
  <si>
    <t xml:space="preserve">Poznámka k souboru cen:_x000d_
1. Více informací o volbě, obsahu a způsobu ocenění jednotlivých titulů viz příslušné Přílohy 01 až 09. </t>
  </si>
  <si>
    <t>zkoušky nezávislou zkušebnou</t>
  </si>
  <si>
    <t>VRN7</t>
  </si>
  <si>
    <t>Provozní vlivy</t>
  </si>
  <si>
    <t>87</t>
  </si>
  <si>
    <t>070001000</t>
  </si>
  <si>
    <t>394111140</t>
  </si>
  <si>
    <t xml:space="preserve">DIO zajištění přístupových cest vč. lávky </t>
  </si>
  <si>
    <t>88</t>
  </si>
  <si>
    <t>075603000</t>
  </si>
  <si>
    <t>Jiná ochranná pásma</t>
  </si>
  <si>
    <t>1775677570</t>
  </si>
  <si>
    <t xml:space="preserve">Poznámka k souboru cen:_x000d_
1. Více informací o volbě, obsahu a způsobu ocenění jednotlivých titulů viz Příloha 07 Provozní vlivy. </t>
  </si>
  <si>
    <t>zajištění ochrany IS</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</si>
</sst>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30</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E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39</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41</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210501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Rumburk, Most ev.č. 24 ul. Barvířská</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7. 5. 2021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2" t="s">
        <v>70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72</v>
      </c>
      <c r="BT94" s="117" t="s">
        <v>73</v>
      </c>
      <c r="BU94" s="118" t="s">
        <v>74</v>
      </c>
      <c r="BV94" s="117" t="s">
        <v>75</v>
      </c>
      <c r="BW94" s="117" t="s">
        <v>5</v>
      </c>
      <c r="BX94" s="117" t="s">
        <v>76</v>
      </c>
      <c r="CL94" s="117" t="s">
        <v>1</v>
      </c>
    </row>
    <row r="95" s="7" customFormat="1" ht="16.5" customHeight="1">
      <c r="A95" s="119" t="s">
        <v>77</v>
      </c>
      <c r="B95" s="120"/>
      <c r="C95" s="121"/>
      <c r="D95" s="122" t="s">
        <v>78</v>
      </c>
      <c r="E95" s="122"/>
      <c r="F95" s="122"/>
      <c r="G95" s="122"/>
      <c r="H95" s="122"/>
      <c r="I95" s="123"/>
      <c r="J95" s="122" t="s">
        <v>79</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'201 - Most přes potok'!J30</f>
        <v>0</v>
      </c>
      <c r="AH95" s="123"/>
      <c r="AI95" s="123"/>
      <c r="AJ95" s="123"/>
      <c r="AK95" s="123"/>
      <c r="AL95" s="123"/>
      <c r="AM95" s="123"/>
      <c r="AN95" s="124">
        <f>SUM(AG95,AT95)</f>
        <v>0</v>
      </c>
      <c r="AO95" s="123"/>
      <c r="AP95" s="123"/>
      <c r="AQ95" s="125" t="s">
        <v>80</v>
      </c>
      <c r="AR95" s="126"/>
      <c r="AS95" s="127">
        <v>0</v>
      </c>
      <c r="AT95" s="128">
        <f>ROUND(SUM(AV95:AW95),2)</f>
        <v>0</v>
      </c>
      <c r="AU95" s="129">
        <f>'201 - Most přes potok'!P131</f>
        <v>0</v>
      </c>
      <c r="AV95" s="128">
        <f>'201 - Most přes potok'!J33</f>
        <v>0</v>
      </c>
      <c r="AW95" s="128">
        <f>'201 - Most přes potok'!J34</f>
        <v>0</v>
      </c>
      <c r="AX95" s="128">
        <f>'201 - Most přes potok'!J35</f>
        <v>0</v>
      </c>
      <c r="AY95" s="128">
        <f>'201 - Most přes potok'!J36</f>
        <v>0</v>
      </c>
      <c r="AZ95" s="128">
        <f>'201 - Most přes potok'!F33</f>
        <v>0</v>
      </c>
      <c r="BA95" s="128">
        <f>'201 - Most přes potok'!F34</f>
        <v>0</v>
      </c>
      <c r="BB95" s="128">
        <f>'201 - Most přes potok'!F35</f>
        <v>0</v>
      </c>
      <c r="BC95" s="128">
        <f>'201 - Most přes potok'!F36</f>
        <v>0</v>
      </c>
      <c r="BD95" s="130">
        <f>'201 - Most přes potok'!F37</f>
        <v>0</v>
      </c>
      <c r="BE95" s="7"/>
      <c r="BT95" s="131" t="s">
        <v>81</v>
      </c>
      <c r="BV95" s="131" t="s">
        <v>75</v>
      </c>
      <c r="BW95" s="131" t="s">
        <v>82</v>
      </c>
      <c r="BX95" s="131" t="s">
        <v>5</v>
      </c>
      <c r="CL95" s="131" t="s">
        <v>1</v>
      </c>
      <c r="CM95" s="131" t="s">
        <v>83</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zZfG36LfMpACZAIfq63GlO6HhGYC6c4nL3AFpiZKBsggbgRI2M6yK5VINqYJtptj+aelxYVC4/ly83KWM7cl7g==" hashValue="rvE7p31vxCj1pshH1vnrdtDOETCNKVWO9K43wDMEcz3Fg41ZsHSfZeHrtxOcrm/1OB93VA4/6uC/jzKeAcYM/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01 - Most přes potok'!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2"/>
      <c r="C3" s="133"/>
      <c r="D3" s="133"/>
      <c r="E3" s="133"/>
      <c r="F3" s="133"/>
      <c r="G3" s="133"/>
      <c r="H3" s="133"/>
      <c r="I3" s="133"/>
      <c r="J3" s="133"/>
      <c r="K3" s="133"/>
      <c r="L3" s="20"/>
      <c r="AT3" s="17" t="s">
        <v>83</v>
      </c>
    </row>
    <row r="4" s="1" customFormat="1" ht="24.96" customHeight="1">
      <c r="B4" s="20"/>
      <c r="D4" s="134" t="s">
        <v>84</v>
      </c>
      <c r="L4" s="20"/>
      <c r="M4" s="135" t="s">
        <v>10</v>
      </c>
      <c r="AT4" s="17" t="s">
        <v>4</v>
      </c>
    </row>
    <row r="5" s="1" customFormat="1" ht="6.96" customHeight="1">
      <c r="B5" s="20"/>
      <c r="L5" s="20"/>
    </row>
    <row r="6" s="1" customFormat="1" ht="12" customHeight="1">
      <c r="B6" s="20"/>
      <c r="D6" s="136" t="s">
        <v>16</v>
      </c>
      <c r="L6" s="20"/>
    </row>
    <row r="7" s="1" customFormat="1" ht="16.5" customHeight="1">
      <c r="B7" s="20"/>
      <c r="E7" s="137" t="str">
        <f>'Rekapitulace stavby'!K6</f>
        <v>Rumburk, Most ev.č. 24 ul. Barvířská</v>
      </c>
      <c r="F7" s="136"/>
      <c r="G7" s="136"/>
      <c r="H7" s="136"/>
      <c r="L7" s="20"/>
    </row>
    <row r="8" s="2" customFormat="1" ht="12" customHeight="1">
      <c r="A8" s="38"/>
      <c r="B8" s="44"/>
      <c r="C8" s="38"/>
      <c r="D8" s="136" t="s">
        <v>85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86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7. 5. 2021</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 xml:space="preserve"> </v>
      </c>
      <c r="F15" s="38"/>
      <c r="G15" s="38"/>
      <c r="H15" s="38"/>
      <c r="I15" s="136" t="s">
        <v>26</v>
      </c>
      <c r="J15" s="139"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27</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29</v>
      </c>
      <c r="E20" s="38"/>
      <c r="F20" s="38"/>
      <c r="G20" s="38"/>
      <c r="H20" s="38"/>
      <c r="I20" s="136" t="s">
        <v>25</v>
      </c>
      <c r="J20" s="139"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 xml:space="preserve"> </v>
      </c>
      <c r="F21" s="38"/>
      <c r="G21" s="38"/>
      <c r="H21" s="38"/>
      <c r="I21" s="136" t="s">
        <v>26</v>
      </c>
      <c r="J21" s="139"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31</v>
      </c>
      <c r="E23" s="38"/>
      <c r="F23" s="38"/>
      <c r="G23" s="38"/>
      <c r="H23" s="38"/>
      <c r="I23" s="136" t="s">
        <v>25</v>
      </c>
      <c r="J23" s="139"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 xml:space="preserve"> </v>
      </c>
      <c r="F24" s="38"/>
      <c r="G24" s="38"/>
      <c r="H24" s="38"/>
      <c r="I24" s="136" t="s">
        <v>26</v>
      </c>
      <c r="J24" s="139"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33</v>
      </c>
      <c r="E30" s="38"/>
      <c r="F30" s="38"/>
      <c r="G30" s="38"/>
      <c r="H30" s="38"/>
      <c r="I30" s="38"/>
      <c r="J30" s="147">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35</v>
      </c>
      <c r="G32" s="38"/>
      <c r="H32" s="38"/>
      <c r="I32" s="148" t="s">
        <v>34</v>
      </c>
      <c r="J32" s="148" t="s">
        <v>36</v>
      </c>
      <c r="K32" s="38"/>
      <c r="L32" s="63"/>
      <c r="S32" s="38"/>
      <c r="T32" s="38"/>
      <c r="U32" s="38"/>
      <c r="V32" s="38"/>
      <c r="W32" s="38"/>
      <c r="X32" s="38"/>
      <c r="Y32" s="38"/>
      <c r="Z32" s="38"/>
      <c r="AA32" s="38"/>
      <c r="AB32" s="38"/>
      <c r="AC32" s="38"/>
      <c r="AD32" s="38"/>
      <c r="AE32" s="38"/>
    </row>
    <row r="33" s="2" customFormat="1" ht="14.4" customHeight="1">
      <c r="A33" s="38"/>
      <c r="B33" s="44"/>
      <c r="C33" s="38"/>
      <c r="D33" s="149" t="s">
        <v>37</v>
      </c>
      <c r="E33" s="136" t="s">
        <v>38</v>
      </c>
      <c r="F33" s="150">
        <f>ROUND((SUM(BE131:BE513)),  2)</f>
        <v>0</v>
      </c>
      <c r="G33" s="38"/>
      <c r="H33" s="38"/>
      <c r="I33" s="151">
        <v>0.20999999999999999</v>
      </c>
      <c r="J33" s="150">
        <f>ROUND(((SUM(BE131:BE513))*I33),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39</v>
      </c>
      <c r="F34" s="150">
        <f>ROUND((SUM(BF131:BF513)),  2)</f>
        <v>0</v>
      </c>
      <c r="G34" s="38"/>
      <c r="H34" s="38"/>
      <c r="I34" s="151">
        <v>0.14999999999999999</v>
      </c>
      <c r="J34" s="150">
        <f>ROUND(((SUM(BF131:BF513))*I34),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40</v>
      </c>
      <c r="F35" s="150">
        <f>ROUND((SUM(BG131:BG513)),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41</v>
      </c>
      <c r="F36" s="150">
        <f>ROUND((SUM(BH131:BH513)),  2)</f>
        <v>0</v>
      </c>
      <c r="G36" s="38"/>
      <c r="H36" s="38"/>
      <c r="I36" s="151">
        <v>0.14999999999999999</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42</v>
      </c>
      <c r="F37" s="150">
        <f>ROUND((SUM(BI131:BI513)),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43</v>
      </c>
      <c r="E39" s="154"/>
      <c r="F39" s="154"/>
      <c r="G39" s="155" t="s">
        <v>44</v>
      </c>
      <c r="H39" s="156" t="s">
        <v>45</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46</v>
      </c>
      <c r="E50" s="160"/>
      <c r="F50" s="160"/>
      <c r="G50" s="159" t="s">
        <v>47</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48</v>
      </c>
      <c r="E61" s="162"/>
      <c r="F61" s="163" t="s">
        <v>49</v>
      </c>
      <c r="G61" s="161" t="s">
        <v>48</v>
      </c>
      <c r="H61" s="162"/>
      <c r="I61" s="162"/>
      <c r="J61" s="164" t="s">
        <v>49</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50</v>
      </c>
      <c r="E65" s="165"/>
      <c r="F65" s="165"/>
      <c r="G65" s="159" t="s">
        <v>51</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48</v>
      </c>
      <c r="E76" s="162"/>
      <c r="F76" s="163" t="s">
        <v>49</v>
      </c>
      <c r="G76" s="161" t="s">
        <v>48</v>
      </c>
      <c r="H76" s="162"/>
      <c r="I76" s="162"/>
      <c r="J76" s="164" t="s">
        <v>49</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87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0" t="str">
        <f>E7</f>
        <v>Rumburk, Most ev.č. 24 ul. Barvířská</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201 - Most přes potok</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7. 5. 2021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88</v>
      </c>
      <c r="D94" s="172"/>
      <c r="E94" s="172"/>
      <c r="F94" s="172"/>
      <c r="G94" s="172"/>
      <c r="H94" s="172"/>
      <c r="I94" s="172"/>
      <c r="J94" s="173" t="s">
        <v>89</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90</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91</v>
      </c>
    </row>
    <row r="97" s="9" customFormat="1" ht="24.96" customHeight="1">
      <c r="A97" s="9"/>
      <c r="B97" s="175"/>
      <c r="C97" s="176"/>
      <c r="D97" s="177" t="s">
        <v>92</v>
      </c>
      <c r="E97" s="178"/>
      <c r="F97" s="178"/>
      <c r="G97" s="178"/>
      <c r="H97" s="178"/>
      <c r="I97" s="178"/>
      <c r="J97" s="179">
        <f>J132</f>
        <v>0</v>
      </c>
      <c r="K97" s="176"/>
      <c r="L97" s="180"/>
      <c r="S97" s="9"/>
      <c r="T97" s="9"/>
      <c r="U97" s="9"/>
      <c r="V97" s="9"/>
      <c r="W97" s="9"/>
      <c r="X97" s="9"/>
      <c r="Y97" s="9"/>
      <c r="Z97" s="9"/>
      <c r="AA97" s="9"/>
      <c r="AB97" s="9"/>
      <c r="AC97" s="9"/>
      <c r="AD97" s="9"/>
      <c r="AE97" s="9"/>
    </row>
    <row r="98" s="10" customFormat="1" ht="19.92" customHeight="1">
      <c r="A98" s="10"/>
      <c r="B98" s="181"/>
      <c r="C98" s="182"/>
      <c r="D98" s="183" t="s">
        <v>93</v>
      </c>
      <c r="E98" s="184"/>
      <c r="F98" s="184"/>
      <c r="G98" s="184"/>
      <c r="H98" s="184"/>
      <c r="I98" s="184"/>
      <c r="J98" s="185">
        <f>J133</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94</v>
      </c>
      <c r="E99" s="184"/>
      <c r="F99" s="184"/>
      <c r="G99" s="184"/>
      <c r="H99" s="184"/>
      <c r="I99" s="184"/>
      <c r="J99" s="185">
        <f>J191</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95</v>
      </c>
      <c r="E100" s="184"/>
      <c r="F100" s="184"/>
      <c r="G100" s="184"/>
      <c r="H100" s="184"/>
      <c r="I100" s="184"/>
      <c r="J100" s="185">
        <f>J217</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96</v>
      </c>
      <c r="E101" s="184"/>
      <c r="F101" s="184"/>
      <c r="G101" s="184"/>
      <c r="H101" s="184"/>
      <c r="I101" s="184"/>
      <c r="J101" s="185">
        <f>J292</f>
        <v>0</v>
      </c>
      <c r="K101" s="182"/>
      <c r="L101" s="186"/>
      <c r="S101" s="10"/>
      <c r="T101" s="10"/>
      <c r="U101" s="10"/>
      <c r="V101" s="10"/>
      <c r="W101" s="10"/>
      <c r="X101" s="10"/>
      <c r="Y101" s="10"/>
      <c r="Z101" s="10"/>
      <c r="AA101" s="10"/>
      <c r="AB101" s="10"/>
      <c r="AC101" s="10"/>
      <c r="AD101" s="10"/>
      <c r="AE101" s="10"/>
    </row>
    <row r="102" s="10" customFormat="1" ht="19.92" customHeight="1">
      <c r="A102" s="10"/>
      <c r="B102" s="181"/>
      <c r="C102" s="182"/>
      <c r="D102" s="183" t="s">
        <v>97</v>
      </c>
      <c r="E102" s="184"/>
      <c r="F102" s="184"/>
      <c r="G102" s="184"/>
      <c r="H102" s="184"/>
      <c r="I102" s="184"/>
      <c r="J102" s="185">
        <f>J356</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98</v>
      </c>
      <c r="E103" s="184"/>
      <c r="F103" s="184"/>
      <c r="G103" s="184"/>
      <c r="H103" s="184"/>
      <c r="I103" s="184"/>
      <c r="J103" s="185">
        <f>J390</f>
        <v>0</v>
      </c>
      <c r="K103" s="182"/>
      <c r="L103" s="186"/>
      <c r="S103" s="10"/>
      <c r="T103" s="10"/>
      <c r="U103" s="10"/>
      <c r="V103" s="10"/>
      <c r="W103" s="10"/>
      <c r="X103" s="10"/>
      <c r="Y103" s="10"/>
      <c r="Z103" s="10"/>
      <c r="AA103" s="10"/>
      <c r="AB103" s="10"/>
      <c r="AC103" s="10"/>
      <c r="AD103" s="10"/>
      <c r="AE103" s="10"/>
    </row>
    <row r="104" s="10" customFormat="1" ht="19.92" customHeight="1">
      <c r="A104" s="10"/>
      <c r="B104" s="181"/>
      <c r="C104" s="182"/>
      <c r="D104" s="183" t="s">
        <v>99</v>
      </c>
      <c r="E104" s="184"/>
      <c r="F104" s="184"/>
      <c r="G104" s="184"/>
      <c r="H104" s="184"/>
      <c r="I104" s="184"/>
      <c r="J104" s="185">
        <f>J435</f>
        <v>0</v>
      </c>
      <c r="K104" s="182"/>
      <c r="L104" s="186"/>
      <c r="S104" s="10"/>
      <c r="T104" s="10"/>
      <c r="U104" s="10"/>
      <c r="V104" s="10"/>
      <c r="W104" s="10"/>
      <c r="X104" s="10"/>
      <c r="Y104" s="10"/>
      <c r="Z104" s="10"/>
      <c r="AA104" s="10"/>
      <c r="AB104" s="10"/>
      <c r="AC104" s="10"/>
      <c r="AD104" s="10"/>
      <c r="AE104" s="10"/>
    </row>
    <row r="105" s="10" customFormat="1" ht="19.92" customHeight="1">
      <c r="A105" s="10"/>
      <c r="B105" s="181"/>
      <c r="C105" s="182"/>
      <c r="D105" s="183" t="s">
        <v>100</v>
      </c>
      <c r="E105" s="184"/>
      <c r="F105" s="184"/>
      <c r="G105" s="184"/>
      <c r="H105" s="184"/>
      <c r="I105" s="184"/>
      <c r="J105" s="185">
        <f>J453</f>
        <v>0</v>
      </c>
      <c r="K105" s="182"/>
      <c r="L105" s="186"/>
      <c r="S105" s="10"/>
      <c r="T105" s="10"/>
      <c r="U105" s="10"/>
      <c r="V105" s="10"/>
      <c r="W105" s="10"/>
      <c r="X105" s="10"/>
      <c r="Y105" s="10"/>
      <c r="Z105" s="10"/>
      <c r="AA105" s="10"/>
      <c r="AB105" s="10"/>
      <c r="AC105" s="10"/>
      <c r="AD105" s="10"/>
      <c r="AE105" s="10"/>
    </row>
    <row r="106" s="9" customFormat="1" ht="24.96" customHeight="1">
      <c r="A106" s="9"/>
      <c r="B106" s="175"/>
      <c r="C106" s="176"/>
      <c r="D106" s="177" t="s">
        <v>101</v>
      </c>
      <c r="E106" s="178"/>
      <c r="F106" s="178"/>
      <c r="G106" s="178"/>
      <c r="H106" s="178"/>
      <c r="I106" s="178"/>
      <c r="J106" s="179">
        <f>J457</f>
        <v>0</v>
      </c>
      <c r="K106" s="176"/>
      <c r="L106" s="180"/>
      <c r="S106" s="9"/>
      <c r="T106" s="9"/>
      <c r="U106" s="9"/>
      <c r="V106" s="9"/>
      <c r="W106" s="9"/>
      <c r="X106" s="9"/>
      <c r="Y106" s="9"/>
      <c r="Z106" s="9"/>
      <c r="AA106" s="9"/>
      <c r="AB106" s="9"/>
      <c r="AC106" s="9"/>
      <c r="AD106" s="9"/>
      <c r="AE106" s="9"/>
    </row>
    <row r="107" s="10" customFormat="1" ht="19.92" customHeight="1">
      <c r="A107" s="10"/>
      <c r="B107" s="181"/>
      <c r="C107" s="182"/>
      <c r="D107" s="183" t="s">
        <v>102</v>
      </c>
      <c r="E107" s="184"/>
      <c r="F107" s="184"/>
      <c r="G107" s="184"/>
      <c r="H107" s="184"/>
      <c r="I107" s="184"/>
      <c r="J107" s="185">
        <f>J458</f>
        <v>0</v>
      </c>
      <c r="K107" s="182"/>
      <c r="L107" s="186"/>
      <c r="S107" s="10"/>
      <c r="T107" s="10"/>
      <c r="U107" s="10"/>
      <c r="V107" s="10"/>
      <c r="W107" s="10"/>
      <c r="X107" s="10"/>
      <c r="Y107" s="10"/>
      <c r="Z107" s="10"/>
      <c r="AA107" s="10"/>
      <c r="AB107" s="10"/>
      <c r="AC107" s="10"/>
      <c r="AD107" s="10"/>
      <c r="AE107" s="10"/>
    </row>
    <row r="108" s="9" customFormat="1" ht="24.96" customHeight="1">
      <c r="A108" s="9"/>
      <c r="B108" s="175"/>
      <c r="C108" s="176"/>
      <c r="D108" s="177" t="s">
        <v>103</v>
      </c>
      <c r="E108" s="178"/>
      <c r="F108" s="178"/>
      <c r="G108" s="178"/>
      <c r="H108" s="178"/>
      <c r="I108" s="178"/>
      <c r="J108" s="179">
        <f>J483</f>
        <v>0</v>
      </c>
      <c r="K108" s="176"/>
      <c r="L108" s="180"/>
      <c r="S108" s="9"/>
      <c r="T108" s="9"/>
      <c r="U108" s="9"/>
      <c r="V108" s="9"/>
      <c r="W108" s="9"/>
      <c r="X108" s="9"/>
      <c r="Y108" s="9"/>
      <c r="Z108" s="9"/>
      <c r="AA108" s="9"/>
      <c r="AB108" s="9"/>
      <c r="AC108" s="9"/>
      <c r="AD108" s="9"/>
      <c r="AE108" s="9"/>
    </row>
    <row r="109" s="10" customFormat="1" ht="19.92" customHeight="1">
      <c r="A109" s="10"/>
      <c r="B109" s="181"/>
      <c r="C109" s="182"/>
      <c r="D109" s="183" t="s">
        <v>104</v>
      </c>
      <c r="E109" s="184"/>
      <c r="F109" s="184"/>
      <c r="G109" s="184"/>
      <c r="H109" s="184"/>
      <c r="I109" s="184"/>
      <c r="J109" s="185">
        <f>J484</f>
        <v>0</v>
      </c>
      <c r="K109" s="182"/>
      <c r="L109" s="186"/>
      <c r="S109" s="10"/>
      <c r="T109" s="10"/>
      <c r="U109" s="10"/>
      <c r="V109" s="10"/>
      <c r="W109" s="10"/>
      <c r="X109" s="10"/>
      <c r="Y109" s="10"/>
      <c r="Z109" s="10"/>
      <c r="AA109" s="10"/>
      <c r="AB109" s="10"/>
      <c r="AC109" s="10"/>
      <c r="AD109" s="10"/>
      <c r="AE109" s="10"/>
    </row>
    <row r="110" s="10" customFormat="1" ht="19.92" customHeight="1">
      <c r="A110" s="10"/>
      <c r="B110" s="181"/>
      <c r="C110" s="182"/>
      <c r="D110" s="183" t="s">
        <v>105</v>
      </c>
      <c r="E110" s="184"/>
      <c r="F110" s="184"/>
      <c r="G110" s="184"/>
      <c r="H110" s="184"/>
      <c r="I110" s="184"/>
      <c r="J110" s="185">
        <f>J497</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106</v>
      </c>
      <c r="E111" s="184"/>
      <c r="F111" s="184"/>
      <c r="G111" s="184"/>
      <c r="H111" s="184"/>
      <c r="I111" s="184"/>
      <c r="J111" s="185">
        <f>J503</f>
        <v>0</v>
      </c>
      <c r="K111" s="182"/>
      <c r="L111" s="186"/>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107</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70" t="str">
        <f>E7</f>
        <v>Rumburk, Most ev.č. 24 ul. Barvířská</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85</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201 - Most přes potok</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 xml:space="preserve"> </v>
      </c>
      <c r="G125" s="40"/>
      <c r="H125" s="40"/>
      <c r="I125" s="32" t="s">
        <v>22</v>
      </c>
      <c r="J125" s="79" t="str">
        <f>IF(J12="","",J12)</f>
        <v>7. 5. 2021</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 xml:space="preserve"> </v>
      </c>
      <c r="G127" s="40"/>
      <c r="H127" s="40"/>
      <c r="I127" s="32" t="s">
        <v>29</v>
      </c>
      <c r="J127" s="36" t="str">
        <f>E21</f>
        <v xml:space="preserve"> </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27</v>
      </c>
      <c r="D128" s="40"/>
      <c r="E128" s="40"/>
      <c r="F128" s="27" t="str">
        <f>IF(E18="","",E18)</f>
        <v>Vyplň údaj</v>
      </c>
      <c r="G128" s="40"/>
      <c r="H128" s="40"/>
      <c r="I128" s="32" t="s">
        <v>31</v>
      </c>
      <c r="J128" s="36" t="str">
        <f>E24</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87"/>
      <c r="B130" s="188"/>
      <c r="C130" s="189" t="s">
        <v>108</v>
      </c>
      <c r="D130" s="190" t="s">
        <v>58</v>
      </c>
      <c r="E130" s="190" t="s">
        <v>54</v>
      </c>
      <c r="F130" s="190" t="s">
        <v>55</v>
      </c>
      <c r="G130" s="190" t="s">
        <v>109</v>
      </c>
      <c r="H130" s="190" t="s">
        <v>110</v>
      </c>
      <c r="I130" s="190" t="s">
        <v>111</v>
      </c>
      <c r="J130" s="190" t="s">
        <v>89</v>
      </c>
      <c r="K130" s="191" t="s">
        <v>112</v>
      </c>
      <c r="L130" s="192"/>
      <c r="M130" s="100" t="s">
        <v>1</v>
      </c>
      <c r="N130" s="101" t="s">
        <v>37</v>
      </c>
      <c r="O130" s="101" t="s">
        <v>113</v>
      </c>
      <c r="P130" s="101" t="s">
        <v>114</v>
      </c>
      <c r="Q130" s="101" t="s">
        <v>115</v>
      </c>
      <c r="R130" s="101" t="s">
        <v>116</v>
      </c>
      <c r="S130" s="101" t="s">
        <v>117</v>
      </c>
      <c r="T130" s="102" t="s">
        <v>118</v>
      </c>
      <c r="U130" s="187"/>
      <c r="V130" s="187"/>
      <c r="W130" s="187"/>
      <c r="X130" s="187"/>
      <c r="Y130" s="187"/>
      <c r="Z130" s="187"/>
      <c r="AA130" s="187"/>
      <c r="AB130" s="187"/>
      <c r="AC130" s="187"/>
      <c r="AD130" s="187"/>
      <c r="AE130" s="187"/>
    </row>
    <row r="131" s="2" customFormat="1" ht="22.8" customHeight="1">
      <c r="A131" s="38"/>
      <c r="B131" s="39"/>
      <c r="C131" s="107" t="s">
        <v>119</v>
      </c>
      <c r="D131" s="40"/>
      <c r="E131" s="40"/>
      <c r="F131" s="40"/>
      <c r="G131" s="40"/>
      <c r="H131" s="40"/>
      <c r="I131" s="40"/>
      <c r="J131" s="193">
        <f>BK131</f>
        <v>0</v>
      </c>
      <c r="K131" s="40"/>
      <c r="L131" s="44"/>
      <c r="M131" s="103"/>
      <c r="N131" s="194"/>
      <c r="O131" s="104"/>
      <c r="P131" s="195">
        <f>P132+P457+P483</f>
        <v>0</v>
      </c>
      <c r="Q131" s="104"/>
      <c r="R131" s="195">
        <f>R132+R457+R483</f>
        <v>429.80711367999999</v>
      </c>
      <c r="S131" s="104"/>
      <c r="T131" s="196">
        <f>T132+T457+T483</f>
        <v>114.47969999999998</v>
      </c>
      <c r="U131" s="38"/>
      <c r="V131" s="38"/>
      <c r="W131" s="38"/>
      <c r="X131" s="38"/>
      <c r="Y131" s="38"/>
      <c r="Z131" s="38"/>
      <c r="AA131" s="38"/>
      <c r="AB131" s="38"/>
      <c r="AC131" s="38"/>
      <c r="AD131" s="38"/>
      <c r="AE131" s="38"/>
      <c r="AT131" s="17" t="s">
        <v>72</v>
      </c>
      <c r="AU131" s="17" t="s">
        <v>91</v>
      </c>
      <c r="BK131" s="197">
        <f>BK132+BK457+BK483</f>
        <v>0</v>
      </c>
    </row>
    <row r="132" s="12" customFormat="1" ht="25.92" customHeight="1">
      <c r="A132" s="12"/>
      <c r="B132" s="198"/>
      <c r="C132" s="199"/>
      <c r="D132" s="200" t="s">
        <v>72</v>
      </c>
      <c r="E132" s="201" t="s">
        <v>120</v>
      </c>
      <c r="F132" s="201" t="s">
        <v>121</v>
      </c>
      <c r="G132" s="199"/>
      <c r="H132" s="199"/>
      <c r="I132" s="202"/>
      <c r="J132" s="203">
        <f>BK132</f>
        <v>0</v>
      </c>
      <c r="K132" s="199"/>
      <c r="L132" s="204"/>
      <c r="M132" s="205"/>
      <c r="N132" s="206"/>
      <c r="O132" s="206"/>
      <c r="P132" s="207">
        <f>P133+P191+P217+P292+P356+P390+P435+P453</f>
        <v>0</v>
      </c>
      <c r="Q132" s="206"/>
      <c r="R132" s="207">
        <f>R133+R191+R217+R292+R356+R390+R435+R453</f>
        <v>429.00792167999998</v>
      </c>
      <c r="S132" s="206"/>
      <c r="T132" s="208">
        <f>T133+T191+T217+T292+T356+T390+T435+T453</f>
        <v>114.47969999999998</v>
      </c>
      <c r="U132" s="12"/>
      <c r="V132" s="12"/>
      <c r="W132" s="12"/>
      <c r="X132" s="12"/>
      <c r="Y132" s="12"/>
      <c r="Z132" s="12"/>
      <c r="AA132" s="12"/>
      <c r="AB132" s="12"/>
      <c r="AC132" s="12"/>
      <c r="AD132" s="12"/>
      <c r="AE132" s="12"/>
      <c r="AR132" s="209" t="s">
        <v>81</v>
      </c>
      <c r="AT132" s="210" t="s">
        <v>72</v>
      </c>
      <c r="AU132" s="210" t="s">
        <v>73</v>
      </c>
      <c r="AY132" s="209" t="s">
        <v>122</v>
      </c>
      <c r="BK132" s="211">
        <f>BK133+BK191+BK217+BK292+BK356+BK390+BK435+BK453</f>
        <v>0</v>
      </c>
    </row>
    <row r="133" s="12" customFormat="1" ht="22.8" customHeight="1">
      <c r="A133" s="12"/>
      <c r="B133" s="198"/>
      <c r="C133" s="199"/>
      <c r="D133" s="200" t="s">
        <v>72</v>
      </c>
      <c r="E133" s="212" t="s">
        <v>81</v>
      </c>
      <c r="F133" s="212" t="s">
        <v>123</v>
      </c>
      <c r="G133" s="199"/>
      <c r="H133" s="199"/>
      <c r="I133" s="202"/>
      <c r="J133" s="213">
        <f>BK133</f>
        <v>0</v>
      </c>
      <c r="K133" s="199"/>
      <c r="L133" s="204"/>
      <c r="M133" s="205"/>
      <c r="N133" s="206"/>
      <c r="O133" s="206"/>
      <c r="P133" s="207">
        <f>SUM(P134:P190)</f>
        <v>0</v>
      </c>
      <c r="Q133" s="206"/>
      <c r="R133" s="207">
        <f>SUM(R134:R190)</f>
        <v>0.30882000000000004</v>
      </c>
      <c r="S133" s="206"/>
      <c r="T133" s="208">
        <f>SUM(T134:T190)</f>
        <v>18.196199999999997</v>
      </c>
      <c r="U133" s="12"/>
      <c r="V133" s="12"/>
      <c r="W133" s="12"/>
      <c r="X133" s="12"/>
      <c r="Y133" s="12"/>
      <c r="Z133" s="12"/>
      <c r="AA133" s="12"/>
      <c r="AB133" s="12"/>
      <c r="AC133" s="12"/>
      <c r="AD133" s="12"/>
      <c r="AE133" s="12"/>
      <c r="AR133" s="209" t="s">
        <v>81</v>
      </c>
      <c r="AT133" s="210" t="s">
        <v>72</v>
      </c>
      <c r="AU133" s="210" t="s">
        <v>81</v>
      </c>
      <c r="AY133" s="209" t="s">
        <v>122</v>
      </c>
      <c r="BK133" s="211">
        <f>SUM(BK134:BK190)</f>
        <v>0</v>
      </c>
    </row>
    <row r="134" s="2" customFormat="1" ht="16.5" customHeight="1">
      <c r="A134" s="38"/>
      <c r="B134" s="39"/>
      <c r="C134" s="214" t="s">
        <v>81</v>
      </c>
      <c r="D134" s="214" t="s">
        <v>124</v>
      </c>
      <c r="E134" s="215" t="s">
        <v>125</v>
      </c>
      <c r="F134" s="216" t="s">
        <v>126</v>
      </c>
      <c r="G134" s="217" t="s">
        <v>127</v>
      </c>
      <c r="H134" s="218">
        <v>82.709999999999994</v>
      </c>
      <c r="I134" s="219"/>
      <c r="J134" s="220">
        <f>ROUND(I134*H134,2)</f>
        <v>0</v>
      </c>
      <c r="K134" s="216" t="s">
        <v>128</v>
      </c>
      <c r="L134" s="44"/>
      <c r="M134" s="221" t="s">
        <v>1</v>
      </c>
      <c r="N134" s="222" t="s">
        <v>38</v>
      </c>
      <c r="O134" s="91"/>
      <c r="P134" s="223">
        <f>O134*H134</f>
        <v>0</v>
      </c>
      <c r="Q134" s="223">
        <v>0</v>
      </c>
      <c r="R134" s="223">
        <f>Q134*H134</f>
        <v>0</v>
      </c>
      <c r="S134" s="223">
        <v>0.22</v>
      </c>
      <c r="T134" s="224">
        <f>S134*H134</f>
        <v>18.196199999999997</v>
      </c>
      <c r="U134" s="38"/>
      <c r="V134" s="38"/>
      <c r="W134" s="38"/>
      <c r="X134" s="38"/>
      <c r="Y134" s="38"/>
      <c r="Z134" s="38"/>
      <c r="AA134" s="38"/>
      <c r="AB134" s="38"/>
      <c r="AC134" s="38"/>
      <c r="AD134" s="38"/>
      <c r="AE134" s="38"/>
      <c r="AR134" s="225" t="s">
        <v>129</v>
      </c>
      <c r="AT134" s="225" t="s">
        <v>124</v>
      </c>
      <c r="AU134" s="225" t="s">
        <v>83</v>
      </c>
      <c r="AY134" s="17" t="s">
        <v>122</v>
      </c>
      <c r="BE134" s="226">
        <f>IF(N134="základní",J134,0)</f>
        <v>0</v>
      </c>
      <c r="BF134" s="226">
        <f>IF(N134="snížená",J134,0)</f>
        <v>0</v>
      </c>
      <c r="BG134" s="226">
        <f>IF(N134="zákl. přenesená",J134,0)</f>
        <v>0</v>
      </c>
      <c r="BH134" s="226">
        <f>IF(N134="sníž. přenesená",J134,0)</f>
        <v>0</v>
      </c>
      <c r="BI134" s="226">
        <f>IF(N134="nulová",J134,0)</f>
        <v>0</v>
      </c>
      <c r="BJ134" s="17" t="s">
        <v>81</v>
      </c>
      <c r="BK134" s="226">
        <f>ROUND(I134*H134,2)</f>
        <v>0</v>
      </c>
      <c r="BL134" s="17" t="s">
        <v>129</v>
      </c>
      <c r="BM134" s="225" t="s">
        <v>130</v>
      </c>
    </row>
    <row r="135" s="2" customFormat="1">
      <c r="A135" s="38"/>
      <c r="B135" s="39"/>
      <c r="C135" s="40"/>
      <c r="D135" s="227" t="s">
        <v>131</v>
      </c>
      <c r="E135" s="40"/>
      <c r="F135" s="228" t="s">
        <v>132</v>
      </c>
      <c r="G135" s="40"/>
      <c r="H135" s="40"/>
      <c r="I135" s="229"/>
      <c r="J135" s="40"/>
      <c r="K135" s="40"/>
      <c r="L135" s="44"/>
      <c r="M135" s="230"/>
      <c r="N135" s="231"/>
      <c r="O135" s="91"/>
      <c r="P135" s="91"/>
      <c r="Q135" s="91"/>
      <c r="R135" s="91"/>
      <c r="S135" s="91"/>
      <c r="T135" s="92"/>
      <c r="U135" s="38"/>
      <c r="V135" s="38"/>
      <c r="W135" s="38"/>
      <c r="X135" s="38"/>
      <c r="Y135" s="38"/>
      <c r="Z135" s="38"/>
      <c r="AA135" s="38"/>
      <c r="AB135" s="38"/>
      <c r="AC135" s="38"/>
      <c r="AD135" s="38"/>
      <c r="AE135" s="38"/>
      <c r="AT135" s="17" t="s">
        <v>131</v>
      </c>
      <c r="AU135" s="17" t="s">
        <v>83</v>
      </c>
    </row>
    <row r="136" s="2" customFormat="1">
      <c r="A136" s="38"/>
      <c r="B136" s="39"/>
      <c r="C136" s="40"/>
      <c r="D136" s="227" t="s">
        <v>133</v>
      </c>
      <c r="E136" s="40"/>
      <c r="F136" s="232" t="s">
        <v>134</v>
      </c>
      <c r="G136" s="40"/>
      <c r="H136" s="40"/>
      <c r="I136" s="229"/>
      <c r="J136" s="40"/>
      <c r="K136" s="40"/>
      <c r="L136" s="44"/>
      <c r="M136" s="230"/>
      <c r="N136" s="231"/>
      <c r="O136" s="91"/>
      <c r="P136" s="91"/>
      <c r="Q136" s="91"/>
      <c r="R136" s="91"/>
      <c r="S136" s="91"/>
      <c r="T136" s="92"/>
      <c r="U136" s="38"/>
      <c r="V136" s="38"/>
      <c r="W136" s="38"/>
      <c r="X136" s="38"/>
      <c r="Y136" s="38"/>
      <c r="Z136" s="38"/>
      <c r="AA136" s="38"/>
      <c r="AB136" s="38"/>
      <c r="AC136" s="38"/>
      <c r="AD136" s="38"/>
      <c r="AE136" s="38"/>
      <c r="AT136" s="17" t="s">
        <v>133</v>
      </c>
      <c r="AU136" s="17" t="s">
        <v>83</v>
      </c>
    </row>
    <row r="137" s="13" customFormat="1">
      <c r="A137" s="13"/>
      <c r="B137" s="233"/>
      <c r="C137" s="234"/>
      <c r="D137" s="227" t="s">
        <v>135</v>
      </c>
      <c r="E137" s="235" t="s">
        <v>1</v>
      </c>
      <c r="F137" s="236" t="s">
        <v>136</v>
      </c>
      <c r="G137" s="234"/>
      <c r="H137" s="235" t="s">
        <v>1</v>
      </c>
      <c r="I137" s="237"/>
      <c r="J137" s="234"/>
      <c r="K137" s="234"/>
      <c r="L137" s="238"/>
      <c r="M137" s="239"/>
      <c r="N137" s="240"/>
      <c r="O137" s="240"/>
      <c r="P137" s="240"/>
      <c r="Q137" s="240"/>
      <c r="R137" s="240"/>
      <c r="S137" s="240"/>
      <c r="T137" s="241"/>
      <c r="U137" s="13"/>
      <c r="V137" s="13"/>
      <c r="W137" s="13"/>
      <c r="X137" s="13"/>
      <c r="Y137" s="13"/>
      <c r="Z137" s="13"/>
      <c r="AA137" s="13"/>
      <c r="AB137" s="13"/>
      <c r="AC137" s="13"/>
      <c r="AD137" s="13"/>
      <c r="AE137" s="13"/>
      <c r="AT137" s="242" t="s">
        <v>135</v>
      </c>
      <c r="AU137" s="242" t="s">
        <v>83</v>
      </c>
      <c r="AV137" s="13" t="s">
        <v>81</v>
      </c>
      <c r="AW137" s="13" t="s">
        <v>30</v>
      </c>
      <c r="AX137" s="13" t="s">
        <v>73</v>
      </c>
      <c r="AY137" s="242" t="s">
        <v>122</v>
      </c>
    </row>
    <row r="138" s="14" customFormat="1">
      <c r="A138" s="14"/>
      <c r="B138" s="243"/>
      <c r="C138" s="244"/>
      <c r="D138" s="227" t="s">
        <v>135</v>
      </c>
      <c r="E138" s="245" t="s">
        <v>1</v>
      </c>
      <c r="F138" s="246" t="s">
        <v>137</v>
      </c>
      <c r="G138" s="244"/>
      <c r="H138" s="247">
        <v>37.200000000000003</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135</v>
      </c>
      <c r="AU138" s="253" t="s">
        <v>83</v>
      </c>
      <c r="AV138" s="14" t="s">
        <v>83</v>
      </c>
      <c r="AW138" s="14" t="s">
        <v>30</v>
      </c>
      <c r="AX138" s="14" t="s">
        <v>73</v>
      </c>
      <c r="AY138" s="253" t="s">
        <v>122</v>
      </c>
    </row>
    <row r="139" s="13" customFormat="1">
      <c r="A139" s="13"/>
      <c r="B139" s="233"/>
      <c r="C139" s="234"/>
      <c r="D139" s="227" t="s">
        <v>135</v>
      </c>
      <c r="E139" s="235" t="s">
        <v>1</v>
      </c>
      <c r="F139" s="236" t="s">
        <v>138</v>
      </c>
      <c r="G139" s="234"/>
      <c r="H139" s="235" t="s">
        <v>1</v>
      </c>
      <c r="I139" s="237"/>
      <c r="J139" s="234"/>
      <c r="K139" s="234"/>
      <c r="L139" s="238"/>
      <c r="M139" s="239"/>
      <c r="N139" s="240"/>
      <c r="O139" s="240"/>
      <c r="P139" s="240"/>
      <c r="Q139" s="240"/>
      <c r="R139" s="240"/>
      <c r="S139" s="240"/>
      <c r="T139" s="241"/>
      <c r="U139" s="13"/>
      <c r="V139" s="13"/>
      <c r="W139" s="13"/>
      <c r="X139" s="13"/>
      <c r="Y139" s="13"/>
      <c r="Z139" s="13"/>
      <c r="AA139" s="13"/>
      <c r="AB139" s="13"/>
      <c r="AC139" s="13"/>
      <c r="AD139" s="13"/>
      <c r="AE139" s="13"/>
      <c r="AT139" s="242" t="s">
        <v>135</v>
      </c>
      <c r="AU139" s="242" t="s">
        <v>83</v>
      </c>
      <c r="AV139" s="13" t="s">
        <v>81</v>
      </c>
      <c r="AW139" s="13" t="s">
        <v>30</v>
      </c>
      <c r="AX139" s="13" t="s">
        <v>73</v>
      </c>
      <c r="AY139" s="242" t="s">
        <v>122</v>
      </c>
    </row>
    <row r="140" s="14" customFormat="1">
      <c r="A140" s="14"/>
      <c r="B140" s="243"/>
      <c r="C140" s="244"/>
      <c r="D140" s="227" t="s">
        <v>135</v>
      </c>
      <c r="E140" s="245" t="s">
        <v>1</v>
      </c>
      <c r="F140" s="246" t="s">
        <v>139</v>
      </c>
      <c r="G140" s="244"/>
      <c r="H140" s="247">
        <v>23.565999999999999</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135</v>
      </c>
      <c r="AU140" s="253" t="s">
        <v>83</v>
      </c>
      <c r="AV140" s="14" t="s">
        <v>83</v>
      </c>
      <c r="AW140" s="14" t="s">
        <v>30</v>
      </c>
      <c r="AX140" s="14" t="s">
        <v>73</v>
      </c>
      <c r="AY140" s="253" t="s">
        <v>122</v>
      </c>
    </row>
    <row r="141" s="13" customFormat="1">
      <c r="A141" s="13"/>
      <c r="B141" s="233"/>
      <c r="C141" s="234"/>
      <c r="D141" s="227" t="s">
        <v>135</v>
      </c>
      <c r="E141" s="235" t="s">
        <v>1</v>
      </c>
      <c r="F141" s="236" t="s">
        <v>140</v>
      </c>
      <c r="G141" s="234"/>
      <c r="H141" s="235" t="s">
        <v>1</v>
      </c>
      <c r="I141" s="237"/>
      <c r="J141" s="234"/>
      <c r="K141" s="234"/>
      <c r="L141" s="238"/>
      <c r="M141" s="239"/>
      <c r="N141" s="240"/>
      <c r="O141" s="240"/>
      <c r="P141" s="240"/>
      <c r="Q141" s="240"/>
      <c r="R141" s="240"/>
      <c r="S141" s="240"/>
      <c r="T141" s="241"/>
      <c r="U141" s="13"/>
      <c r="V141" s="13"/>
      <c r="W141" s="13"/>
      <c r="X141" s="13"/>
      <c r="Y141" s="13"/>
      <c r="Z141" s="13"/>
      <c r="AA141" s="13"/>
      <c r="AB141" s="13"/>
      <c r="AC141" s="13"/>
      <c r="AD141" s="13"/>
      <c r="AE141" s="13"/>
      <c r="AT141" s="242" t="s">
        <v>135</v>
      </c>
      <c r="AU141" s="242" t="s">
        <v>83</v>
      </c>
      <c r="AV141" s="13" t="s">
        <v>81</v>
      </c>
      <c r="AW141" s="13" t="s">
        <v>30</v>
      </c>
      <c r="AX141" s="13" t="s">
        <v>73</v>
      </c>
      <c r="AY141" s="242" t="s">
        <v>122</v>
      </c>
    </row>
    <row r="142" s="14" customFormat="1">
      <c r="A142" s="14"/>
      <c r="B142" s="243"/>
      <c r="C142" s="244"/>
      <c r="D142" s="227" t="s">
        <v>135</v>
      </c>
      <c r="E142" s="245" t="s">
        <v>1</v>
      </c>
      <c r="F142" s="246" t="s">
        <v>141</v>
      </c>
      <c r="G142" s="244"/>
      <c r="H142" s="247">
        <v>21.943999999999999</v>
      </c>
      <c r="I142" s="248"/>
      <c r="J142" s="244"/>
      <c r="K142" s="244"/>
      <c r="L142" s="249"/>
      <c r="M142" s="250"/>
      <c r="N142" s="251"/>
      <c r="O142" s="251"/>
      <c r="P142" s="251"/>
      <c r="Q142" s="251"/>
      <c r="R142" s="251"/>
      <c r="S142" s="251"/>
      <c r="T142" s="252"/>
      <c r="U142" s="14"/>
      <c r="V142" s="14"/>
      <c r="W142" s="14"/>
      <c r="X142" s="14"/>
      <c r="Y142" s="14"/>
      <c r="Z142" s="14"/>
      <c r="AA142" s="14"/>
      <c r="AB142" s="14"/>
      <c r="AC142" s="14"/>
      <c r="AD142" s="14"/>
      <c r="AE142" s="14"/>
      <c r="AT142" s="253" t="s">
        <v>135</v>
      </c>
      <c r="AU142" s="253" t="s">
        <v>83</v>
      </c>
      <c r="AV142" s="14" t="s">
        <v>83</v>
      </c>
      <c r="AW142" s="14" t="s">
        <v>30</v>
      </c>
      <c r="AX142" s="14" t="s">
        <v>73</v>
      </c>
      <c r="AY142" s="253" t="s">
        <v>122</v>
      </c>
    </row>
    <row r="143" s="15" customFormat="1">
      <c r="A143" s="15"/>
      <c r="B143" s="254"/>
      <c r="C143" s="255"/>
      <c r="D143" s="227" t="s">
        <v>135</v>
      </c>
      <c r="E143" s="256" t="s">
        <v>1</v>
      </c>
      <c r="F143" s="257" t="s">
        <v>142</v>
      </c>
      <c r="G143" s="255"/>
      <c r="H143" s="258">
        <v>82.709999999999994</v>
      </c>
      <c r="I143" s="259"/>
      <c r="J143" s="255"/>
      <c r="K143" s="255"/>
      <c r="L143" s="260"/>
      <c r="M143" s="261"/>
      <c r="N143" s="262"/>
      <c r="O143" s="262"/>
      <c r="P143" s="262"/>
      <c r="Q143" s="262"/>
      <c r="R143" s="262"/>
      <c r="S143" s="262"/>
      <c r="T143" s="263"/>
      <c r="U143" s="15"/>
      <c r="V143" s="15"/>
      <c r="W143" s="15"/>
      <c r="X143" s="15"/>
      <c r="Y143" s="15"/>
      <c r="Z143" s="15"/>
      <c r="AA143" s="15"/>
      <c r="AB143" s="15"/>
      <c r="AC143" s="15"/>
      <c r="AD143" s="15"/>
      <c r="AE143" s="15"/>
      <c r="AT143" s="264" t="s">
        <v>135</v>
      </c>
      <c r="AU143" s="264" t="s">
        <v>83</v>
      </c>
      <c r="AV143" s="15" t="s">
        <v>129</v>
      </c>
      <c r="AW143" s="15" t="s">
        <v>30</v>
      </c>
      <c r="AX143" s="15" t="s">
        <v>81</v>
      </c>
      <c r="AY143" s="264" t="s">
        <v>122</v>
      </c>
    </row>
    <row r="144" s="2" customFormat="1" ht="16.5" customHeight="1">
      <c r="A144" s="38"/>
      <c r="B144" s="39"/>
      <c r="C144" s="214" t="s">
        <v>83</v>
      </c>
      <c r="D144" s="214" t="s">
        <v>124</v>
      </c>
      <c r="E144" s="215" t="s">
        <v>143</v>
      </c>
      <c r="F144" s="216" t="s">
        <v>144</v>
      </c>
      <c r="G144" s="217" t="s">
        <v>145</v>
      </c>
      <c r="H144" s="218">
        <v>14</v>
      </c>
      <c r="I144" s="219"/>
      <c r="J144" s="220">
        <f>ROUND(I144*H144,2)</f>
        <v>0</v>
      </c>
      <c r="K144" s="216" t="s">
        <v>128</v>
      </c>
      <c r="L144" s="44"/>
      <c r="M144" s="221" t="s">
        <v>1</v>
      </c>
      <c r="N144" s="222" t="s">
        <v>38</v>
      </c>
      <c r="O144" s="91"/>
      <c r="P144" s="223">
        <f>O144*H144</f>
        <v>0</v>
      </c>
      <c r="Q144" s="223">
        <v>0.021930000000000002</v>
      </c>
      <c r="R144" s="223">
        <f>Q144*H144</f>
        <v>0.30702000000000002</v>
      </c>
      <c r="S144" s="223">
        <v>0</v>
      </c>
      <c r="T144" s="224">
        <f>S144*H144</f>
        <v>0</v>
      </c>
      <c r="U144" s="38"/>
      <c r="V144" s="38"/>
      <c r="W144" s="38"/>
      <c r="X144" s="38"/>
      <c r="Y144" s="38"/>
      <c r="Z144" s="38"/>
      <c r="AA144" s="38"/>
      <c r="AB144" s="38"/>
      <c r="AC144" s="38"/>
      <c r="AD144" s="38"/>
      <c r="AE144" s="38"/>
      <c r="AR144" s="225" t="s">
        <v>129</v>
      </c>
      <c r="AT144" s="225" t="s">
        <v>124</v>
      </c>
      <c r="AU144" s="225" t="s">
        <v>83</v>
      </c>
      <c r="AY144" s="17" t="s">
        <v>122</v>
      </c>
      <c r="BE144" s="226">
        <f>IF(N144="základní",J144,0)</f>
        <v>0</v>
      </c>
      <c r="BF144" s="226">
        <f>IF(N144="snížená",J144,0)</f>
        <v>0</v>
      </c>
      <c r="BG144" s="226">
        <f>IF(N144="zákl. přenesená",J144,0)</f>
        <v>0</v>
      </c>
      <c r="BH144" s="226">
        <f>IF(N144="sníž. přenesená",J144,0)</f>
        <v>0</v>
      </c>
      <c r="BI144" s="226">
        <f>IF(N144="nulová",J144,0)</f>
        <v>0</v>
      </c>
      <c r="BJ144" s="17" t="s">
        <v>81</v>
      </c>
      <c r="BK144" s="226">
        <f>ROUND(I144*H144,2)</f>
        <v>0</v>
      </c>
      <c r="BL144" s="17" t="s">
        <v>129</v>
      </c>
      <c r="BM144" s="225" t="s">
        <v>146</v>
      </c>
    </row>
    <row r="145" s="2" customFormat="1">
      <c r="A145" s="38"/>
      <c r="B145" s="39"/>
      <c r="C145" s="40"/>
      <c r="D145" s="227" t="s">
        <v>131</v>
      </c>
      <c r="E145" s="40"/>
      <c r="F145" s="228" t="s">
        <v>147</v>
      </c>
      <c r="G145" s="40"/>
      <c r="H145" s="40"/>
      <c r="I145" s="229"/>
      <c r="J145" s="40"/>
      <c r="K145" s="40"/>
      <c r="L145" s="44"/>
      <c r="M145" s="230"/>
      <c r="N145" s="231"/>
      <c r="O145" s="91"/>
      <c r="P145" s="91"/>
      <c r="Q145" s="91"/>
      <c r="R145" s="91"/>
      <c r="S145" s="91"/>
      <c r="T145" s="92"/>
      <c r="U145" s="38"/>
      <c r="V145" s="38"/>
      <c r="W145" s="38"/>
      <c r="X145" s="38"/>
      <c r="Y145" s="38"/>
      <c r="Z145" s="38"/>
      <c r="AA145" s="38"/>
      <c r="AB145" s="38"/>
      <c r="AC145" s="38"/>
      <c r="AD145" s="38"/>
      <c r="AE145" s="38"/>
      <c r="AT145" s="17" t="s">
        <v>131</v>
      </c>
      <c r="AU145" s="17" t="s">
        <v>83</v>
      </c>
    </row>
    <row r="146" s="2" customFormat="1">
      <c r="A146" s="38"/>
      <c r="B146" s="39"/>
      <c r="C146" s="40"/>
      <c r="D146" s="227" t="s">
        <v>133</v>
      </c>
      <c r="E146" s="40"/>
      <c r="F146" s="232" t="s">
        <v>148</v>
      </c>
      <c r="G146" s="40"/>
      <c r="H146" s="40"/>
      <c r="I146" s="229"/>
      <c r="J146" s="40"/>
      <c r="K146" s="40"/>
      <c r="L146" s="44"/>
      <c r="M146" s="230"/>
      <c r="N146" s="231"/>
      <c r="O146" s="91"/>
      <c r="P146" s="91"/>
      <c r="Q146" s="91"/>
      <c r="R146" s="91"/>
      <c r="S146" s="91"/>
      <c r="T146" s="92"/>
      <c r="U146" s="38"/>
      <c r="V146" s="38"/>
      <c r="W146" s="38"/>
      <c r="X146" s="38"/>
      <c r="Y146" s="38"/>
      <c r="Z146" s="38"/>
      <c r="AA146" s="38"/>
      <c r="AB146" s="38"/>
      <c r="AC146" s="38"/>
      <c r="AD146" s="38"/>
      <c r="AE146" s="38"/>
      <c r="AT146" s="17" t="s">
        <v>133</v>
      </c>
      <c r="AU146" s="17" t="s">
        <v>83</v>
      </c>
    </row>
    <row r="147" s="2" customFormat="1" ht="16.5" customHeight="1">
      <c r="A147" s="38"/>
      <c r="B147" s="39"/>
      <c r="C147" s="214" t="s">
        <v>149</v>
      </c>
      <c r="D147" s="214" t="s">
        <v>124</v>
      </c>
      <c r="E147" s="215" t="s">
        <v>150</v>
      </c>
      <c r="F147" s="216" t="s">
        <v>151</v>
      </c>
      <c r="G147" s="217" t="s">
        <v>152</v>
      </c>
      <c r="H147" s="218">
        <v>60</v>
      </c>
      <c r="I147" s="219"/>
      <c r="J147" s="220">
        <f>ROUND(I147*H147,2)</f>
        <v>0</v>
      </c>
      <c r="K147" s="216" t="s">
        <v>128</v>
      </c>
      <c r="L147" s="44"/>
      <c r="M147" s="221" t="s">
        <v>1</v>
      </c>
      <c r="N147" s="222" t="s">
        <v>38</v>
      </c>
      <c r="O147" s="91"/>
      <c r="P147" s="223">
        <f>O147*H147</f>
        <v>0</v>
      </c>
      <c r="Q147" s="223">
        <v>3.0000000000000001E-05</v>
      </c>
      <c r="R147" s="223">
        <f>Q147*H147</f>
        <v>0.0018</v>
      </c>
      <c r="S147" s="223">
        <v>0</v>
      </c>
      <c r="T147" s="224">
        <f>S147*H147</f>
        <v>0</v>
      </c>
      <c r="U147" s="38"/>
      <c r="V147" s="38"/>
      <c r="W147" s="38"/>
      <c r="X147" s="38"/>
      <c r="Y147" s="38"/>
      <c r="Z147" s="38"/>
      <c r="AA147" s="38"/>
      <c r="AB147" s="38"/>
      <c r="AC147" s="38"/>
      <c r="AD147" s="38"/>
      <c r="AE147" s="38"/>
      <c r="AR147" s="225" t="s">
        <v>129</v>
      </c>
      <c r="AT147" s="225" t="s">
        <v>124</v>
      </c>
      <c r="AU147" s="225" t="s">
        <v>83</v>
      </c>
      <c r="AY147" s="17" t="s">
        <v>122</v>
      </c>
      <c r="BE147" s="226">
        <f>IF(N147="základní",J147,0)</f>
        <v>0</v>
      </c>
      <c r="BF147" s="226">
        <f>IF(N147="snížená",J147,0)</f>
        <v>0</v>
      </c>
      <c r="BG147" s="226">
        <f>IF(N147="zákl. přenesená",J147,0)</f>
        <v>0</v>
      </c>
      <c r="BH147" s="226">
        <f>IF(N147="sníž. přenesená",J147,0)</f>
        <v>0</v>
      </c>
      <c r="BI147" s="226">
        <f>IF(N147="nulová",J147,0)</f>
        <v>0</v>
      </c>
      <c r="BJ147" s="17" t="s">
        <v>81</v>
      </c>
      <c r="BK147" s="226">
        <f>ROUND(I147*H147,2)</f>
        <v>0</v>
      </c>
      <c r="BL147" s="17" t="s">
        <v>129</v>
      </c>
      <c r="BM147" s="225" t="s">
        <v>153</v>
      </c>
    </row>
    <row r="148" s="2" customFormat="1">
      <c r="A148" s="38"/>
      <c r="B148" s="39"/>
      <c r="C148" s="40"/>
      <c r="D148" s="227" t="s">
        <v>131</v>
      </c>
      <c r="E148" s="40"/>
      <c r="F148" s="228" t="s">
        <v>154</v>
      </c>
      <c r="G148" s="40"/>
      <c r="H148" s="40"/>
      <c r="I148" s="229"/>
      <c r="J148" s="40"/>
      <c r="K148" s="40"/>
      <c r="L148" s="44"/>
      <c r="M148" s="230"/>
      <c r="N148" s="231"/>
      <c r="O148" s="91"/>
      <c r="P148" s="91"/>
      <c r="Q148" s="91"/>
      <c r="R148" s="91"/>
      <c r="S148" s="91"/>
      <c r="T148" s="92"/>
      <c r="U148" s="38"/>
      <c r="V148" s="38"/>
      <c r="W148" s="38"/>
      <c r="X148" s="38"/>
      <c r="Y148" s="38"/>
      <c r="Z148" s="38"/>
      <c r="AA148" s="38"/>
      <c r="AB148" s="38"/>
      <c r="AC148" s="38"/>
      <c r="AD148" s="38"/>
      <c r="AE148" s="38"/>
      <c r="AT148" s="17" t="s">
        <v>131</v>
      </c>
      <c r="AU148" s="17" t="s">
        <v>83</v>
      </c>
    </row>
    <row r="149" s="2" customFormat="1">
      <c r="A149" s="38"/>
      <c r="B149" s="39"/>
      <c r="C149" s="40"/>
      <c r="D149" s="227" t="s">
        <v>133</v>
      </c>
      <c r="E149" s="40"/>
      <c r="F149" s="232" t="s">
        <v>155</v>
      </c>
      <c r="G149" s="40"/>
      <c r="H149" s="40"/>
      <c r="I149" s="229"/>
      <c r="J149" s="40"/>
      <c r="K149" s="40"/>
      <c r="L149" s="44"/>
      <c r="M149" s="230"/>
      <c r="N149" s="231"/>
      <c r="O149" s="91"/>
      <c r="P149" s="91"/>
      <c r="Q149" s="91"/>
      <c r="R149" s="91"/>
      <c r="S149" s="91"/>
      <c r="T149" s="92"/>
      <c r="U149" s="38"/>
      <c r="V149" s="38"/>
      <c r="W149" s="38"/>
      <c r="X149" s="38"/>
      <c r="Y149" s="38"/>
      <c r="Z149" s="38"/>
      <c r="AA149" s="38"/>
      <c r="AB149" s="38"/>
      <c r="AC149" s="38"/>
      <c r="AD149" s="38"/>
      <c r="AE149" s="38"/>
      <c r="AT149" s="17" t="s">
        <v>133</v>
      </c>
      <c r="AU149" s="17" t="s">
        <v>83</v>
      </c>
    </row>
    <row r="150" s="14" customFormat="1">
      <c r="A150" s="14"/>
      <c r="B150" s="243"/>
      <c r="C150" s="244"/>
      <c r="D150" s="227" t="s">
        <v>135</v>
      </c>
      <c r="E150" s="245" t="s">
        <v>1</v>
      </c>
      <c r="F150" s="246" t="s">
        <v>156</v>
      </c>
      <c r="G150" s="244"/>
      <c r="H150" s="247">
        <v>60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135</v>
      </c>
      <c r="AU150" s="253" t="s">
        <v>83</v>
      </c>
      <c r="AV150" s="14" t="s">
        <v>83</v>
      </c>
      <c r="AW150" s="14" t="s">
        <v>30</v>
      </c>
      <c r="AX150" s="14" t="s">
        <v>81</v>
      </c>
      <c r="AY150" s="253" t="s">
        <v>122</v>
      </c>
    </row>
    <row r="151" s="2" customFormat="1" ht="16.5" customHeight="1">
      <c r="A151" s="38"/>
      <c r="B151" s="39"/>
      <c r="C151" s="214" t="s">
        <v>129</v>
      </c>
      <c r="D151" s="214" t="s">
        <v>124</v>
      </c>
      <c r="E151" s="215" t="s">
        <v>157</v>
      </c>
      <c r="F151" s="216" t="s">
        <v>158</v>
      </c>
      <c r="G151" s="217" t="s">
        <v>159</v>
      </c>
      <c r="H151" s="218">
        <v>133.44999999999999</v>
      </c>
      <c r="I151" s="219"/>
      <c r="J151" s="220">
        <f>ROUND(I151*H151,2)</f>
        <v>0</v>
      </c>
      <c r="K151" s="216" t="s">
        <v>128</v>
      </c>
      <c r="L151" s="44"/>
      <c r="M151" s="221" t="s">
        <v>1</v>
      </c>
      <c r="N151" s="222" t="s">
        <v>38</v>
      </c>
      <c r="O151" s="91"/>
      <c r="P151" s="223">
        <f>O151*H151</f>
        <v>0</v>
      </c>
      <c r="Q151" s="223">
        <v>0</v>
      </c>
      <c r="R151" s="223">
        <f>Q151*H151</f>
        <v>0</v>
      </c>
      <c r="S151" s="223">
        <v>0</v>
      </c>
      <c r="T151" s="224">
        <f>S151*H151</f>
        <v>0</v>
      </c>
      <c r="U151" s="38"/>
      <c r="V151" s="38"/>
      <c r="W151" s="38"/>
      <c r="X151" s="38"/>
      <c r="Y151" s="38"/>
      <c r="Z151" s="38"/>
      <c r="AA151" s="38"/>
      <c r="AB151" s="38"/>
      <c r="AC151" s="38"/>
      <c r="AD151" s="38"/>
      <c r="AE151" s="38"/>
      <c r="AR151" s="225" t="s">
        <v>129</v>
      </c>
      <c r="AT151" s="225" t="s">
        <v>124</v>
      </c>
      <c r="AU151" s="225" t="s">
        <v>83</v>
      </c>
      <c r="AY151" s="17" t="s">
        <v>122</v>
      </c>
      <c r="BE151" s="226">
        <f>IF(N151="základní",J151,0)</f>
        <v>0</v>
      </c>
      <c r="BF151" s="226">
        <f>IF(N151="snížená",J151,0)</f>
        <v>0</v>
      </c>
      <c r="BG151" s="226">
        <f>IF(N151="zákl. přenesená",J151,0)</f>
        <v>0</v>
      </c>
      <c r="BH151" s="226">
        <f>IF(N151="sníž. přenesená",J151,0)</f>
        <v>0</v>
      </c>
      <c r="BI151" s="226">
        <f>IF(N151="nulová",J151,0)</f>
        <v>0</v>
      </c>
      <c r="BJ151" s="17" t="s">
        <v>81</v>
      </c>
      <c r="BK151" s="226">
        <f>ROUND(I151*H151,2)</f>
        <v>0</v>
      </c>
      <c r="BL151" s="17" t="s">
        <v>129</v>
      </c>
      <c r="BM151" s="225" t="s">
        <v>160</v>
      </c>
    </row>
    <row r="152" s="2" customFormat="1">
      <c r="A152" s="38"/>
      <c r="B152" s="39"/>
      <c r="C152" s="40"/>
      <c r="D152" s="227" t="s">
        <v>131</v>
      </c>
      <c r="E152" s="40"/>
      <c r="F152" s="228" t="s">
        <v>161</v>
      </c>
      <c r="G152" s="40"/>
      <c r="H152" s="40"/>
      <c r="I152" s="229"/>
      <c r="J152" s="40"/>
      <c r="K152" s="40"/>
      <c r="L152" s="44"/>
      <c r="M152" s="230"/>
      <c r="N152" s="231"/>
      <c r="O152" s="91"/>
      <c r="P152" s="91"/>
      <c r="Q152" s="91"/>
      <c r="R152" s="91"/>
      <c r="S152" s="91"/>
      <c r="T152" s="92"/>
      <c r="U152" s="38"/>
      <c r="V152" s="38"/>
      <c r="W152" s="38"/>
      <c r="X152" s="38"/>
      <c r="Y152" s="38"/>
      <c r="Z152" s="38"/>
      <c r="AA152" s="38"/>
      <c r="AB152" s="38"/>
      <c r="AC152" s="38"/>
      <c r="AD152" s="38"/>
      <c r="AE152" s="38"/>
      <c r="AT152" s="17" t="s">
        <v>131</v>
      </c>
      <c r="AU152" s="17" t="s">
        <v>83</v>
      </c>
    </row>
    <row r="153" s="2" customFormat="1">
      <c r="A153" s="38"/>
      <c r="B153" s="39"/>
      <c r="C153" s="40"/>
      <c r="D153" s="227" t="s">
        <v>133</v>
      </c>
      <c r="E153" s="40"/>
      <c r="F153" s="232" t="s">
        <v>162</v>
      </c>
      <c r="G153" s="40"/>
      <c r="H153" s="40"/>
      <c r="I153" s="229"/>
      <c r="J153" s="40"/>
      <c r="K153" s="40"/>
      <c r="L153" s="44"/>
      <c r="M153" s="230"/>
      <c r="N153" s="231"/>
      <c r="O153" s="91"/>
      <c r="P153" s="91"/>
      <c r="Q153" s="91"/>
      <c r="R153" s="91"/>
      <c r="S153" s="91"/>
      <c r="T153" s="92"/>
      <c r="U153" s="38"/>
      <c r="V153" s="38"/>
      <c r="W153" s="38"/>
      <c r="X153" s="38"/>
      <c r="Y153" s="38"/>
      <c r="Z153" s="38"/>
      <c r="AA153" s="38"/>
      <c r="AB153" s="38"/>
      <c r="AC153" s="38"/>
      <c r="AD153" s="38"/>
      <c r="AE153" s="38"/>
      <c r="AT153" s="17" t="s">
        <v>133</v>
      </c>
      <c r="AU153" s="17" t="s">
        <v>83</v>
      </c>
    </row>
    <row r="154" s="13" customFormat="1">
      <c r="A154" s="13"/>
      <c r="B154" s="233"/>
      <c r="C154" s="234"/>
      <c r="D154" s="227" t="s">
        <v>135</v>
      </c>
      <c r="E154" s="235" t="s">
        <v>1</v>
      </c>
      <c r="F154" s="236" t="s">
        <v>163</v>
      </c>
      <c r="G154" s="234"/>
      <c r="H154" s="235" t="s">
        <v>1</v>
      </c>
      <c r="I154" s="237"/>
      <c r="J154" s="234"/>
      <c r="K154" s="234"/>
      <c r="L154" s="238"/>
      <c r="M154" s="239"/>
      <c r="N154" s="240"/>
      <c r="O154" s="240"/>
      <c r="P154" s="240"/>
      <c r="Q154" s="240"/>
      <c r="R154" s="240"/>
      <c r="S154" s="240"/>
      <c r="T154" s="241"/>
      <c r="U154" s="13"/>
      <c r="V154" s="13"/>
      <c r="W154" s="13"/>
      <c r="X154" s="13"/>
      <c r="Y154" s="13"/>
      <c r="Z154" s="13"/>
      <c r="AA154" s="13"/>
      <c r="AB154" s="13"/>
      <c r="AC154" s="13"/>
      <c r="AD154" s="13"/>
      <c r="AE154" s="13"/>
      <c r="AT154" s="242" t="s">
        <v>135</v>
      </c>
      <c r="AU154" s="242" t="s">
        <v>83</v>
      </c>
      <c r="AV154" s="13" t="s">
        <v>81</v>
      </c>
      <c r="AW154" s="13" t="s">
        <v>30</v>
      </c>
      <c r="AX154" s="13" t="s">
        <v>73</v>
      </c>
      <c r="AY154" s="242" t="s">
        <v>122</v>
      </c>
    </row>
    <row r="155" s="14" customFormat="1">
      <c r="A155" s="14"/>
      <c r="B155" s="243"/>
      <c r="C155" s="244"/>
      <c r="D155" s="227" t="s">
        <v>135</v>
      </c>
      <c r="E155" s="245" t="s">
        <v>1</v>
      </c>
      <c r="F155" s="246" t="s">
        <v>164</v>
      </c>
      <c r="G155" s="244"/>
      <c r="H155" s="247">
        <v>63.627000000000002</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135</v>
      </c>
      <c r="AU155" s="253" t="s">
        <v>83</v>
      </c>
      <c r="AV155" s="14" t="s">
        <v>83</v>
      </c>
      <c r="AW155" s="14" t="s">
        <v>30</v>
      </c>
      <c r="AX155" s="14" t="s">
        <v>73</v>
      </c>
      <c r="AY155" s="253" t="s">
        <v>122</v>
      </c>
    </row>
    <row r="156" s="13" customFormat="1">
      <c r="A156" s="13"/>
      <c r="B156" s="233"/>
      <c r="C156" s="234"/>
      <c r="D156" s="227" t="s">
        <v>135</v>
      </c>
      <c r="E156" s="235" t="s">
        <v>1</v>
      </c>
      <c r="F156" s="236" t="s">
        <v>165</v>
      </c>
      <c r="G156" s="234"/>
      <c r="H156" s="235" t="s">
        <v>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135</v>
      </c>
      <c r="AU156" s="242" t="s">
        <v>83</v>
      </c>
      <c r="AV156" s="13" t="s">
        <v>81</v>
      </c>
      <c r="AW156" s="13" t="s">
        <v>30</v>
      </c>
      <c r="AX156" s="13" t="s">
        <v>73</v>
      </c>
      <c r="AY156" s="242" t="s">
        <v>122</v>
      </c>
    </row>
    <row r="157" s="14" customFormat="1">
      <c r="A157" s="14"/>
      <c r="B157" s="243"/>
      <c r="C157" s="244"/>
      <c r="D157" s="227" t="s">
        <v>135</v>
      </c>
      <c r="E157" s="245" t="s">
        <v>1</v>
      </c>
      <c r="F157" s="246" t="s">
        <v>166</v>
      </c>
      <c r="G157" s="244"/>
      <c r="H157" s="247">
        <v>52.665999999999997</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135</v>
      </c>
      <c r="AU157" s="253" t="s">
        <v>83</v>
      </c>
      <c r="AV157" s="14" t="s">
        <v>83</v>
      </c>
      <c r="AW157" s="14" t="s">
        <v>30</v>
      </c>
      <c r="AX157" s="14" t="s">
        <v>73</v>
      </c>
      <c r="AY157" s="253" t="s">
        <v>122</v>
      </c>
    </row>
    <row r="158" s="13" customFormat="1">
      <c r="A158" s="13"/>
      <c r="B158" s="233"/>
      <c r="C158" s="234"/>
      <c r="D158" s="227" t="s">
        <v>135</v>
      </c>
      <c r="E158" s="235" t="s">
        <v>1</v>
      </c>
      <c r="F158" s="236" t="s">
        <v>167</v>
      </c>
      <c r="G158" s="234"/>
      <c r="H158" s="235" t="s">
        <v>1</v>
      </c>
      <c r="I158" s="237"/>
      <c r="J158" s="234"/>
      <c r="K158" s="234"/>
      <c r="L158" s="238"/>
      <c r="M158" s="239"/>
      <c r="N158" s="240"/>
      <c r="O158" s="240"/>
      <c r="P158" s="240"/>
      <c r="Q158" s="240"/>
      <c r="R158" s="240"/>
      <c r="S158" s="240"/>
      <c r="T158" s="241"/>
      <c r="U158" s="13"/>
      <c r="V158" s="13"/>
      <c r="W158" s="13"/>
      <c r="X158" s="13"/>
      <c r="Y158" s="13"/>
      <c r="Z158" s="13"/>
      <c r="AA158" s="13"/>
      <c r="AB158" s="13"/>
      <c r="AC158" s="13"/>
      <c r="AD158" s="13"/>
      <c r="AE158" s="13"/>
      <c r="AT158" s="242" t="s">
        <v>135</v>
      </c>
      <c r="AU158" s="242" t="s">
        <v>83</v>
      </c>
      <c r="AV158" s="13" t="s">
        <v>81</v>
      </c>
      <c r="AW158" s="13" t="s">
        <v>30</v>
      </c>
      <c r="AX158" s="13" t="s">
        <v>73</v>
      </c>
      <c r="AY158" s="242" t="s">
        <v>122</v>
      </c>
    </row>
    <row r="159" s="14" customFormat="1">
      <c r="A159" s="14"/>
      <c r="B159" s="243"/>
      <c r="C159" s="244"/>
      <c r="D159" s="227" t="s">
        <v>135</v>
      </c>
      <c r="E159" s="245" t="s">
        <v>1</v>
      </c>
      <c r="F159" s="246" t="s">
        <v>168</v>
      </c>
      <c r="G159" s="244"/>
      <c r="H159" s="247">
        <v>8.7780000000000005</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135</v>
      </c>
      <c r="AU159" s="253" t="s">
        <v>83</v>
      </c>
      <c r="AV159" s="14" t="s">
        <v>83</v>
      </c>
      <c r="AW159" s="14" t="s">
        <v>30</v>
      </c>
      <c r="AX159" s="14" t="s">
        <v>73</v>
      </c>
      <c r="AY159" s="253" t="s">
        <v>122</v>
      </c>
    </row>
    <row r="160" s="13" customFormat="1">
      <c r="A160" s="13"/>
      <c r="B160" s="233"/>
      <c r="C160" s="234"/>
      <c r="D160" s="227" t="s">
        <v>135</v>
      </c>
      <c r="E160" s="235" t="s">
        <v>1</v>
      </c>
      <c r="F160" s="236" t="s">
        <v>169</v>
      </c>
      <c r="G160" s="234"/>
      <c r="H160" s="235" t="s">
        <v>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135</v>
      </c>
      <c r="AU160" s="242" t="s">
        <v>83</v>
      </c>
      <c r="AV160" s="13" t="s">
        <v>81</v>
      </c>
      <c r="AW160" s="13" t="s">
        <v>30</v>
      </c>
      <c r="AX160" s="13" t="s">
        <v>73</v>
      </c>
      <c r="AY160" s="242" t="s">
        <v>122</v>
      </c>
    </row>
    <row r="161" s="14" customFormat="1">
      <c r="A161" s="14"/>
      <c r="B161" s="243"/>
      <c r="C161" s="244"/>
      <c r="D161" s="227" t="s">
        <v>135</v>
      </c>
      <c r="E161" s="245" t="s">
        <v>1</v>
      </c>
      <c r="F161" s="246" t="s">
        <v>170</v>
      </c>
      <c r="G161" s="244"/>
      <c r="H161" s="247">
        <v>8.3789999999999996</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135</v>
      </c>
      <c r="AU161" s="253" t="s">
        <v>83</v>
      </c>
      <c r="AV161" s="14" t="s">
        <v>83</v>
      </c>
      <c r="AW161" s="14" t="s">
        <v>30</v>
      </c>
      <c r="AX161" s="14" t="s">
        <v>73</v>
      </c>
      <c r="AY161" s="253" t="s">
        <v>122</v>
      </c>
    </row>
    <row r="162" s="15" customFormat="1">
      <c r="A162" s="15"/>
      <c r="B162" s="254"/>
      <c r="C162" s="255"/>
      <c r="D162" s="227" t="s">
        <v>135</v>
      </c>
      <c r="E162" s="256" t="s">
        <v>1</v>
      </c>
      <c r="F162" s="257" t="s">
        <v>142</v>
      </c>
      <c r="G162" s="255"/>
      <c r="H162" s="258">
        <v>133.44999999999999</v>
      </c>
      <c r="I162" s="259"/>
      <c r="J162" s="255"/>
      <c r="K162" s="255"/>
      <c r="L162" s="260"/>
      <c r="M162" s="261"/>
      <c r="N162" s="262"/>
      <c r="O162" s="262"/>
      <c r="P162" s="262"/>
      <c r="Q162" s="262"/>
      <c r="R162" s="262"/>
      <c r="S162" s="262"/>
      <c r="T162" s="263"/>
      <c r="U162" s="15"/>
      <c r="V162" s="15"/>
      <c r="W162" s="15"/>
      <c r="X162" s="15"/>
      <c r="Y162" s="15"/>
      <c r="Z162" s="15"/>
      <c r="AA162" s="15"/>
      <c r="AB162" s="15"/>
      <c r="AC162" s="15"/>
      <c r="AD162" s="15"/>
      <c r="AE162" s="15"/>
      <c r="AT162" s="264" t="s">
        <v>135</v>
      </c>
      <c r="AU162" s="264" t="s">
        <v>83</v>
      </c>
      <c r="AV162" s="15" t="s">
        <v>129</v>
      </c>
      <c r="AW162" s="15" t="s">
        <v>30</v>
      </c>
      <c r="AX162" s="15" t="s">
        <v>81</v>
      </c>
      <c r="AY162" s="264" t="s">
        <v>122</v>
      </c>
    </row>
    <row r="163" s="2" customFormat="1" ht="16.5" customHeight="1">
      <c r="A163" s="38"/>
      <c r="B163" s="39"/>
      <c r="C163" s="214" t="s">
        <v>171</v>
      </c>
      <c r="D163" s="214" t="s">
        <v>124</v>
      </c>
      <c r="E163" s="215" t="s">
        <v>172</v>
      </c>
      <c r="F163" s="216" t="s">
        <v>173</v>
      </c>
      <c r="G163" s="217" t="s">
        <v>159</v>
      </c>
      <c r="H163" s="218">
        <v>1.25</v>
      </c>
      <c r="I163" s="219"/>
      <c r="J163" s="220">
        <f>ROUND(I163*H163,2)</f>
        <v>0</v>
      </c>
      <c r="K163" s="216" t="s">
        <v>128</v>
      </c>
      <c r="L163" s="44"/>
      <c r="M163" s="221" t="s">
        <v>1</v>
      </c>
      <c r="N163" s="222" t="s">
        <v>38</v>
      </c>
      <c r="O163" s="91"/>
      <c r="P163" s="223">
        <f>O163*H163</f>
        <v>0</v>
      </c>
      <c r="Q163" s="223">
        <v>0</v>
      </c>
      <c r="R163" s="223">
        <f>Q163*H163</f>
        <v>0</v>
      </c>
      <c r="S163" s="223">
        <v>0</v>
      </c>
      <c r="T163" s="224">
        <f>S163*H163</f>
        <v>0</v>
      </c>
      <c r="U163" s="38"/>
      <c r="V163" s="38"/>
      <c r="W163" s="38"/>
      <c r="X163" s="38"/>
      <c r="Y163" s="38"/>
      <c r="Z163" s="38"/>
      <c r="AA163" s="38"/>
      <c r="AB163" s="38"/>
      <c r="AC163" s="38"/>
      <c r="AD163" s="38"/>
      <c r="AE163" s="38"/>
      <c r="AR163" s="225" t="s">
        <v>129</v>
      </c>
      <c r="AT163" s="225" t="s">
        <v>124</v>
      </c>
      <c r="AU163" s="225" t="s">
        <v>83</v>
      </c>
      <c r="AY163" s="17" t="s">
        <v>122</v>
      </c>
      <c r="BE163" s="226">
        <f>IF(N163="základní",J163,0)</f>
        <v>0</v>
      </c>
      <c r="BF163" s="226">
        <f>IF(N163="snížená",J163,0)</f>
        <v>0</v>
      </c>
      <c r="BG163" s="226">
        <f>IF(N163="zákl. přenesená",J163,0)</f>
        <v>0</v>
      </c>
      <c r="BH163" s="226">
        <f>IF(N163="sníž. přenesená",J163,0)</f>
        <v>0</v>
      </c>
      <c r="BI163" s="226">
        <f>IF(N163="nulová",J163,0)</f>
        <v>0</v>
      </c>
      <c r="BJ163" s="17" t="s">
        <v>81</v>
      </c>
      <c r="BK163" s="226">
        <f>ROUND(I163*H163,2)</f>
        <v>0</v>
      </c>
      <c r="BL163" s="17" t="s">
        <v>129</v>
      </c>
      <c r="BM163" s="225" t="s">
        <v>174</v>
      </c>
    </row>
    <row r="164" s="2" customFormat="1">
      <c r="A164" s="38"/>
      <c r="B164" s="39"/>
      <c r="C164" s="40"/>
      <c r="D164" s="227" t="s">
        <v>131</v>
      </c>
      <c r="E164" s="40"/>
      <c r="F164" s="228" t="s">
        <v>175</v>
      </c>
      <c r="G164" s="40"/>
      <c r="H164" s="40"/>
      <c r="I164" s="229"/>
      <c r="J164" s="40"/>
      <c r="K164" s="40"/>
      <c r="L164" s="44"/>
      <c r="M164" s="230"/>
      <c r="N164" s="231"/>
      <c r="O164" s="91"/>
      <c r="P164" s="91"/>
      <c r="Q164" s="91"/>
      <c r="R164" s="91"/>
      <c r="S164" s="91"/>
      <c r="T164" s="92"/>
      <c r="U164" s="38"/>
      <c r="V164" s="38"/>
      <c r="W164" s="38"/>
      <c r="X164" s="38"/>
      <c r="Y164" s="38"/>
      <c r="Z164" s="38"/>
      <c r="AA164" s="38"/>
      <c r="AB164" s="38"/>
      <c r="AC164" s="38"/>
      <c r="AD164" s="38"/>
      <c r="AE164" s="38"/>
      <c r="AT164" s="17" t="s">
        <v>131</v>
      </c>
      <c r="AU164" s="17" t="s">
        <v>83</v>
      </c>
    </row>
    <row r="165" s="2" customFormat="1">
      <c r="A165" s="38"/>
      <c r="B165" s="39"/>
      <c r="C165" s="40"/>
      <c r="D165" s="227" t="s">
        <v>133</v>
      </c>
      <c r="E165" s="40"/>
      <c r="F165" s="232" t="s">
        <v>176</v>
      </c>
      <c r="G165" s="40"/>
      <c r="H165" s="40"/>
      <c r="I165" s="229"/>
      <c r="J165" s="40"/>
      <c r="K165" s="40"/>
      <c r="L165" s="44"/>
      <c r="M165" s="230"/>
      <c r="N165" s="231"/>
      <c r="O165" s="91"/>
      <c r="P165" s="91"/>
      <c r="Q165" s="91"/>
      <c r="R165" s="91"/>
      <c r="S165" s="91"/>
      <c r="T165" s="92"/>
      <c r="U165" s="38"/>
      <c r="V165" s="38"/>
      <c r="W165" s="38"/>
      <c r="X165" s="38"/>
      <c r="Y165" s="38"/>
      <c r="Z165" s="38"/>
      <c r="AA165" s="38"/>
      <c r="AB165" s="38"/>
      <c r="AC165" s="38"/>
      <c r="AD165" s="38"/>
      <c r="AE165" s="38"/>
      <c r="AT165" s="17" t="s">
        <v>133</v>
      </c>
      <c r="AU165" s="17" t="s">
        <v>83</v>
      </c>
    </row>
    <row r="166" s="13" customFormat="1">
      <c r="A166" s="13"/>
      <c r="B166" s="233"/>
      <c r="C166" s="234"/>
      <c r="D166" s="227" t="s">
        <v>135</v>
      </c>
      <c r="E166" s="235" t="s">
        <v>1</v>
      </c>
      <c r="F166" s="236" t="s">
        <v>177</v>
      </c>
      <c r="G166" s="234"/>
      <c r="H166" s="235" t="s">
        <v>1</v>
      </c>
      <c r="I166" s="237"/>
      <c r="J166" s="234"/>
      <c r="K166" s="234"/>
      <c r="L166" s="238"/>
      <c r="M166" s="239"/>
      <c r="N166" s="240"/>
      <c r="O166" s="240"/>
      <c r="P166" s="240"/>
      <c r="Q166" s="240"/>
      <c r="R166" s="240"/>
      <c r="S166" s="240"/>
      <c r="T166" s="241"/>
      <c r="U166" s="13"/>
      <c r="V166" s="13"/>
      <c r="W166" s="13"/>
      <c r="X166" s="13"/>
      <c r="Y166" s="13"/>
      <c r="Z166" s="13"/>
      <c r="AA166" s="13"/>
      <c r="AB166" s="13"/>
      <c r="AC166" s="13"/>
      <c r="AD166" s="13"/>
      <c r="AE166" s="13"/>
      <c r="AT166" s="242" t="s">
        <v>135</v>
      </c>
      <c r="AU166" s="242" t="s">
        <v>83</v>
      </c>
      <c r="AV166" s="13" t="s">
        <v>81</v>
      </c>
      <c r="AW166" s="13" t="s">
        <v>30</v>
      </c>
      <c r="AX166" s="13" t="s">
        <v>73</v>
      </c>
      <c r="AY166" s="242" t="s">
        <v>122</v>
      </c>
    </row>
    <row r="167" s="14" customFormat="1">
      <c r="A167" s="14"/>
      <c r="B167" s="243"/>
      <c r="C167" s="244"/>
      <c r="D167" s="227" t="s">
        <v>135</v>
      </c>
      <c r="E167" s="245" t="s">
        <v>1</v>
      </c>
      <c r="F167" s="246" t="s">
        <v>178</v>
      </c>
      <c r="G167" s="244"/>
      <c r="H167" s="247">
        <v>1.25</v>
      </c>
      <c r="I167" s="248"/>
      <c r="J167" s="244"/>
      <c r="K167" s="244"/>
      <c r="L167" s="249"/>
      <c r="M167" s="250"/>
      <c r="N167" s="251"/>
      <c r="O167" s="251"/>
      <c r="P167" s="251"/>
      <c r="Q167" s="251"/>
      <c r="R167" s="251"/>
      <c r="S167" s="251"/>
      <c r="T167" s="252"/>
      <c r="U167" s="14"/>
      <c r="V167" s="14"/>
      <c r="W167" s="14"/>
      <c r="X167" s="14"/>
      <c r="Y167" s="14"/>
      <c r="Z167" s="14"/>
      <c r="AA167" s="14"/>
      <c r="AB167" s="14"/>
      <c r="AC167" s="14"/>
      <c r="AD167" s="14"/>
      <c r="AE167" s="14"/>
      <c r="AT167" s="253" t="s">
        <v>135</v>
      </c>
      <c r="AU167" s="253" t="s">
        <v>83</v>
      </c>
      <c r="AV167" s="14" t="s">
        <v>83</v>
      </c>
      <c r="AW167" s="14" t="s">
        <v>30</v>
      </c>
      <c r="AX167" s="14" t="s">
        <v>81</v>
      </c>
      <c r="AY167" s="253" t="s">
        <v>122</v>
      </c>
    </row>
    <row r="168" s="2" customFormat="1" ht="16.5" customHeight="1">
      <c r="A168" s="38"/>
      <c r="B168" s="39"/>
      <c r="C168" s="265" t="s">
        <v>179</v>
      </c>
      <c r="D168" s="265" t="s">
        <v>180</v>
      </c>
      <c r="E168" s="266" t="s">
        <v>181</v>
      </c>
      <c r="F168" s="267" t="s">
        <v>182</v>
      </c>
      <c r="G168" s="268" t="s">
        <v>159</v>
      </c>
      <c r="H168" s="269">
        <v>1.25</v>
      </c>
      <c r="I168" s="270"/>
      <c r="J168" s="271">
        <f>ROUND(I168*H168,2)</f>
        <v>0</v>
      </c>
      <c r="K168" s="267" t="s">
        <v>1</v>
      </c>
      <c r="L168" s="272"/>
      <c r="M168" s="273" t="s">
        <v>1</v>
      </c>
      <c r="N168" s="274" t="s">
        <v>38</v>
      </c>
      <c r="O168" s="91"/>
      <c r="P168" s="223">
        <f>O168*H168</f>
        <v>0</v>
      </c>
      <c r="Q168" s="223">
        <v>0</v>
      </c>
      <c r="R168" s="223">
        <f>Q168*H168</f>
        <v>0</v>
      </c>
      <c r="S168" s="223">
        <v>0</v>
      </c>
      <c r="T168" s="224">
        <f>S168*H168</f>
        <v>0</v>
      </c>
      <c r="U168" s="38"/>
      <c r="V168" s="38"/>
      <c r="W168" s="38"/>
      <c r="X168" s="38"/>
      <c r="Y168" s="38"/>
      <c r="Z168" s="38"/>
      <c r="AA168" s="38"/>
      <c r="AB168" s="38"/>
      <c r="AC168" s="38"/>
      <c r="AD168" s="38"/>
      <c r="AE168" s="38"/>
      <c r="AR168" s="225" t="s">
        <v>183</v>
      </c>
      <c r="AT168" s="225" t="s">
        <v>180</v>
      </c>
      <c r="AU168" s="225" t="s">
        <v>83</v>
      </c>
      <c r="AY168" s="17" t="s">
        <v>122</v>
      </c>
      <c r="BE168" s="226">
        <f>IF(N168="základní",J168,0)</f>
        <v>0</v>
      </c>
      <c r="BF168" s="226">
        <f>IF(N168="snížená",J168,0)</f>
        <v>0</v>
      </c>
      <c r="BG168" s="226">
        <f>IF(N168="zákl. přenesená",J168,0)</f>
        <v>0</v>
      </c>
      <c r="BH168" s="226">
        <f>IF(N168="sníž. přenesená",J168,0)</f>
        <v>0</v>
      </c>
      <c r="BI168" s="226">
        <f>IF(N168="nulová",J168,0)</f>
        <v>0</v>
      </c>
      <c r="BJ168" s="17" t="s">
        <v>81</v>
      </c>
      <c r="BK168" s="226">
        <f>ROUND(I168*H168,2)</f>
        <v>0</v>
      </c>
      <c r="BL168" s="17" t="s">
        <v>129</v>
      </c>
      <c r="BM168" s="225" t="s">
        <v>184</v>
      </c>
    </row>
    <row r="169" s="2" customFormat="1">
      <c r="A169" s="38"/>
      <c r="B169" s="39"/>
      <c r="C169" s="40"/>
      <c r="D169" s="227" t="s">
        <v>131</v>
      </c>
      <c r="E169" s="40"/>
      <c r="F169" s="228" t="s">
        <v>182</v>
      </c>
      <c r="G169" s="40"/>
      <c r="H169" s="40"/>
      <c r="I169" s="229"/>
      <c r="J169" s="40"/>
      <c r="K169" s="40"/>
      <c r="L169" s="44"/>
      <c r="M169" s="230"/>
      <c r="N169" s="231"/>
      <c r="O169" s="91"/>
      <c r="P169" s="91"/>
      <c r="Q169" s="91"/>
      <c r="R169" s="91"/>
      <c r="S169" s="91"/>
      <c r="T169" s="92"/>
      <c r="U169" s="38"/>
      <c r="V169" s="38"/>
      <c r="W169" s="38"/>
      <c r="X169" s="38"/>
      <c r="Y169" s="38"/>
      <c r="Z169" s="38"/>
      <c r="AA169" s="38"/>
      <c r="AB169" s="38"/>
      <c r="AC169" s="38"/>
      <c r="AD169" s="38"/>
      <c r="AE169" s="38"/>
      <c r="AT169" s="17" t="s">
        <v>131</v>
      </c>
      <c r="AU169" s="17" t="s">
        <v>83</v>
      </c>
    </row>
    <row r="170" s="2" customFormat="1" ht="16.5" customHeight="1">
      <c r="A170" s="38"/>
      <c r="B170" s="39"/>
      <c r="C170" s="214" t="s">
        <v>185</v>
      </c>
      <c r="D170" s="214" t="s">
        <v>124</v>
      </c>
      <c r="E170" s="215" t="s">
        <v>186</v>
      </c>
      <c r="F170" s="216" t="s">
        <v>187</v>
      </c>
      <c r="G170" s="217" t="s">
        <v>159</v>
      </c>
      <c r="H170" s="218">
        <v>1.25</v>
      </c>
      <c r="I170" s="219"/>
      <c r="J170" s="220">
        <f>ROUND(I170*H170,2)</f>
        <v>0</v>
      </c>
      <c r="K170" s="216" t="s">
        <v>128</v>
      </c>
      <c r="L170" s="44"/>
      <c r="M170" s="221" t="s">
        <v>1</v>
      </c>
      <c r="N170" s="222" t="s">
        <v>38</v>
      </c>
      <c r="O170" s="91"/>
      <c r="P170" s="223">
        <f>O170*H170</f>
        <v>0</v>
      </c>
      <c r="Q170" s="223">
        <v>0</v>
      </c>
      <c r="R170" s="223">
        <f>Q170*H170</f>
        <v>0</v>
      </c>
      <c r="S170" s="223">
        <v>0</v>
      </c>
      <c r="T170" s="224">
        <f>S170*H170</f>
        <v>0</v>
      </c>
      <c r="U170" s="38"/>
      <c r="V170" s="38"/>
      <c r="W170" s="38"/>
      <c r="X170" s="38"/>
      <c r="Y170" s="38"/>
      <c r="Z170" s="38"/>
      <c r="AA170" s="38"/>
      <c r="AB170" s="38"/>
      <c r="AC170" s="38"/>
      <c r="AD170" s="38"/>
      <c r="AE170" s="38"/>
      <c r="AR170" s="225" t="s">
        <v>129</v>
      </c>
      <c r="AT170" s="225" t="s">
        <v>124</v>
      </c>
      <c r="AU170" s="225" t="s">
        <v>83</v>
      </c>
      <c r="AY170" s="17" t="s">
        <v>122</v>
      </c>
      <c r="BE170" s="226">
        <f>IF(N170="základní",J170,0)</f>
        <v>0</v>
      </c>
      <c r="BF170" s="226">
        <f>IF(N170="snížená",J170,0)</f>
        <v>0</v>
      </c>
      <c r="BG170" s="226">
        <f>IF(N170="zákl. přenesená",J170,0)</f>
        <v>0</v>
      </c>
      <c r="BH170" s="226">
        <f>IF(N170="sníž. přenesená",J170,0)</f>
        <v>0</v>
      </c>
      <c r="BI170" s="226">
        <f>IF(N170="nulová",J170,0)</f>
        <v>0</v>
      </c>
      <c r="BJ170" s="17" t="s">
        <v>81</v>
      </c>
      <c r="BK170" s="226">
        <f>ROUND(I170*H170,2)</f>
        <v>0</v>
      </c>
      <c r="BL170" s="17" t="s">
        <v>129</v>
      </c>
      <c r="BM170" s="225" t="s">
        <v>188</v>
      </c>
    </row>
    <row r="171" s="2" customFormat="1">
      <c r="A171" s="38"/>
      <c r="B171" s="39"/>
      <c r="C171" s="40"/>
      <c r="D171" s="227" t="s">
        <v>131</v>
      </c>
      <c r="E171" s="40"/>
      <c r="F171" s="228" t="s">
        <v>189</v>
      </c>
      <c r="G171" s="40"/>
      <c r="H171" s="40"/>
      <c r="I171" s="229"/>
      <c r="J171" s="40"/>
      <c r="K171" s="40"/>
      <c r="L171" s="44"/>
      <c r="M171" s="230"/>
      <c r="N171" s="231"/>
      <c r="O171" s="91"/>
      <c r="P171" s="91"/>
      <c r="Q171" s="91"/>
      <c r="R171" s="91"/>
      <c r="S171" s="91"/>
      <c r="T171" s="92"/>
      <c r="U171" s="38"/>
      <c r="V171" s="38"/>
      <c r="W171" s="38"/>
      <c r="X171" s="38"/>
      <c r="Y171" s="38"/>
      <c r="Z171" s="38"/>
      <c r="AA171" s="38"/>
      <c r="AB171" s="38"/>
      <c r="AC171" s="38"/>
      <c r="AD171" s="38"/>
      <c r="AE171" s="38"/>
      <c r="AT171" s="17" t="s">
        <v>131</v>
      </c>
      <c r="AU171" s="17" t="s">
        <v>83</v>
      </c>
    </row>
    <row r="172" s="2" customFormat="1">
      <c r="A172" s="38"/>
      <c r="B172" s="39"/>
      <c r="C172" s="40"/>
      <c r="D172" s="227" t="s">
        <v>133</v>
      </c>
      <c r="E172" s="40"/>
      <c r="F172" s="232" t="s">
        <v>176</v>
      </c>
      <c r="G172" s="40"/>
      <c r="H172" s="40"/>
      <c r="I172" s="229"/>
      <c r="J172" s="40"/>
      <c r="K172" s="40"/>
      <c r="L172" s="44"/>
      <c r="M172" s="230"/>
      <c r="N172" s="231"/>
      <c r="O172" s="91"/>
      <c r="P172" s="91"/>
      <c r="Q172" s="91"/>
      <c r="R172" s="91"/>
      <c r="S172" s="91"/>
      <c r="T172" s="92"/>
      <c r="U172" s="38"/>
      <c r="V172" s="38"/>
      <c r="W172" s="38"/>
      <c r="X172" s="38"/>
      <c r="Y172" s="38"/>
      <c r="Z172" s="38"/>
      <c r="AA172" s="38"/>
      <c r="AB172" s="38"/>
      <c r="AC172" s="38"/>
      <c r="AD172" s="38"/>
      <c r="AE172" s="38"/>
      <c r="AT172" s="17" t="s">
        <v>133</v>
      </c>
      <c r="AU172" s="17" t="s">
        <v>83</v>
      </c>
    </row>
    <row r="173" s="2" customFormat="1" ht="16.5" customHeight="1">
      <c r="A173" s="38"/>
      <c r="B173" s="39"/>
      <c r="C173" s="214" t="s">
        <v>183</v>
      </c>
      <c r="D173" s="214" t="s">
        <v>124</v>
      </c>
      <c r="E173" s="215" t="s">
        <v>190</v>
      </c>
      <c r="F173" s="216" t="s">
        <v>191</v>
      </c>
      <c r="G173" s="217" t="s">
        <v>159</v>
      </c>
      <c r="H173" s="218">
        <v>133.44999999999999</v>
      </c>
      <c r="I173" s="219"/>
      <c r="J173" s="220">
        <f>ROUND(I173*H173,2)</f>
        <v>0</v>
      </c>
      <c r="K173" s="216" t="s">
        <v>128</v>
      </c>
      <c r="L173" s="44"/>
      <c r="M173" s="221" t="s">
        <v>1</v>
      </c>
      <c r="N173" s="222" t="s">
        <v>38</v>
      </c>
      <c r="O173" s="91"/>
      <c r="P173" s="223">
        <f>O173*H173</f>
        <v>0</v>
      </c>
      <c r="Q173" s="223">
        <v>0</v>
      </c>
      <c r="R173" s="223">
        <f>Q173*H173</f>
        <v>0</v>
      </c>
      <c r="S173" s="223">
        <v>0</v>
      </c>
      <c r="T173" s="224">
        <f>S173*H173</f>
        <v>0</v>
      </c>
      <c r="U173" s="38"/>
      <c r="V173" s="38"/>
      <c r="W173" s="38"/>
      <c r="X173" s="38"/>
      <c r="Y173" s="38"/>
      <c r="Z173" s="38"/>
      <c r="AA173" s="38"/>
      <c r="AB173" s="38"/>
      <c r="AC173" s="38"/>
      <c r="AD173" s="38"/>
      <c r="AE173" s="38"/>
      <c r="AR173" s="225" t="s">
        <v>129</v>
      </c>
      <c r="AT173" s="225" t="s">
        <v>124</v>
      </c>
      <c r="AU173" s="225" t="s">
        <v>83</v>
      </c>
      <c r="AY173" s="17" t="s">
        <v>122</v>
      </c>
      <c r="BE173" s="226">
        <f>IF(N173="základní",J173,0)</f>
        <v>0</v>
      </c>
      <c r="BF173" s="226">
        <f>IF(N173="snížená",J173,0)</f>
        <v>0</v>
      </c>
      <c r="BG173" s="226">
        <f>IF(N173="zákl. přenesená",J173,0)</f>
        <v>0</v>
      </c>
      <c r="BH173" s="226">
        <f>IF(N173="sníž. přenesená",J173,0)</f>
        <v>0</v>
      </c>
      <c r="BI173" s="226">
        <f>IF(N173="nulová",J173,0)</f>
        <v>0</v>
      </c>
      <c r="BJ173" s="17" t="s">
        <v>81</v>
      </c>
      <c r="BK173" s="226">
        <f>ROUND(I173*H173,2)</f>
        <v>0</v>
      </c>
      <c r="BL173" s="17" t="s">
        <v>129</v>
      </c>
      <c r="BM173" s="225" t="s">
        <v>192</v>
      </c>
    </row>
    <row r="174" s="2" customFormat="1">
      <c r="A174" s="38"/>
      <c r="B174" s="39"/>
      <c r="C174" s="40"/>
      <c r="D174" s="227" t="s">
        <v>131</v>
      </c>
      <c r="E174" s="40"/>
      <c r="F174" s="228" t="s">
        <v>193</v>
      </c>
      <c r="G174" s="40"/>
      <c r="H174" s="40"/>
      <c r="I174" s="229"/>
      <c r="J174" s="40"/>
      <c r="K174" s="40"/>
      <c r="L174" s="44"/>
      <c r="M174" s="230"/>
      <c r="N174" s="231"/>
      <c r="O174" s="91"/>
      <c r="P174" s="91"/>
      <c r="Q174" s="91"/>
      <c r="R174" s="91"/>
      <c r="S174" s="91"/>
      <c r="T174" s="92"/>
      <c r="U174" s="38"/>
      <c r="V174" s="38"/>
      <c r="W174" s="38"/>
      <c r="X174" s="38"/>
      <c r="Y174" s="38"/>
      <c r="Z174" s="38"/>
      <c r="AA174" s="38"/>
      <c r="AB174" s="38"/>
      <c r="AC174" s="38"/>
      <c r="AD174" s="38"/>
      <c r="AE174" s="38"/>
      <c r="AT174" s="17" t="s">
        <v>131</v>
      </c>
      <c r="AU174" s="17" t="s">
        <v>83</v>
      </c>
    </row>
    <row r="175" s="2" customFormat="1">
      <c r="A175" s="38"/>
      <c r="B175" s="39"/>
      <c r="C175" s="40"/>
      <c r="D175" s="227" t="s">
        <v>133</v>
      </c>
      <c r="E175" s="40"/>
      <c r="F175" s="232" t="s">
        <v>194</v>
      </c>
      <c r="G175" s="40"/>
      <c r="H175" s="40"/>
      <c r="I175" s="229"/>
      <c r="J175" s="40"/>
      <c r="K175" s="40"/>
      <c r="L175" s="44"/>
      <c r="M175" s="230"/>
      <c r="N175" s="231"/>
      <c r="O175" s="91"/>
      <c r="P175" s="91"/>
      <c r="Q175" s="91"/>
      <c r="R175" s="91"/>
      <c r="S175" s="91"/>
      <c r="T175" s="92"/>
      <c r="U175" s="38"/>
      <c r="V175" s="38"/>
      <c r="W175" s="38"/>
      <c r="X175" s="38"/>
      <c r="Y175" s="38"/>
      <c r="Z175" s="38"/>
      <c r="AA175" s="38"/>
      <c r="AB175" s="38"/>
      <c r="AC175" s="38"/>
      <c r="AD175" s="38"/>
      <c r="AE175" s="38"/>
      <c r="AT175" s="17" t="s">
        <v>133</v>
      </c>
      <c r="AU175" s="17" t="s">
        <v>83</v>
      </c>
    </row>
    <row r="176" s="2" customFormat="1">
      <c r="A176" s="38"/>
      <c r="B176" s="39"/>
      <c r="C176" s="214" t="s">
        <v>195</v>
      </c>
      <c r="D176" s="214" t="s">
        <v>124</v>
      </c>
      <c r="E176" s="215" t="s">
        <v>196</v>
      </c>
      <c r="F176" s="216" t="s">
        <v>197</v>
      </c>
      <c r="G176" s="217" t="s">
        <v>159</v>
      </c>
      <c r="H176" s="218">
        <v>1334.5</v>
      </c>
      <c r="I176" s="219"/>
      <c r="J176" s="220">
        <f>ROUND(I176*H176,2)</f>
        <v>0</v>
      </c>
      <c r="K176" s="216" t="s">
        <v>128</v>
      </c>
      <c r="L176" s="44"/>
      <c r="M176" s="221" t="s">
        <v>1</v>
      </c>
      <c r="N176" s="222" t="s">
        <v>38</v>
      </c>
      <c r="O176" s="91"/>
      <c r="P176" s="223">
        <f>O176*H176</f>
        <v>0</v>
      </c>
      <c r="Q176" s="223">
        <v>0</v>
      </c>
      <c r="R176" s="223">
        <f>Q176*H176</f>
        <v>0</v>
      </c>
      <c r="S176" s="223">
        <v>0</v>
      </c>
      <c r="T176" s="224">
        <f>S176*H176</f>
        <v>0</v>
      </c>
      <c r="U176" s="38"/>
      <c r="V176" s="38"/>
      <c r="W176" s="38"/>
      <c r="X176" s="38"/>
      <c r="Y176" s="38"/>
      <c r="Z176" s="38"/>
      <c r="AA176" s="38"/>
      <c r="AB176" s="38"/>
      <c r="AC176" s="38"/>
      <c r="AD176" s="38"/>
      <c r="AE176" s="38"/>
      <c r="AR176" s="225" t="s">
        <v>129</v>
      </c>
      <c r="AT176" s="225" t="s">
        <v>124</v>
      </c>
      <c r="AU176" s="225" t="s">
        <v>83</v>
      </c>
      <c r="AY176" s="17" t="s">
        <v>122</v>
      </c>
      <c r="BE176" s="226">
        <f>IF(N176="základní",J176,0)</f>
        <v>0</v>
      </c>
      <c r="BF176" s="226">
        <f>IF(N176="snížená",J176,0)</f>
        <v>0</v>
      </c>
      <c r="BG176" s="226">
        <f>IF(N176="zákl. přenesená",J176,0)</f>
        <v>0</v>
      </c>
      <c r="BH176" s="226">
        <f>IF(N176="sníž. přenesená",J176,0)</f>
        <v>0</v>
      </c>
      <c r="BI176" s="226">
        <f>IF(N176="nulová",J176,0)</f>
        <v>0</v>
      </c>
      <c r="BJ176" s="17" t="s">
        <v>81</v>
      </c>
      <c r="BK176" s="226">
        <f>ROUND(I176*H176,2)</f>
        <v>0</v>
      </c>
      <c r="BL176" s="17" t="s">
        <v>129</v>
      </c>
      <c r="BM176" s="225" t="s">
        <v>198</v>
      </c>
    </row>
    <row r="177" s="2" customFormat="1">
      <c r="A177" s="38"/>
      <c r="B177" s="39"/>
      <c r="C177" s="40"/>
      <c r="D177" s="227" t="s">
        <v>131</v>
      </c>
      <c r="E177" s="40"/>
      <c r="F177" s="228" t="s">
        <v>199</v>
      </c>
      <c r="G177" s="40"/>
      <c r="H177" s="40"/>
      <c r="I177" s="229"/>
      <c r="J177" s="40"/>
      <c r="K177" s="40"/>
      <c r="L177" s="44"/>
      <c r="M177" s="230"/>
      <c r="N177" s="231"/>
      <c r="O177" s="91"/>
      <c r="P177" s="91"/>
      <c r="Q177" s="91"/>
      <c r="R177" s="91"/>
      <c r="S177" s="91"/>
      <c r="T177" s="92"/>
      <c r="U177" s="38"/>
      <c r="V177" s="38"/>
      <c r="W177" s="38"/>
      <c r="X177" s="38"/>
      <c r="Y177" s="38"/>
      <c r="Z177" s="38"/>
      <c r="AA177" s="38"/>
      <c r="AB177" s="38"/>
      <c r="AC177" s="38"/>
      <c r="AD177" s="38"/>
      <c r="AE177" s="38"/>
      <c r="AT177" s="17" t="s">
        <v>131</v>
      </c>
      <c r="AU177" s="17" t="s">
        <v>83</v>
      </c>
    </row>
    <row r="178" s="2" customFormat="1">
      <c r="A178" s="38"/>
      <c r="B178" s="39"/>
      <c r="C178" s="40"/>
      <c r="D178" s="227" t="s">
        <v>133</v>
      </c>
      <c r="E178" s="40"/>
      <c r="F178" s="232" t="s">
        <v>194</v>
      </c>
      <c r="G178" s="40"/>
      <c r="H178" s="40"/>
      <c r="I178" s="229"/>
      <c r="J178" s="40"/>
      <c r="K178" s="40"/>
      <c r="L178" s="44"/>
      <c r="M178" s="230"/>
      <c r="N178" s="231"/>
      <c r="O178" s="91"/>
      <c r="P178" s="91"/>
      <c r="Q178" s="91"/>
      <c r="R178" s="91"/>
      <c r="S178" s="91"/>
      <c r="T178" s="92"/>
      <c r="U178" s="38"/>
      <c r="V178" s="38"/>
      <c r="W178" s="38"/>
      <c r="X178" s="38"/>
      <c r="Y178" s="38"/>
      <c r="Z178" s="38"/>
      <c r="AA178" s="38"/>
      <c r="AB178" s="38"/>
      <c r="AC178" s="38"/>
      <c r="AD178" s="38"/>
      <c r="AE178" s="38"/>
      <c r="AT178" s="17" t="s">
        <v>133</v>
      </c>
      <c r="AU178" s="17" t="s">
        <v>83</v>
      </c>
    </row>
    <row r="179" s="2" customFormat="1" ht="16.5" customHeight="1">
      <c r="A179" s="38"/>
      <c r="B179" s="39"/>
      <c r="C179" s="214" t="s">
        <v>200</v>
      </c>
      <c r="D179" s="214" t="s">
        <v>124</v>
      </c>
      <c r="E179" s="215" t="s">
        <v>201</v>
      </c>
      <c r="F179" s="216" t="s">
        <v>202</v>
      </c>
      <c r="G179" s="217" t="s">
        <v>203</v>
      </c>
      <c r="H179" s="218">
        <v>266.89999999999998</v>
      </c>
      <c r="I179" s="219"/>
      <c r="J179" s="220">
        <f>ROUND(I179*H179,2)</f>
        <v>0</v>
      </c>
      <c r="K179" s="216" t="s">
        <v>128</v>
      </c>
      <c r="L179" s="44"/>
      <c r="M179" s="221" t="s">
        <v>1</v>
      </c>
      <c r="N179" s="222" t="s">
        <v>38</v>
      </c>
      <c r="O179" s="91"/>
      <c r="P179" s="223">
        <f>O179*H179</f>
        <v>0</v>
      </c>
      <c r="Q179" s="223">
        <v>0</v>
      </c>
      <c r="R179" s="223">
        <f>Q179*H179</f>
        <v>0</v>
      </c>
      <c r="S179" s="223">
        <v>0</v>
      </c>
      <c r="T179" s="224">
        <f>S179*H179</f>
        <v>0</v>
      </c>
      <c r="U179" s="38"/>
      <c r="V179" s="38"/>
      <c r="W179" s="38"/>
      <c r="X179" s="38"/>
      <c r="Y179" s="38"/>
      <c r="Z179" s="38"/>
      <c r="AA179" s="38"/>
      <c r="AB179" s="38"/>
      <c r="AC179" s="38"/>
      <c r="AD179" s="38"/>
      <c r="AE179" s="38"/>
      <c r="AR179" s="225" t="s">
        <v>129</v>
      </c>
      <c r="AT179" s="225" t="s">
        <v>124</v>
      </c>
      <c r="AU179" s="225" t="s">
        <v>83</v>
      </c>
      <c r="AY179" s="17" t="s">
        <v>122</v>
      </c>
      <c r="BE179" s="226">
        <f>IF(N179="základní",J179,0)</f>
        <v>0</v>
      </c>
      <c r="BF179" s="226">
        <f>IF(N179="snížená",J179,0)</f>
        <v>0</v>
      </c>
      <c r="BG179" s="226">
        <f>IF(N179="zákl. přenesená",J179,0)</f>
        <v>0</v>
      </c>
      <c r="BH179" s="226">
        <f>IF(N179="sníž. přenesená",J179,0)</f>
        <v>0</v>
      </c>
      <c r="BI179" s="226">
        <f>IF(N179="nulová",J179,0)</f>
        <v>0</v>
      </c>
      <c r="BJ179" s="17" t="s">
        <v>81</v>
      </c>
      <c r="BK179" s="226">
        <f>ROUND(I179*H179,2)</f>
        <v>0</v>
      </c>
      <c r="BL179" s="17" t="s">
        <v>129</v>
      </c>
      <c r="BM179" s="225" t="s">
        <v>204</v>
      </c>
    </row>
    <row r="180" s="2" customFormat="1">
      <c r="A180" s="38"/>
      <c r="B180" s="39"/>
      <c r="C180" s="40"/>
      <c r="D180" s="227" t="s">
        <v>131</v>
      </c>
      <c r="E180" s="40"/>
      <c r="F180" s="228" t="s">
        <v>205</v>
      </c>
      <c r="G180" s="40"/>
      <c r="H180" s="40"/>
      <c r="I180" s="229"/>
      <c r="J180" s="40"/>
      <c r="K180" s="40"/>
      <c r="L180" s="44"/>
      <c r="M180" s="230"/>
      <c r="N180" s="231"/>
      <c r="O180" s="91"/>
      <c r="P180" s="91"/>
      <c r="Q180" s="91"/>
      <c r="R180" s="91"/>
      <c r="S180" s="91"/>
      <c r="T180" s="92"/>
      <c r="U180" s="38"/>
      <c r="V180" s="38"/>
      <c r="W180" s="38"/>
      <c r="X180" s="38"/>
      <c r="Y180" s="38"/>
      <c r="Z180" s="38"/>
      <c r="AA180" s="38"/>
      <c r="AB180" s="38"/>
      <c r="AC180" s="38"/>
      <c r="AD180" s="38"/>
      <c r="AE180" s="38"/>
      <c r="AT180" s="17" t="s">
        <v>131</v>
      </c>
      <c r="AU180" s="17" t="s">
        <v>83</v>
      </c>
    </row>
    <row r="181" s="2" customFormat="1">
      <c r="A181" s="38"/>
      <c r="B181" s="39"/>
      <c r="C181" s="40"/>
      <c r="D181" s="227" t="s">
        <v>133</v>
      </c>
      <c r="E181" s="40"/>
      <c r="F181" s="232" t="s">
        <v>206</v>
      </c>
      <c r="G181" s="40"/>
      <c r="H181" s="40"/>
      <c r="I181" s="229"/>
      <c r="J181" s="40"/>
      <c r="K181" s="40"/>
      <c r="L181" s="44"/>
      <c r="M181" s="230"/>
      <c r="N181" s="231"/>
      <c r="O181" s="91"/>
      <c r="P181" s="91"/>
      <c r="Q181" s="91"/>
      <c r="R181" s="91"/>
      <c r="S181" s="91"/>
      <c r="T181" s="92"/>
      <c r="U181" s="38"/>
      <c r="V181" s="38"/>
      <c r="W181" s="38"/>
      <c r="X181" s="38"/>
      <c r="Y181" s="38"/>
      <c r="Z181" s="38"/>
      <c r="AA181" s="38"/>
      <c r="AB181" s="38"/>
      <c r="AC181" s="38"/>
      <c r="AD181" s="38"/>
      <c r="AE181" s="38"/>
      <c r="AT181" s="17" t="s">
        <v>133</v>
      </c>
      <c r="AU181" s="17" t="s">
        <v>83</v>
      </c>
    </row>
    <row r="182" s="14" customFormat="1">
      <c r="A182" s="14"/>
      <c r="B182" s="243"/>
      <c r="C182" s="244"/>
      <c r="D182" s="227" t="s">
        <v>135</v>
      </c>
      <c r="E182" s="245" t="s">
        <v>1</v>
      </c>
      <c r="F182" s="246" t="s">
        <v>207</v>
      </c>
      <c r="G182" s="244"/>
      <c r="H182" s="247">
        <v>266.89999999999998</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135</v>
      </c>
      <c r="AU182" s="253" t="s">
        <v>83</v>
      </c>
      <c r="AV182" s="14" t="s">
        <v>83</v>
      </c>
      <c r="AW182" s="14" t="s">
        <v>30</v>
      </c>
      <c r="AX182" s="14" t="s">
        <v>81</v>
      </c>
      <c r="AY182" s="253" t="s">
        <v>122</v>
      </c>
    </row>
    <row r="183" s="2" customFormat="1" ht="16.5" customHeight="1">
      <c r="A183" s="38"/>
      <c r="B183" s="39"/>
      <c r="C183" s="214" t="s">
        <v>208</v>
      </c>
      <c r="D183" s="214" t="s">
        <v>124</v>
      </c>
      <c r="E183" s="215" t="s">
        <v>209</v>
      </c>
      <c r="F183" s="216" t="s">
        <v>210</v>
      </c>
      <c r="G183" s="217" t="s">
        <v>159</v>
      </c>
      <c r="H183" s="218">
        <v>133.44999999999999</v>
      </c>
      <c r="I183" s="219"/>
      <c r="J183" s="220">
        <f>ROUND(I183*H183,2)</f>
        <v>0</v>
      </c>
      <c r="K183" s="216" t="s">
        <v>128</v>
      </c>
      <c r="L183" s="44"/>
      <c r="M183" s="221" t="s">
        <v>1</v>
      </c>
      <c r="N183" s="222" t="s">
        <v>38</v>
      </c>
      <c r="O183" s="91"/>
      <c r="P183" s="223">
        <f>O183*H183</f>
        <v>0</v>
      </c>
      <c r="Q183" s="223">
        <v>0</v>
      </c>
      <c r="R183" s="223">
        <f>Q183*H183</f>
        <v>0</v>
      </c>
      <c r="S183" s="223">
        <v>0</v>
      </c>
      <c r="T183" s="224">
        <f>S183*H183</f>
        <v>0</v>
      </c>
      <c r="U183" s="38"/>
      <c r="V183" s="38"/>
      <c r="W183" s="38"/>
      <c r="X183" s="38"/>
      <c r="Y183" s="38"/>
      <c r="Z183" s="38"/>
      <c r="AA183" s="38"/>
      <c r="AB183" s="38"/>
      <c r="AC183" s="38"/>
      <c r="AD183" s="38"/>
      <c r="AE183" s="38"/>
      <c r="AR183" s="225" t="s">
        <v>129</v>
      </c>
      <c r="AT183" s="225" t="s">
        <v>124</v>
      </c>
      <c r="AU183" s="225" t="s">
        <v>83</v>
      </c>
      <c r="AY183" s="17" t="s">
        <v>122</v>
      </c>
      <c r="BE183" s="226">
        <f>IF(N183="základní",J183,0)</f>
        <v>0</v>
      </c>
      <c r="BF183" s="226">
        <f>IF(N183="snížená",J183,0)</f>
        <v>0</v>
      </c>
      <c r="BG183" s="226">
        <f>IF(N183="zákl. přenesená",J183,0)</f>
        <v>0</v>
      </c>
      <c r="BH183" s="226">
        <f>IF(N183="sníž. přenesená",J183,0)</f>
        <v>0</v>
      </c>
      <c r="BI183" s="226">
        <f>IF(N183="nulová",J183,0)</f>
        <v>0</v>
      </c>
      <c r="BJ183" s="17" t="s">
        <v>81</v>
      </c>
      <c r="BK183" s="226">
        <f>ROUND(I183*H183,2)</f>
        <v>0</v>
      </c>
      <c r="BL183" s="17" t="s">
        <v>129</v>
      </c>
      <c r="BM183" s="225" t="s">
        <v>211</v>
      </c>
    </row>
    <row r="184" s="2" customFormat="1">
      <c r="A184" s="38"/>
      <c r="B184" s="39"/>
      <c r="C184" s="40"/>
      <c r="D184" s="227" t="s">
        <v>131</v>
      </c>
      <c r="E184" s="40"/>
      <c r="F184" s="228" t="s">
        <v>212</v>
      </c>
      <c r="G184" s="40"/>
      <c r="H184" s="40"/>
      <c r="I184" s="229"/>
      <c r="J184" s="40"/>
      <c r="K184" s="40"/>
      <c r="L184" s="44"/>
      <c r="M184" s="230"/>
      <c r="N184" s="231"/>
      <c r="O184" s="91"/>
      <c r="P184" s="91"/>
      <c r="Q184" s="91"/>
      <c r="R184" s="91"/>
      <c r="S184" s="91"/>
      <c r="T184" s="92"/>
      <c r="U184" s="38"/>
      <c r="V184" s="38"/>
      <c r="W184" s="38"/>
      <c r="X184" s="38"/>
      <c r="Y184" s="38"/>
      <c r="Z184" s="38"/>
      <c r="AA184" s="38"/>
      <c r="AB184" s="38"/>
      <c r="AC184" s="38"/>
      <c r="AD184" s="38"/>
      <c r="AE184" s="38"/>
      <c r="AT184" s="17" t="s">
        <v>131</v>
      </c>
      <c r="AU184" s="17" t="s">
        <v>83</v>
      </c>
    </row>
    <row r="185" s="2" customFormat="1">
      <c r="A185" s="38"/>
      <c r="B185" s="39"/>
      <c r="C185" s="40"/>
      <c r="D185" s="227" t="s">
        <v>133</v>
      </c>
      <c r="E185" s="40"/>
      <c r="F185" s="232" t="s">
        <v>213</v>
      </c>
      <c r="G185" s="40"/>
      <c r="H185" s="40"/>
      <c r="I185" s="229"/>
      <c r="J185" s="40"/>
      <c r="K185" s="40"/>
      <c r="L185" s="44"/>
      <c r="M185" s="230"/>
      <c r="N185" s="231"/>
      <c r="O185" s="91"/>
      <c r="P185" s="91"/>
      <c r="Q185" s="91"/>
      <c r="R185" s="91"/>
      <c r="S185" s="91"/>
      <c r="T185" s="92"/>
      <c r="U185" s="38"/>
      <c r="V185" s="38"/>
      <c r="W185" s="38"/>
      <c r="X185" s="38"/>
      <c r="Y185" s="38"/>
      <c r="Z185" s="38"/>
      <c r="AA185" s="38"/>
      <c r="AB185" s="38"/>
      <c r="AC185" s="38"/>
      <c r="AD185" s="38"/>
      <c r="AE185" s="38"/>
      <c r="AT185" s="17" t="s">
        <v>133</v>
      </c>
      <c r="AU185" s="17" t="s">
        <v>83</v>
      </c>
    </row>
    <row r="186" s="2" customFormat="1" ht="16.5" customHeight="1">
      <c r="A186" s="38"/>
      <c r="B186" s="39"/>
      <c r="C186" s="214" t="s">
        <v>214</v>
      </c>
      <c r="D186" s="214" t="s">
        <v>124</v>
      </c>
      <c r="E186" s="215" t="s">
        <v>215</v>
      </c>
      <c r="F186" s="216" t="s">
        <v>216</v>
      </c>
      <c r="G186" s="217" t="s">
        <v>127</v>
      </c>
      <c r="H186" s="218">
        <v>5.6159999999999997</v>
      </c>
      <c r="I186" s="219"/>
      <c r="J186" s="220">
        <f>ROUND(I186*H186,2)</f>
        <v>0</v>
      </c>
      <c r="K186" s="216" t="s">
        <v>128</v>
      </c>
      <c r="L186" s="44"/>
      <c r="M186" s="221" t="s">
        <v>1</v>
      </c>
      <c r="N186" s="222" t="s">
        <v>38</v>
      </c>
      <c r="O186" s="91"/>
      <c r="P186" s="223">
        <f>O186*H186</f>
        <v>0</v>
      </c>
      <c r="Q186" s="223">
        <v>0</v>
      </c>
      <c r="R186" s="223">
        <f>Q186*H186</f>
        <v>0</v>
      </c>
      <c r="S186" s="223">
        <v>0</v>
      </c>
      <c r="T186" s="224">
        <f>S186*H186</f>
        <v>0</v>
      </c>
      <c r="U186" s="38"/>
      <c r="V186" s="38"/>
      <c r="W186" s="38"/>
      <c r="X186" s="38"/>
      <c r="Y186" s="38"/>
      <c r="Z186" s="38"/>
      <c r="AA186" s="38"/>
      <c r="AB186" s="38"/>
      <c r="AC186" s="38"/>
      <c r="AD186" s="38"/>
      <c r="AE186" s="38"/>
      <c r="AR186" s="225" t="s">
        <v>129</v>
      </c>
      <c r="AT186" s="225" t="s">
        <v>124</v>
      </c>
      <c r="AU186" s="225" t="s">
        <v>83</v>
      </c>
      <c r="AY186" s="17" t="s">
        <v>122</v>
      </c>
      <c r="BE186" s="226">
        <f>IF(N186="základní",J186,0)</f>
        <v>0</v>
      </c>
      <c r="BF186" s="226">
        <f>IF(N186="snížená",J186,0)</f>
        <v>0</v>
      </c>
      <c r="BG186" s="226">
        <f>IF(N186="zákl. přenesená",J186,0)</f>
        <v>0</v>
      </c>
      <c r="BH186" s="226">
        <f>IF(N186="sníž. přenesená",J186,0)</f>
        <v>0</v>
      </c>
      <c r="BI186" s="226">
        <f>IF(N186="nulová",J186,0)</f>
        <v>0</v>
      </c>
      <c r="BJ186" s="17" t="s">
        <v>81</v>
      </c>
      <c r="BK186" s="226">
        <f>ROUND(I186*H186,2)</f>
        <v>0</v>
      </c>
      <c r="BL186" s="17" t="s">
        <v>129</v>
      </c>
      <c r="BM186" s="225" t="s">
        <v>217</v>
      </c>
    </row>
    <row r="187" s="2" customFormat="1">
      <c r="A187" s="38"/>
      <c r="B187" s="39"/>
      <c r="C187" s="40"/>
      <c r="D187" s="227" t="s">
        <v>131</v>
      </c>
      <c r="E187" s="40"/>
      <c r="F187" s="228" t="s">
        <v>218</v>
      </c>
      <c r="G187" s="40"/>
      <c r="H187" s="40"/>
      <c r="I187" s="229"/>
      <c r="J187" s="40"/>
      <c r="K187" s="40"/>
      <c r="L187" s="44"/>
      <c r="M187" s="230"/>
      <c r="N187" s="231"/>
      <c r="O187" s="91"/>
      <c r="P187" s="91"/>
      <c r="Q187" s="91"/>
      <c r="R187" s="91"/>
      <c r="S187" s="91"/>
      <c r="T187" s="92"/>
      <c r="U187" s="38"/>
      <c r="V187" s="38"/>
      <c r="W187" s="38"/>
      <c r="X187" s="38"/>
      <c r="Y187" s="38"/>
      <c r="Z187" s="38"/>
      <c r="AA187" s="38"/>
      <c r="AB187" s="38"/>
      <c r="AC187" s="38"/>
      <c r="AD187" s="38"/>
      <c r="AE187" s="38"/>
      <c r="AT187" s="17" t="s">
        <v>131</v>
      </c>
      <c r="AU187" s="17" t="s">
        <v>83</v>
      </c>
    </row>
    <row r="188" s="2" customFormat="1">
      <c r="A188" s="38"/>
      <c r="B188" s="39"/>
      <c r="C188" s="40"/>
      <c r="D188" s="227" t="s">
        <v>133</v>
      </c>
      <c r="E188" s="40"/>
      <c r="F188" s="232" t="s">
        <v>219</v>
      </c>
      <c r="G188" s="40"/>
      <c r="H188" s="40"/>
      <c r="I188" s="229"/>
      <c r="J188" s="40"/>
      <c r="K188" s="40"/>
      <c r="L188" s="44"/>
      <c r="M188" s="230"/>
      <c r="N188" s="231"/>
      <c r="O188" s="91"/>
      <c r="P188" s="91"/>
      <c r="Q188" s="91"/>
      <c r="R188" s="91"/>
      <c r="S188" s="91"/>
      <c r="T188" s="92"/>
      <c r="U188" s="38"/>
      <c r="V188" s="38"/>
      <c r="W188" s="38"/>
      <c r="X188" s="38"/>
      <c r="Y188" s="38"/>
      <c r="Z188" s="38"/>
      <c r="AA188" s="38"/>
      <c r="AB188" s="38"/>
      <c r="AC188" s="38"/>
      <c r="AD188" s="38"/>
      <c r="AE188" s="38"/>
      <c r="AT188" s="17" t="s">
        <v>133</v>
      </c>
      <c r="AU188" s="17" t="s">
        <v>83</v>
      </c>
    </row>
    <row r="189" s="13" customFormat="1">
      <c r="A189" s="13"/>
      <c r="B189" s="233"/>
      <c r="C189" s="234"/>
      <c r="D189" s="227" t="s">
        <v>135</v>
      </c>
      <c r="E189" s="235" t="s">
        <v>1</v>
      </c>
      <c r="F189" s="236" t="s">
        <v>220</v>
      </c>
      <c r="G189" s="234"/>
      <c r="H189" s="235" t="s">
        <v>1</v>
      </c>
      <c r="I189" s="237"/>
      <c r="J189" s="234"/>
      <c r="K189" s="234"/>
      <c r="L189" s="238"/>
      <c r="M189" s="239"/>
      <c r="N189" s="240"/>
      <c r="O189" s="240"/>
      <c r="P189" s="240"/>
      <c r="Q189" s="240"/>
      <c r="R189" s="240"/>
      <c r="S189" s="240"/>
      <c r="T189" s="241"/>
      <c r="U189" s="13"/>
      <c r="V189" s="13"/>
      <c r="W189" s="13"/>
      <c r="X189" s="13"/>
      <c r="Y189" s="13"/>
      <c r="Z189" s="13"/>
      <c r="AA189" s="13"/>
      <c r="AB189" s="13"/>
      <c r="AC189" s="13"/>
      <c r="AD189" s="13"/>
      <c r="AE189" s="13"/>
      <c r="AT189" s="242" t="s">
        <v>135</v>
      </c>
      <c r="AU189" s="242" t="s">
        <v>83</v>
      </c>
      <c r="AV189" s="13" t="s">
        <v>81</v>
      </c>
      <c r="AW189" s="13" t="s">
        <v>30</v>
      </c>
      <c r="AX189" s="13" t="s">
        <v>73</v>
      </c>
      <c r="AY189" s="242" t="s">
        <v>122</v>
      </c>
    </row>
    <row r="190" s="14" customFormat="1">
      <c r="A190" s="14"/>
      <c r="B190" s="243"/>
      <c r="C190" s="244"/>
      <c r="D190" s="227" t="s">
        <v>135</v>
      </c>
      <c r="E190" s="245" t="s">
        <v>1</v>
      </c>
      <c r="F190" s="246" t="s">
        <v>221</v>
      </c>
      <c r="G190" s="244"/>
      <c r="H190" s="247">
        <v>5.6159999999999997</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135</v>
      </c>
      <c r="AU190" s="253" t="s">
        <v>83</v>
      </c>
      <c r="AV190" s="14" t="s">
        <v>83</v>
      </c>
      <c r="AW190" s="14" t="s">
        <v>30</v>
      </c>
      <c r="AX190" s="14" t="s">
        <v>81</v>
      </c>
      <c r="AY190" s="253" t="s">
        <v>122</v>
      </c>
    </row>
    <row r="191" s="12" customFormat="1" ht="22.8" customHeight="1">
      <c r="A191" s="12"/>
      <c r="B191" s="198"/>
      <c r="C191" s="199"/>
      <c r="D191" s="200" t="s">
        <v>72</v>
      </c>
      <c r="E191" s="212" t="s">
        <v>83</v>
      </c>
      <c r="F191" s="212" t="s">
        <v>222</v>
      </c>
      <c r="G191" s="199"/>
      <c r="H191" s="199"/>
      <c r="I191" s="202"/>
      <c r="J191" s="213">
        <f>BK191</f>
        <v>0</v>
      </c>
      <c r="K191" s="199"/>
      <c r="L191" s="204"/>
      <c r="M191" s="205"/>
      <c r="N191" s="206"/>
      <c r="O191" s="206"/>
      <c r="P191" s="207">
        <f>SUM(P192:P216)</f>
        <v>0</v>
      </c>
      <c r="Q191" s="206"/>
      <c r="R191" s="207">
        <f>SUM(R192:R216)</f>
        <v>25.330365229999995</v>
      </c>
      <c r="S191" s="206"/>
      <c r="T191" s="208">
        <f>SUM(T192:T216)</f>
        <v>0</v>
      </c>
      <c r="U191" s="12"/>
      <c r="V191" s="12"/>
      <c r="W191" s="12"/>
      <c r="X191" s="12"/>
      <c r="Y191" s="12"/>
      <c r="Z191" s="12"/>
      <c r="AA191" s="12"/>
      <c r="AB191" s="12"/>
      <c r="AC191" s="12"/>
      <c r="AD191" s="12"/>
      <c r="AE191" s="12"/>
      <c r="AR191" s="209" t="s">
        <v>81</v>
      </c>
      <c r="AT191" s="210" t="s">
        <v>72</v>
      </c>
      <c r="AU191" s="210" t="s">
        <v>81</v>
      </c>
      <c r="AY191" s="209" t="s">
        <v>122</v>
      </c>
      <c r="BK191" s="211">
        <f>SUM(BK192:BK216)</f>
        <v>0</v>
      </c>
    </row>
    <row r="192" s="2" customFormat="1" ht="16.5" customHeight="1">
      <c r="A192" s="38"/>
      <c r="B192" s="39"/>
      <c r="C192" s="214" t="s">
        <v>223</v>
      </c>
      <c r="D192" s="214" t="s">
        <v>124</v>
      </c>
      <c r="E192" s="215" t="s">
        <v>224</v>
      </c>
      <c r="F192" s="216" t="s">
        <v>225</v>
      </c>
      <c r="G192" s="217" t="s">
        <v>145</v>
      </c>
      <c r="H192" s="218">
        <v>25</v>
      </c>
      <c r="I192" s="219"/>
      <c r="J192" s="220">
        <f>ROUND(I192*H192,2)</f>
        <v>0</v>
      </c>
      <c r="K192" s="216" t="s">
        <v>128</v>
      </c>
      <c r="L192" s="44"/>
      <c r="M192" s="221" t="s">
        <v>1</v>
      </c>
      <c r="N192" s="222" t="s">
        <v>38</v>
      </c>
      <c r="O192" s="91"/>
      <c r="P192" s="223">
        <f>O192*H192</f>
        <v>0</v>
      </c>
      <c r="Q192" s="223">
        <v>0.0012999999999999999</v>
      </c>
      <c r="R192" s="223">
        <f>Q192*H192</f>
        <v>0.032500000000000001</v>
      </c>
      <c r="S192" s="223">
        <v>0</v>
      </c>
      <c r="T192" s="224">
        <f>S192*H192</f>
        <v>0</v>
      </c>
      <c r="U192" s="38"/>
      <c r="V192" s="38"/>
      <c r="W192" s="38"/>
      <c r="X192" s="38"/>
      <c r="Y192" s="38"/>
      <c r="Z192" s="38"/>
      <c r="AA192" s="38"/>
      <c r="AB192" s="38"/>
      <c r="AC192" s="38"/>
      <c r="AD192" s="38"/>
      <c r="AE192" s="38"/>
      <c r="AR192" s="225" t="s">
        <v>129</v>
      </c>
      <c r="AT192" s="225" t="s">
        <v>124</v>
      </c>
      <c r="AU192" s="225" t="s">
        <v>83</v>
      </c>
      <c r="AY192" s="17" t="s">
        <v>122</v>
      </c>
      <c r="BE192" s="226">
        <f>IF(N192="základní",J192,0)</f>
        <v>0</v>
      </c>
      <c r="BF192" s="226">
        <f>IF(N192="snížená",J192,0)</f>
        <v>0</v>
      </c>
      <c r="BG192" s="226">
        <f>IF(N192="zákl. přenesená",J192,0)</f>
        <v>0</v>
      </c>
      <c r="BH192" s="226">
        <f>IF(N192="sníž. přenesená",J192,0)</f>
        <v>0</v>
      </c>
      <c r="BI192" s="226">
        <f>IF(N192="nulová",J192,0)</f>
        <v>0</v>
      </c>
      <c r="BJ192" s="17" t="s">
        <v>81</v>
      </c>
      <c r="BK192" s="226">
        <f>ROUND(I192*H192,2)</f>
        <v>0</v>
      </c>
      <c r="BL192" s="17" t="s">
        <v>129</v>
      </c>
      <c r="BM192" s="225" t="s">
        <v>226</v>
      </c>
    </row>
    <row r="193" s="2" customFormat="1">
      <c r="A193" s="38"/>
      <c r="B193" s="39"/>
      <c r="C193" s="40"/>
      <c r="D193" s="227" t="s">
        <v>131</v>
      </c>
      <c r="E193" s="40"/>
      <c r="F193" s="228" t="s">
        <v>227</v>
      </c>
      <c r="G193" s="40"/>
      <c r="H193" s="40"/>
      <c r="I193" s="229"/>
      <c r="J193" s="40"/>
      <c r="K193" s="40"/>
      <c r="L193" s="44"/>
      <c r="M193" s="230"/>
      <c r="N193" s="231"/>
      <c r="O193" s="91"/>
      <c r="P193" s="91"/>
      <c r="Q193" s="91"/>
      <c r="R193" s="91"/>
      <c r="S193" s="91"/>
      <c r="T193" s="92"/>
      <c r="U193" s="38"/>
      <c r="V193" s="38"/>
      <c r="W193" s="38"/>
      <c r="X193" s="38"/>
      <c r="Y193" s="38"/>
      <c r="Z193" s="38"/>
      <c r="AA193" s="38"/>
      <c r="AB193" s="38"/>
      <c r="AC193" s="38"/>
      <c r="AD193" s="38"/>
      <c r="AE193" s="38"/>
      <c r="AT193" s="17" t="s">
        <v>131</v>
      </c>
      <c r="AU193" s="17" t="s">
        <v>83</v>
      </c>
    </row>
    <row r="194" s="2" customFormat="1">
      <c r="A194" s="38"/>
      <c r="B194" s="39"/>
      <c r="C194" s="40"/>
      <c r="D194" s="227" t="s">
        <v>133</v>
      </c>
      <c r="E194" s="40"/>
      <c r="F194" s="232" t="s">
        <v>228</v>
      </c>
      <c r="G194" s="40"/>
      <c r="H194" s="40"/>
      <c r="I194" s="229"/>
      <c r="J194" s="40"/>
      <c r="K194" s="40"/>
      <c r="L194" s="44"/>
      <c r="M194" s="230"/>
      <c r="N194" s="231"/>
      <c r="O194" s="91"/>
      <c r="P194" s="91"/>
      <c r="Q194" s="91"/>
      <c r="R194" s="91"/>
      <c r="S194" s="91"/>
      <c r="T194" s="92"/>
      <c r="U194" s="38"/>
      <c r="V194" s="38"/>
      <c r="W194" s="38"/>
      <c r="X194" s="38"/>
      <c r="Y194" s="38"/>
      <c r="Z194" s="38"/>
      <c r="AA194" s="38"/>
      <c r="AB194" s="38"/>
      <c r="AC194" s="38"/>
      <c r="AD194" s="38"/>
      <c r="AE194" s="38"/>
      <c r="AT194" s="17" t="s">
        <v>133</v>
      </c>
      <c r="AU194" s="17" t="s">
        <v>83</v>
      </c>
    </row>
    <row r="195" s="2" customFormat="1" ht="16.5" customHeight="1">
      <c r="A195" s="38"/>
      <c r="B195" s="39"/>
      <c r="C195" s="214" t="s">
        <v>229</v>
      </c>
      <c r="D195" s="214" t="s">
        <v>124</v>
      </c>
      <c r="E195" s="215" t="s">
        <v>230</v>
      </c>
      <c r="F195" s="216" t="s">
        <v>231</v>
      </c>
      <c r="G195" s="217" t="s">
        <v>145</v>
      </c>
      <c r="H195" s="218">
        <v>25</v>
      </c>
      <c r="I195" s="219"/>
      <c r="J195" s="220">
        <f>ROUND(I195*H195,2)</f>
        <v>0</v>
      </c>
      <c r="K195" s="216" t="s">
        <v>128</v>
      </c>
      <c r="L195" s="44"/>
      <c r="M195" s="221" t="s">
        <v>1</v>
      </c>
      <c r="N195" s="222" t="s">
        <v>38</v>
      </c>
      <c r="O195" s="91"/>
      <c r="P195" s="223">
        <f>O195*H195</f>
        <v>0</v>
      </c>
      <c r="Q195" s="223">
        <v>0.00020000000000000001</v>
      </c>
      <c r="R195" s="223">
        <f>Q195*H195</f>
        <v>0.0050000000000000001</v>
      </c>
      <c r="S195" s="223">
        <v>0</v>
      </c>
      <c r="T195" s="224">
        <f>S195*H195</f>
        <v>0</v>
      </c>
      <c r="U195" s="38"/>
      <c r="V195" s="38"/>
      <c r="W195" s="38"/>
      <c r="X195" s="38"/>
      <c r="Y195" s="38"/>
      <c r="Z195" s="38"/>
      <c r="AA195" s="38"/>
      <c r="AB195" s="38"/>
      <c r="AC195" s="38"/>
      <c r="AD195" s="38"/>
      <c r="AE195" s="38"/>
      <c r="AR195" s="225" t="s">
        <v>129</v>
      </c>
      <c r="AT195" s="225" t="s">
        <v>124</v>
      </c>
      <c r="AU195" s="225" t="s">
        <v>83</v>
      </c>
      <c r="AY195" s="17" t="s">
        <v>122</v>
      </c>
      <c r="BE195" s="226">
        <f>IF(N195="základní",J195,0)</f>
        <v>0</v>
      </c>
      <c r="BF195" s="226">
        <f>IF(N195="snížená",J195,0)</f>
        <v>0</v>
      </c>
      <c r="BG195" s="226">
        <f>IF(N195="zákl. přenesená",J195,0)</f>
        <v>0</v>
      </c>
      <c r="BH195" s="226">
        <f>IF(N195="sníž. přenesená",J195,0)</f>
        <v>0</v>
      </c>
      <c r="BI195" s="226">
        <f>IF(N195="nulová",J195,0)</f>
        <v>0</v>
      </c>
      <c r="BJ195" s="17" t="s">
        <v>81</v>
      </c>
      <c r="BK195" s="226">
        <f>ROUND(I195*H195,2)</f>
        <v>0</v>
      </c>
      <c r="BL195" s="17" t="s">
        <v>129</v>
      </c>
      <c r="BM195" s="225" t="s">
        <v>232</v>
      </c>
    </row>
    <row r="196" s="2" customFormat="1">
      <c r="A196" s="38"/>
      <c r="B196" s="39"/>
      <c r="C196" s="40"/>
      <c r="D196" s="227" t="s">
        <v>131</v>
      </c>
      <c r="E196" s="40"/>
      <c r="F196" s="228" t="s">
        <v>231</v>
      </c>
      <c r="G196" s="40"/>
      <c r="H196" s="40"/>
      <c r="I196" s="229"/>
      <c r="J196" s="40"/>
      <c r="K196" s="40"/>
      <c r="L196" s="44"/>
      <c r="M196" s="230"/>
      <c r="N196" s="231"/>
      <c r="O196" s="91"/>
      <c r="P196" s="91"/>
      <c r="Q196" s="91"/>
      <c r="R196" s="91"/>
      <c r="S196" s="91"/>
      <c r="T196" s="92"/>
      <c r="U196" s="38"/>
      <c r="V196" s="38"/>
      <c r="W196" s="38"/>
      <c r="X196" s="38"/>
      <c r="Y196" s="38"/>
      <c r="Z196" s="38"/>
      <c r="AA196" s="38"/>
      <c r="AB196" s="38"/>
      <c r="AC196" s="38"/>
      <c r="AD196" s="38"/>
      <c r="AE196" s="38"/>
      <c r="AT196" s="17" t="s">
        <v>131</v>
      </c>
      <c r="AU196" s="17" t="s">
        <v>83</v>
      </c>
    </row>
    <row r="197" s="2" customFormat="1">
      <c r="A197" s="38"/>
      <c r="B197" s="39"/>
      <c r="C197" s="40"/>
      <c r="D197" s="227" t="s">
        <v>133</v>
      </c>
      <c r="E197" s="40"/>
      <c r="F197" s="232" t="s">
        <v>233</v>
      </c>
      <c r="G197" s="40"/>
      <c r="H197" s="40"/>
      <c r="I197" s="229"/>
      <c r="J197" s="40"/>
      <c r="K197" s="40"/>
      <c r="L197" s="44"/>
      <c r="M197" s="230"/>
      <c r="N197" s="231"/>
      <c r="O197" s="91"/>
      <c r="P197" s="91"/>
      <c r="Q197" s="91"/>
      <c r="R197" s="91"/>
      <c r="S197" s="91"/>
      <c r="T197" s="92"/>
      <c r="U197" s="38"/>
      <c r="V197" s="38"/>
      <c r="W197" s="38"/>
      <c r="X197" s="38"/>
      <c r="Y197" s="38"/>
      <c r="Z197" s="38"/>
      <c r="AA197" s="38"/>
      <c r="AB197" s="38"/>
      <c r="AC197" s="38"/>
      <c r="AD197" s="38"/>
      <c r="AE197" s="38"/>
      <c r="AT197" s="17" t="s">
        <v>133</v>
      </c>
      <c r="AU197" s="17" t="s">
        <v>83</v>
      </c>
    </row>
    <row r="198" s="2" customFormat="1" ht="16.5" customHeight="1">
      <c r="A198" s="38"/>
      <c r="B198" s="39"/>
      <c r="C198" s="214" t="s">
        <v>8</v>
      </c>
      <c r="D198" s="214" t="s">
        <v>124</v>
      </c>
      <c r="E198" s="215" t="s">
        <v>234</v>
      </c>
      <c r="F198" s="216" t="s">
        <v>235</v>
      </c>
      <c r="G198" s="217" t="s">
        <v>159</v>
      </c>
      <c r="H198" s="218">
        <v>9.2509999999999994</v>
      </c>
      <c r="I198" s="219"/>
      <c r="J198" s="220">
        <f>ROUND(I198*H198,2)</f>
        <v>0</v>
      </c>
      <c r="K198" s="216" t="s">
        <v>128</v>
      </c>
      <c r="L198" s="44"/>
      <c r="M198" s="221" t="s">
        <v>1</v>
      </c>
      <c r="N198" s="222" t="s">
        <v>38</v>
      </c>
      <c r="O198" s="91"/>
      <c r="P198" s="223">
        <f>O198*H198</f>
        <v>0</v>
      </c>
      <c r="Q198" s="223">
        <v>2.5262500000000001</v>
      </c>
      <c r="R198" s="223">
        <f>Q198*H198</f>
        <v>23.370338749999998</v>
      </c>
      <c r="S198" s="223">
        <v>0</v>
      </c>
      <c r="T198" s="224">
        <f>S198*H198</f>
        <v>0</v>
      </c>
      <c r="U198" s="38"/>
      <c r="V198" s="38"/>
      <c r="W198" s="38"/>
      <c r="X198" s="38"/>
      <c r="Y198" s="38"/>
      <c r="Z198" s="38"/>
      <c r="AA198" s="38"/>
      <c r="AB198" s="38"/>
      <c r="AC198" s="38"/>
      <c r="AD198" s="38"/>
      <c r="AE198" s="38"/>
      <c r="AR198" s="225" t="s">
        <v>129</v>
      </c>
      <c r="AT198" s="225" t="s">
        <v>124</v>
      </c>
      <c r="AU198" s="225" t="s">
        <v>83</v>
      </c>
      <c r="AY198" s="17" t="s">
        <v>122</v>
      </c>
      <c r="BE198" s="226">
        <f>IF(N198="základní",J198,0)</f>
        <v>0</v>
      </c>
      <c r="BF198" s="226">
        <f>IF(N198="snížená",J198,0)</f>
        <v>0</v>
      </c>
      <c r="BG198" s="226">
        <f>IF(N198="zákl. přenesená",J198,0)</f>
        <v>0</v>
      </c>
      <c r="BH198" s="226">
        <f>IF(N198="sníž. přenesená",J198,0)</f>
        <v>0</v>
      </c>
      <c r="BI198" s="226">
        <f>IF(N198="nulová",J198,0)</f>
        <v>0</v>
      </c>
      <c r="BJ198" s="17" t="s">
        <v>81</v>
      </c>
      <c r="BK198" s="226">
        <f>ROUND(I198*H198,2)</f>
        <v>0</v>
      </c>
      <c r="BL198" s="17" t="s">
        <v>129</v>
      </c>
      <c r="BM198" s="225" t="s">
        <v>236</v>
      </c>
    </row>
    <row r="199" s="2" customFormat="1">
      <c r="A199" s="38"/>
      <c r="B199" s="39"/>
      <c r="C199" s="40"/>
      <c r="D199" s="227" t="s">
        <v>131</v>
      </c>
      <c r="E199" s="40"/>
      <c r="F199" s="228" t="s">
        <v>237</v>
      </c>
      <c r="G199" s="40"/>
      <c r="H199" s="40"/>
      <c r="I199" s="229"/>
      <c r="J199" s="40"/>
      <c r="K199" s="40"/>
      <c r="L199" s="44"/>
      <c r="M199" s="230"/>
      <c r="N199" s="231"/>
      <c r="O199" s="91"/>
      <c r="P199" s="91"/>
      <c r="Q199" s="91"/>
      <c r="R199" s="91"/>
      <c r="S199" s="91"/>
      <c r="T199" s="92"/>
      <c r="U199" s="38"/>
      <c r="V199" s="38"/>
      <c r="W199" s="38"/>
      <c r="X199" s="38"/>
      <c r="Y199" s="38"/>
      <c r="Z199" s="38"/>
      <c r="AA199" s="38"/>
      <c r="AB199" s="38"/>
      <c r="AC199" s="38"/>
      <c r="AD199" s="38"/>
      <c r="AE199" s="38"/>
      <c r="AT199" s="17" t="s">
        <v>131</v>
      </c>
      <c r="AU199" s="17" t="s">
        <v>83</v>
      </c>
    </row>
    <row r="200" s="2" customFormat="1">
      <c r="A200" s="38"/>
      <c r="B200" s="39"/>
      <c r="C200" s="40"/>
      <c r="D200" s="227" t="s">
        <v>133</v>
      </c>
      <c r="E200" s="40"/>
      <c r="F200" s="232" t="s">
        <v>238</v>
      </c>
      <c r="G200" s="40"/>
      <c r="H200" s="40"/>
      <c r="I200" s="229"/>
      <c r="J200" s="40"/>
      <c r="K200" s="40"/>
      <c r="L200" s="44"/>
      <c r="M200" s="230"/>
      <c r="N200" s="231"/>
      <c r="O200" s="91"/>
      <c r="P200" s="91"/>
      <c r="Q200" s="91"/>
      <c r="R200" s="91"/>
      <c r="S200" s="91"/>
      <c r="T200" s="92"/>
      <c r="U200" s="38"/>
      <c r="V200" s="38"/>
      <c r="W200" s="38"/>
      <c r="X200" s="38"/>
      <c r="Y200" s="38"/>
      <c r="Z200" s="38"/>
      <c r="AA200" s="38"/>
      <c r="AB200" s="38"/>
      <c r="AC200" s="38"/>
      <c r="AD200" s="38"/>
      <c r="AE200" s="38"/>
      <c r="AT200" s="17" t="s">
        <v>133</v>
      </c>
      <c r="AU200" s="17" t="s">
        <v>83</v>
      </c>
    </row>
    <row r="201" s="14" customFormat="1">
      <c r="A201" s="14"/>
      <c r="B201" s="243"/>
      <c r="C201" s="244"/>
      <c r="D201" s="227" t="s">
        <v>135</v>
      </c>
      <c r="E201" s="245" t="s">
        <v>1</v>
      </c>
      <c r="F201" s="246" t="s">
        <v>239</v>
      </c>
      <c r="G201" s="244"/>
      <c r="H201" s="247">
        <v>4.8200000000000003</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135</v>
      </c>
      <c r="AU201" s="253" t="s">
        <v>83</v>
      </c>
      <c r="AV201" s="14" t="s">
        <v>83</v>
      </c>
      <c r="AW201" s="14" t="s">
        <v>30</v>
      </c>
      <c r="AX201" s="14" t="s">
        <v>73</v>
      </c>
      <c r="AY201" s="253" t="s">
        <v>122</v>
      </c>
    </row>
    <row r="202" s="14" customFormat="1">
      <c r="A202" s="14"/>
      <c r="B202" s="243"/>
      <c r="C202" s="244"/>
      <c r="D202" s="227" t="s">
        <v>135</v>
      </c>
      <c r="E202" s="245" t="s">
        <v>1</v>
      </c>
      <c r="F202" s="246" t="s">
        <v>240</v>
      </c>
      <c r="G202" s="244"/>
      <c r="H202" s="247">
        <v>4.431</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135</v>
      </c>
      <c r="AU202" s="253" t="s">
        <v>83</v>
      </c>
      <c r="AV202" s="14" t="s">
        <v>83</v>
      </c>
      <c r="AW202" s="14" t="s">
        <v>30</v>
      </c>
      <c r="AX202" s="14" t="s">
        <v>73</v>
      </c>
      <c r="AY202" s="253" t="s">
        <v>122</v>
      </c>
    </row>
    <row r="203" s="15" customFormat="1">
      <c r="A203" s="15"/>
      <c r="B203" s="254"/>
      <c r="C203" s="255"/>
      <c r="D203" s="227" t="s">
        <v>135</v>
      </c>
      <c r="E203" s="256" t="s">
        <v>1</v>
      </c>
      <c r="F203" s="257" t="s">
        <v>142</v>
      </c>
      <c r="G203" s="255"/>
      <c r="H203" s="258">
        <v>9.2509999999999994</v>
      </c>
      <c r="I203" s="259"/>
      <c r="J203" s="255"/>
      <c r="K203" s="255"/>
      <c r="L203" s="260"/>
      <c r="M203" s="261"/>
      <c r="N203" s="262"/>
      <c r="O203" s="262"/>
      <c r="P203" s="262"/>
      <c r="Q203" s="262"/>
      <c r="R203" s="262"/>
      <c r="S203" s="262"/>
      <c r="T203" s="263"/>
      <c r="U203" s="15"/>
      <c r="V203" s="15"/>
      <c r="W203" s="15"/>
      <c r="X203" s="15"/>
      <c r="Y203" s="15"/>
      <c r="Z203" s="15"/>
      <c r="AA203" s="15"/>
      <c r="AB203" s="15"/>
      <c r="AC203" s="15"/>
      <c r="AD203" s="15"/>
      <c r="AE203" s="15"/>
      <c r="AT203" s="264" t="s">
        <v>135</v>
      </c>
      <c r="AU203" s="264" t="s">
        <v>83</v>
      </c>
      <c r="AV203" s="15" t="s">
        <v>129</v>
      </c>
      <c r="AW203" s="15" t="s">
        <v>30</v>
      </c>
      <c r="AX203" s="15" t="s">
        <v>81</v>
      </c>
      <c r="AY203" s="264" t="s">
        <v>122</v>
      </c>
    </row>
    <row r="204" s="2" customFormat="1" ht="16.5" customHeight="1">
      <c r="A204" s="38"/>
      <c r="B204" s="39"/>
      <c r="C204" s="214" t="s">
        <v>241</v>
      </c>
      <c r="D204" s="214" t="s">
        <v>124</v>
      </c>
      <c r="E204" s="215" t="s">
        <v>242</v>
      </c>
      <c r="F204" s="216" t="s">
        <v>243</v>
      </c>
      <c r="G204" s="217" t="s">
        <v>127</v>
      </c>
      <c r="H204" s="218">
        <v>22.175999999999998</v>
      </c>
      <c r="I204" s="219"/>
      <c r="J204" s="220">
        <f>ROUND(I204*H204,2)</f>
        <v>0</v>
      </c>
      <c r="K204" s="216" t="s">
        <v>128</v>
      </c>
      <c r="L204" s="44"/>
      <c r="M204" s="221" t="s">
        <v>1</v>
      </c>
      <c r="N204" s="222" t="s">
        <v>38</v>
      </c>
      <c r="O204" s="91"/>
      <c r="P204" s="223">
        <f>O204*H204</f>
        <v>0</v>
      </c>
      <c r="Q204" s="223">
        <v>0.0014400000000000001</v>
      </c>
      <c r="R204" s="223">
        <f>Q204*H204</f>
        <v>0.03193344</v>
      </c>
      <c r="S204" s="223">
        <v>0</v>
      </c>
      <c r="T204" s="224">
        <f>S204*H204</f>
        <v>0</v>
      </c>
      <c r="U204" s="38"/>
      <c r="V204" s="38"/>
      <c r="W204" s="38"/>
      <c r="X204" s="38"/>
      <c r="Y204" s="38"/>
      <c r="Z204" s="38"/>
      <c r="AA204" s="38"/>
      <c r="AB204" s="38"/>
      <c r="AC204" s="38"/>
      <c r="AD204" s="38"/>
      <c r="AE204" s="38"/>
      <c r="AR204" s="225" t="s">
        <v>129</v>
      </c>
      <c r="AT204" s="225" t="s">
        <v>124</v>
      </c>
      <c r="AU204" s="225" t="s">
        <v>83</v>
      </c>
      <c r="AY204" s="17" t="s">
        <v>122</v>
      </c>
      <c r="BE204" s="226">
        <f>IF(N204="základní",J204,0)</f>
        <v>0</v>
      </c>
      <c r="BF204" s="226">
        <f>IF(N204="snížená",J204,0)</f>
        <v>0</v>
      </c>
      <c r="BG204" s="226">
        <f>IF(N204="zákl. přenesená",J204,0)</f>
        <v>0</v>
      </c>
      <c r="BH204" s="226">
        <f>IF(N204="sníž. přenesená",J204,0)</f>
        <v>0</v>
      </c>
      <c r="BI204" s="226">
        <f>IF(N204="nulová",J204,0)</f>
        <v>0</v>
      </c>
      <c r="BJ204" s="17" t="s">
        <v>81</v>
      </c>
      <c r="BK204" s="226">
        <f>ROUND(I204*H204,2)</f>
        <v>0</v>
      </c>
      <c r="BL204" s="17" t="s">
        <v>129</v>
      </c>
      <c r="BM204" s="225" t="s">
        <v>244</v>
      </c>
    </row>
    <row r="205" s="2" customFormat="1">
      <c r="A205" s="38"/>
      <c r="B205" s="39"/>
      <c r="C205" s="40"/>
      <c r="D205" s="227" t="s">
        <v>131</v>
      </c>
      <c r="E205" s="40"/>
      <c r="F205" s="228" t="s">
        <v>245</v>
      </c>
      <c r="G205" s="40"/>
      <c r="H205" s="40"/>
      <c r="I205" s="229"/>
      <c r="J205" s="40"/>
      <c r="K205" s="40"/>
      <c r="L205" s="44"/>
      <c r="M205" s="230"/>
      <c r="N205" s="231"/>
      <c r="O205" s="91"/>
      <c r="P205" s="91"/>
      <c r="Q205" s="91"/>
      <c r="R205" s="91"/>
      <c r="S205" s="91"/>
      <c r="T205" s="92"/>
      <c r="U205" s="38"/>
      <c r="V205" s="38"/>
      <c r="W205" s="38"/>
      <c r="X205" s="38"/>
      <c r="Y205" s="38"/>
      <c r="Z205" s="38"/>
      <c r="AA205" s="38"/>
      <c r="AB205" s="38"/>
      <c r="AC205" s="38"/>
      <c r="AD205" s="38"/>
      <c r="AE205" s="38"/>
      <c r="AT205" s="17" t="s">
        <v>131</v>
      </c>
      <c r="AU205" s="17" t="s">
        <v>83</v>
      </c>
    </row>
    <row r="206" s="2" customFormat="1">
      <c r="A206" s="38"/>
      <c r="B206" s="39"/>
      <c r="C206" s="40"/>
      <c r="D206" s="227" t="s">
        <v>133</v>
      </c>
      <c r="E206" s="40"/>
      <c r="F206" s="232" t="s">
        <v>246</v>
      </c>
      <c r="G206" s="40"/>
      <c r="H206" s="40"/>
      <c r="I206" s="229"/>
      <c r="J206" s="40"/>
      <c r="K206" s="40"/>
      <c r="L206" s="44"/>
      <c r="M206" s="230"/>
      <c r="N206" s="231"/>
      <c r="O206" s="91"/>
      <c r="P206" s="91"/>
      <c r="Q206" s="91"/>
      <c r="R206" s="91"/>
      <c r="S206" s="91"/>
      <c r="T206" s="92"/>
      <c r="U206" s="38"/>
      <c r="V206" s="38"/>
      <c r="W206" s="38"/>
      <c r="X206" s="38"/>
      <c r="Y206" s="38"/>
      <c r="Z206" s="38"/>
      <c r="AA206" s="38"/>
      <c r="AB206" s="38"/>
      <c r="AC206" s="38"/>
      <c r="AD206" s="38"/>
      <c r="AE206" s="38"/>
      <c r="AT206" s="17" t="s">
        <v>133</v>
      </c>
      <c r="AU206" s="17" t="s">
        <v>83</v>
      </c>
    </row>
    <row r="207" s="14" customFormat="1">
      <c r="A207" s="14"/>
      <c r="B207" s="243"/>
      <c r="C207" s="244"/>
      <c r="D207" s="227" t="s">
        <v>135</v>
      </c>
      <c r="E207" s="245" t="s">
        <v>1</v>
      </c>
      <c r="F207" s="246" t="s">
        <v>247</v>
      </c>
      <c r="G207" s="244"/>
      <c r="H207" s="247">
        <v>1.6200000000000001</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135</v>
      </c>
      <c r="AU207" s="253" t="s">
        <v>83</v>
      </c>
      <c r="AV207" s="14" t="s">
        <v>83</v>
      </c>
      <c r="AW207" s="14" t="s">
        <v>30</v>
      </c>
      <c r="AX207" s="14" t="s">
        <v>73</v>
      </c>
      <c r="AY207" s="253" t="s">
        <v>122</v>
      </c>
    </row>
    <row r="208" s="14" customFormat="1">
      <c r="A208" s="14"/>
      <c r="B208" s="243"/>
      <c r="C208" s="244"/>
      <c r="D208" s="227" t="s">
        <v>135</v>
      </c>
      <c r="E208" s="245" t="s">
        <v>1</v>
      </c>
      <c r="F208" s="246" t="s">
        <v>248</v>
      </c>
      <c r="G208" s="244"/>
      <c r="H208" s="247">
        <v>10.710000000000001</v>
      </c>
      <c r="I208" s="248"/>
      <c r="J208" s="244"/>
      <c r="K208" s="244"/>
      <c r="L208" s="249"/>
      <c r="M208" s="250"/>
      <c r="N208" s="251"/>
      <c r="O208" s="251"/>
      <c r="P208" s="251"/>
      <c r="Q208" s="251"/>
      <c r="R208" s="251"/>
      <c r="S208" s="251"/>
      <c r="T208" s="252"/>
      <c r="U208" s="14"/>
      <c r="V208" s="14"/>
      <c r="W208" s="14"/>
      <c r="X208" s="14"/>
      <c r="Y208" s="14"/>
      <c r="Z208" s="14"/>
      <c r="AA208" s="14"/>
      <c r="AB208" s="14"/>
      <c r="AC208" s="14"/>
      <c r="AD208" s="14"/>
      <c r="AE208" s="14"/>
      <c r="AT208" s="253" t="s">
        <v>135</v>
      </c>
      <c r="AU208" s="253" t="s">
        <v>83</v>
      </c>
      <c r="AV208" s="14" t="s">
        <v>83</v>
      </c>
      <c r="AW208" s="14" t="s">
        <v>30</v>
      </c>
      <c r="AX208" s="14" t="s">
        <v>73</v>
      </c>
      <c r="AY208" s="253" t="s">
        <v>122</v>
      </c>
    </row>
    <row r="209" s="14" customFormat="1">
      <c r="A209" s="14"/>
      <c r="B209" s="243"/>
      <c r="C209" s="244"/>
      <c r="D209" s="227" t="s">
        <v>135</v>
      </c>
      <c r="E209" s="245" t="s">
        <v>1</v>
      </c>
      <c r="F209" s="246" t="s">
        <v>249</v>
      </c>
      <c r="G209" s="244"/>
      <c r="H209" s="247">
        <v>9.8460000000000001</v>
      </c>
      <c r="I209" s="248"/>
      <c r="J209" s="244"/>
      <c r="K209" s="244"/>
      <c r="L209" s="249"/>
      <c r="M209" s="250"/>
      <c r="N209" s="251"/>
      <c r="O209" s="251"/>
      <c r="P209" s="251"/>
      <c r="Q209" s="251"/>
      <c r="R209" s="251"/>
      <c r="S209" s="251"/>
      <c r="T209" s="252"/>
      <c r="U209" s="14"/>
      <c r="V209" s="14"/>
      <c r="W209" s="14"/>
      <c r="X209" s="14"/>
      <c r="Y209" s="14"/>
      <c r="Z209" s="14"/>
      <c r="AA209" s="14"/>
      <c r="AB209" s="14"/>
      <c r="AC209" s="14"/>
      <c r="AD209" s="14"/>
      <c r="AE209" s="14"/>
      <c r="AT209" s="253" t="s">
        <v>135</v>
      </c>
      <c r="AU209" s="253" t="s">
        <v>83</v>
      </c>
      <c r="AV209" s="14" t="s">
        <v>83</v>
      </c>
      <c r="AW209" s="14" t="s">
        <v>30</v>
      </c>
      <c r="AX209" s="14" t="s">
        <v>73</v>
      </c>
      <c r="AY209" s="253" t="s">
        <v>122</v>
      </c>
    </row>
    <row r="210" s="15" customFormat="1">
      <c r="A210" s="15"/>
      <c r="B210" s="254"/>
      <c r="C210" s="255"/>
      <c r="D210" s="227" t="s">
        <v>135</v>
      </c>
      <c r="E210" s="256" t="s">
        <v>1</v>
      </c>
      <c r="F210" s="257" t="s">
        <v>142</v>
      </c>
      <c r="G210" s="255"/>
      <c r="H210" s="258">
        <v>22.175999999999998</v>
      </c>
      <c r="I210" s="259"/>
      <c r="J210" s="255"/>
      <c r="K210" s="255"/>
      <c r="L210" s="260"/>
      <c r="M210" s="261"/>
      <c r="N210" s="262"/>
      <c r="O210" s="262"/>
      <c r="P210" s="262"/>
      <c r="Q210" s="262"/>
      <c r="R210" s="262"/>
      <c r="S210" s="262"/>
      <c r="T210" s="263"/>
      <c r="U210" s="15"/>
      <c r="V210" s="15"/>
      <c r="W210" s="15"/>
      <c r="X210" s="15"/>
      <c r="Y210" s="15"/>
      <c r="Z210" s="15"/>
      <c r="AA210" s="15"/>
      <c r="AB210" s="15"/>
      <c r="AC210" s="15"/>
      <c r="AD210" s="15"/>
      <c r="AE210" s="15"/>
      <c r="AT210" s="264" t="s">
        <v>135</v>
      </c>
      <c r="AU210" s="264" t="s">
        <v>83</v>
      </c>
      <c r="AV210" s="15" t="s">
        <v>129</v>
      </c>
      <c r="AW210" s="15" t="s">
        <v>30</v>
      </c>
      <c r="AX210" s="15" t="s">
        <v>81</v>
      </c>
      <c r="AY210" s="264" t="s">
        <v>122</v>
      </c>
    </row>
    <row r="211" s="2" customFormat="1" ht="16.5" customHeight="1">
      <c r="A211" s="38"/>
      <c r="B211" s="39"/>
      <c r="C211" s="214" t="s">
        <v>250</v>
      </c>
      <c r="D211" s="214" t="s">
        <v>124</v>
      </c>
      <c r="E211" s="215" t="s">
        <v>251</v>
      </c>
      <c r="F211" s="216" t="s">
        <v>252</v>
      </c>
      <c r="G211" s="217" t="s">
        <v>127</v>
      </c>
      <c r="H211" s="218">
        <v>22.175999999999998</v>
      </c>
      <c r="I211" s="219"/>
      <c r="J211" s="220">
        <f>ROUND(I211*H211,2)</f>
        <v>0</v>
      </c>
      <c r="K211" s="216" t="s">
        <v>128</v>
      </c>
      <c r="L211" s="44"/>
      <c r="M211" s="221" t="s">
        <v>1</v>
      </c>
      <c r="N211" s="222" t="s">
        <v>38</v>
      </c>
      <c r="O211" s="91"/>
      <c r="P211" s="223">
        <f>O211*H211</f>
        <v>0</v>
      </c>
      <c r="Q211" s="223">
        <v>4.0000000000000003E-05</v>
      </c>
      <c r="R211" s="223">
        <f>Q211*H211</f>
        <v>0.00088703999999999996</v>
      </c>
      <c r="S211" s="223">
        <v>0</v>
      </c>
      <c r="T211" s="224">
        <f>S211*H211</f>
        <v>0</v>
      </c>
      <c r="U211" s="38"/>
      <c r="V211" s="38"/>
      <c r="W211" s="38"/>
      <c r="X211" s="38"/>
      <c r="Y211" s="38"/>
      <c r="Z211" s="38"/>
      <c r="AA211" s="38"/>
      <c r="AB211" s="38"/>
      <c r="AC211" s="38"/>
      <c r="AD211" s="38"/>
      <c r="AE211" s="38"/>
      <c r="AR211" s="225" t="s">
        <v>129</v>
      </c>
      <c r="AT211" s="225" t="s">
        <v>124</v>
      </c>
      <c r="AU211" s="225" t="s">
        <v>83</v>
      </c>
      <c r="AY211" s="17" t="s">
        <v>122</v>
      </c>
      <c r="BE211" s="226">
        <f>IF(N211="základní",J211,0)</f>
        <v>0</v>
      </c>
      <c r="BF211" s="226">
        <f>IF(N211="snížená",J211,0)</f>
        <v>0</v>
      </c>
      <c r="BG211" s="226">
        <f>IF(N211="zákl. přenesená",J211,0)</f>
        <v>0</v>
      </c>
      <c r="BH211" s="226">
        <f>IF(N211="sníž. přenesená",J211,0)</f>
        <v>0</v>
      </c>
      <c r="BI211" s="226">
        <f>IF(N211="nulová",J211,0)</f>
        <v>0</v>
      </c>
      <c r="BJ211" s="17" t="s">
        <v>81</v>
      </c>
      <c r="BK211" s="226">
        <f>ROUND(I211*H211,2)</f>
        <v>0</v>
      </c>
      <c r="BL211" s="17" t="s">
        <v>129</v>
      </c>
      <c r="BM211" s="225" t="s">
        <v>253</v>
      </c>
    </row>
    <row r="212" s="2" customFormat="1">
      <c r="A212" s="38"/>
      <c r="B212" s="39"/>
      <c r="C212" s="40"/>
      <c r="D212" s="227" t="s">
        <v>131</v>
      </c>
      <c r="E212" s="40"/>
      <c r="F212" s="228" t="s">
        <v>254</v>
      </c>
      <c r="G212" s="40"/>
      <c r="H212" s="40"/>
      <c r="I212" s="229"/>
      <c r="J212" s="40"/>
      <c r="K212" s="40"/>
      <c r="L212" s="44"/>
      <c r="M212" s="230"/>
      <c r="N212" s="231"/>
      <c r="O212" s="91"/>
      <c r="P212" s="91"/>
      <c r="Q212" s="91"/>
      <c r="R212" s="91"/>
      <c r="S212" s="91"/>
      <c r="T212" s="92"/>
      <c r="U212" s="38"/>
      <c r="V212" s="38"/>
      <c r="W212" s="38"/>
      <c r="X212" s="38"/>
      <c r="Y212" s="38"/>
      <c r="Z212" s="38"/>
      <c r="AA212" s="38"/>
      <c r="AB212" s="38"/>
      <c r="AC212" s="38"/>
      <c r="AD212" s="38"/>
      <c r="AE212" s="38"/>
      <c r="AT212" s="17" t="s">
        <v>131</v>
      </c>
      <c r="AU212" s="17" t="s">
        <v>83</v>
      </c>
    </row>
    <row r="213" s="2" customFormat="1">
      <c r="A213" s="38"/>
      <c r="B213" s="39"/>
      <c r="C213" s="40"/>
      <c r="D213" s="227" t="s">
        <v>133</v>
      </c>
      <c r="E213" s="40"/>
      <c r="F213" s="232" t="s">
        <v>246</v>
      </c>
      <c r="G213" s="40"/>
      <c r="H213" s="40"/>
      <c r="I213" s="229"/>
      <c r="J213" s="40"/>
      <c r="K213" s="40"/>
      <c r="L213" s="44"/>
      <c r="M213" s="230"/>
      <c r="N213" s="231"/>
      <c r="O213" s="91"/>
      <c r="P213" s="91"/>
      <c r="Q213" s="91"/>
      <c r="R213" s="91"/>
      <c r="S213" s="91"/>
      <c r="T213" s="92"/>
      <c r="U213" s="38"/>
      <c r="V213" s="38"/>
      <c r="W213" s="38"/>
      <c r="X213" s="38"/>
      <c r="Y213" s="38"/>
      <c r="Z213" s="38"/>
      <c r="AA213" s="38"/>
      <c r="AB213" s="38"/>
      <c r="AC213" s="38"/>
      <c r="AD213" s="38"/>
      <c r="AE213" s="38"/>
      <c r="AT213" s="17" t="s">
        <v>133</v>
      </c>
      <c r="AU213" s="17" t="s">
        <v>83</v>
      </c>
    </row>
    <row r="214" s="2" customFormat="1" ht="16.5" customHeight="1">
      <c r="A214" s="38"/>
      <c r="B214" s="39"/>
      <c r="C214" s="214" t="s">
        <v>255</v>
      </c>
      <c r="D214" s="214" t="s">
        <v>124</v>
      </c>
      <c r="E214" s="215" t="s">
        <v>256</v>
      </c>
      <c r="F214" s="216" t="s">
        <v>257</v>
      </c>
      <c r="G214" s="217" t="s">
        <v>203</v>
      </c>
      <c r="H214" s="218">
        <v>1.8200000000000001</v>
      </c>
      <c r="I214" s="219"/>
      <c r="J214" s="220">
        <f>ROUND(I214*H214,2)</f>
        <v>0</v>
      </c>
      <c r="K214" s="216" t="s">
        <v>128</v>
      </c>
      <c r="L214" s="44"/>
      <c r="M214" s="221" t="s">
        <v>1</v>
      </c>
      <c r="N214" s="222" t="s">
        <v>38</v>
      </c>
      <c r="O214" s="91"/>
      <c r="P214" s="223">
        <f>O214*H214</f>
        <v>0</v>
      </c>
      <c r="Q214" s="223">
        <v>1.0383</v>
      </c>
      <c r="R214" s="223">
        <f>Q214*H214</f>
        <v>1.8897060000000001</v>
      </c>
      <c r="S214" s="223">
        <v>0</v>
      </c>
      <c r="T214" s="224">
        <f>S214*H214</f>
        <v>0</v>
      </c>
      <c r="U214" s="38"/>
      <c r="V214" s="38"/>
      <c r="W214" s="38"/>
      <c r="X214" s="38"/>
      <c r="Y214" s="38"/>
      <c r="Z214" s="38"/>
      <c r="AA214" s="38"/>
      <c r="AB214" s="38"/>
      <c r="AC214" s="38"/>
      <c r="AD214" s="38"/>
      <c r="AE214" s="38"/>
      <c r="AR214" s="225" t="s">
        <v>129</v>
      </c>
      <c r="AT214" s="225" t="s">
        <v>124</v>
      </c>
      <c r="AU214" s="225" t="s">
        <v>83</v>
      </c>
      <c r="AY214" s="17" t="s">
        <v>122</v>
      </c>
      <c r="BE214" s="226">
        <f>IF(N214="základní",J214,0)</f>
        <v>0</v>
      </c>
      <c r="BF214" s="226">
        <f>IF(N214="snížená",J214,0)</f>
        <v>0</v>
      </c>
      <c r="BG214" s="226">
        <f>IF(N214="zákl. přenesená",J214,0)</f>
        <v>0</v>
      </c>
      <c r="BH214" s="226">
        <f>IF(N214="sníž. přenesená",J214,0)</f>
        <v>0</v>
      </c>
      <c r="BI214" s="226">
        <f>IF(N214="nulová",J214,0)</f>
        <v>0</v>
      </c>
      <c r="BJ214" s="17" t="s">
        <v>81</v>
      </c>
      <c r="BK214" s="226">
        <f>ROUND(I214*H214,2)</f>
        <v>0</v>
      </c>
      <c r="BL214" s="17" t="s">
        <v>129</v>
      </c>
      <c r="BM214" s="225" t="s">
        <v>258</v>
      </c>
    </row>
    <row r="215" s="2" customFormat="1">
      <c r="A215" s="38"/>
      <c r="B215" s="39"/>
      <c r="C215" s="40"/>
      <c r="D215" s="227" t="s">
        <v>131</v>
      </c>
      <c r="E215" s="40"/>
      <c r="F215" s="228" t="s">
        <v>259</v>
      </c>
      <c r="G215" s="40"/>
      <c r="H215" s="40"/>
      <c r="I215" s="229"/>
      <c r="J215" s="40"/>
      <c r="K215" s="40"/>
      <c r="L215" s="44"/>
      <c r="M215" s="230"/>
      <c r="N215" s="231"/>
      <c r="O215" s="91"/>
      <c r="P215" s="91"/>
      <c r="Q215" s="91"/>
      <c r="R215" s="91"/>
      <c r="S215" s="91"/>
      <c r="T215" s="92"/>
      <c r="U215" s="38"/>
      <c r="V215" s="38"/>
      <c r="W215" s="38"/>
      <c r="X215" s="38"/>
      <c r="Y215" s="38"/>
      <c r="Z215" s="38"/>
      <c r="AA215" s="38"/>
      <c r="AB215" s="38"/>
      <c r="AC215" s="38"/>
      <c r="AD215" s="38"/>
      <c r="AE215" s="38"/>
      <c r="AT215" s="17" t="s">
        <v>131</v>
      </c>
      <c r="AU215" s="17" t="s">
        <v>83</v>
      </c>
    </row>
    <row r="216" s="2" customFormat="1">
      <c r="A216" s="38"/>
      <c r="B216" s="39"/>
      <c r="C216" s="40"/>
      <c r="D216" s="227" t="s">
        <v>133</v>
      </c>
      <c r="E216" s="40"/>
      <c r="F216" s="232" t="s">
        <v>260</v>
      </c>
      <c r="G216" s="40"/>
      <c r="H216" s="40"/>
      <c r="I216" s="229"/>
      <c r="J216" s="40"/>
      <c r="K216" s="40"/>
      <c r="L216" s="44"/>
      <c r="M216" s="230"/>
      <c r="N216" s="231"/>
      <c r="O216" s="91"/>
      <c r="P216" s="91"/>
      <c r="Q216" s="91"/>
      <c r="R216" s="91"/>
      <c r="S216" s="91"/>
      <c r="T216" s="92"/>
      <c r="U216" s="38"/>
      <c r="V216" s="38"/>
      <c r="W216" s="38"/>
      <c r="X216" s="38"/>
      <c r="Y216" s="38"/>
      <c r="Z216" s="38"/>
      <c r="AA216" s="38"/>
      <c r="AB216" s="38"/>
      <c r="AC216" s="38"/>
      <c r="AD216" s="38"/>
      <c r="AE216" s="38"/>
      <c r="AT216" s="17" t="s">
        <v>133</v>
      </c>
      <c r="AU216" s="17" t="s">
        <v>83</v>
      </c>
    </row>
    <row r="217" s="12" customFormat="1" ht="22.8" customHeight="1">
      <c r="A217" s="12"/>
      <c r="B217" s="198"/>
      <c r="C217" s="199"/>
      <c r="D217" s="200" t="s">
        <v>72</v>
      </c>
      <c r="E217" s="212" t="s">
        <v>149</v>
      </c>
      <c r="F217" s="212" t="s">
        <v>261</v>
      </c>
      <c r="G217" s="199"/>
      <c r="H217" s="199"/>
      <c r="I217" s="202"/>
      <c r="J217" s="213">
        <f>BK217</f>
        <v>0</v>
      </c>
      <c r="K217" s="199"/>
      <c r="L217" s="204"/>
      <c r="M217" s="205"/>
      <c r="N217" s="206"/>
      <c r="O217" s="206"/>
      <c r="P217" s="207">
        <f>SUM(P218:P291)</f>
        <v>0</v>
      </c>
      <c r="Q217" s="206"/>
      <c r="R217" s="207">
        <f>SUM(R218:R291)</f>
        <v>42.677418109999998</v>
      </c>
      <c r="S217" s="206"/>
      <c r="T217" s="208">
        <f>SUM(T218:T291)</f>
        <v>0</v>
      </c>
      <c r="U217" s="12"/>
      <c r="V217" s="12"/>
      <c r="W217" s="12"/>
      <c r="X217" s="12"/>
      <c r="Y217" s="12"/>
      <c r="Z217" s="12"/>
      <c r="AA217" s="12"/>
      <c r="AB217" s="12"/>
      <c r="AC217" s="12"/>
      <c r="AD217" s="12"/>
      <c r="AE217" s="12"/>
      <c r="AR217" s="209" t="s">
        <v>81</v>
      </c>
      <c r="AT217" s="210" t="s">
        <v>72</v>
      </c>
      <c r="AU217" s="210" t="s">
        <v>81</v>
      </c>
      <c r="AY217" s="209" t="s">
        <v>122</v>
      </c>
      <c r="BK217" s="211">
        <f>SUM(BK218:BK291)</f>
        <v>0</v>
      </c>
    </row>
    <row r="218" s="2" customFormat="1" ht="16.5" customHeight="1">
      <c r="A218" s="38"/>
      <c r="B218" s="39"/>
      <c r="C218" s="214" t="s">
        <v>262</v>
      </c>
      <c r="D218" s="214" t="s">
        <v>124</v>
      </c>
      <c r="E218" s="215" t="s">
        <v>263</v>
      </c>
      <c r="F218" s="216" t="s">
        <v>264</v>
      </c>
      <c r="G218" s="217" t="s">
        <v>265</v>
      </c>
      <c r="H218" s="218">
        <v>4</v>
      </c>
      <c r="I218" s="219"/>
      <c r="J218" s="220">
        <f>ROUND(I218*H218,2)</f>
        <v>0</v>
      </c>
      <c r="K218" s="216" t="s">
        <v>128</v>
      </c>
      <c r="L218" s="44"/>
      <c r="M218" s="221" t="s">
        <v>1</v>
      </c>
      <c r="N218" s="222" t="s">
        <v>38</v>
      </c>
      <c r="O218" s="91"/>
      <c r="P218" s="223">
        <f>O218*H218</f>
        <v>0</v>
      </c>
      <c r="Q218" s="223">
        <v>0.0011900000000000001</v>
      </c>
      <c r="R218" s="223">
        <f>Q218*H218</f>
        <v>0.0047600000000000003</v>
      </c>
      <c r="S218" s="223">
        <v>0</v>
      </c>
      <c r="T218" s="224">
        <f>S218*H218</f>
        <v>0</v>
      </c>
      <c r="U218" s="38"/>
      <c r="V218" s="38"/>
      <c r="W218" s="38"/>
      <c r="X218" s="38"/>
      <c r="Y218" s="38"/>
      <c r="Z218" s="38"/>
      <c r="AA218" s="38"/>
      <c r="AB218" s="38"/>
      <c r="AC218" s="38"/>
      <c r="AD218" s="38"/>
      <c r="AE218" s="38"/>
      <c r="AR218" s="225" t="s">
        <v>129</v>
      </c>
      <c r="AT218" s="225" t="s">
        <v>124</v>
      </c>
      <c r="AU218" s="225" t="s">
        <v>83</v>
      </c>
      <c r="AY218" s="17" t="s">
        <v>122</v>
      </c>
      <c r="BE218" s="226">
        <f>IF(N218="základní",J218,0)</f>
        <v>0</v>
      </c>
      <c r="BF218" s="226">
        <f>IF(N218="snížená",J218,0)</f>
        <v>0</v>
      </c>
      <c r="BG218" s="226">
        <f>IF(N218="zákl. přenesená",J218,0)</f>
        <v>0</v>
      </c>
      <c r="BH218" s="226">
        <f>IF(N218="sníž. přenesená",J218,0)</f>
        <v>0</v>
      </c>
      <c r="BI218" s="226">
        <f>IF(N218="nulová",J218,0)</f>
        <v>0</v>
      </c>
      <c r="BJ218" s="17" t="s">
        <v>81</v>
      </c>
      <c r="BK218" s="226">
        <f>ROUND(I218*H218,2)</f>
        <v>0</v>
      </c>
      <c r="BL218" s="17" t="s">
        <v>129</v>
      </c>
      <c r="BM218" s="225" t="s">
        <v>266</v>
      </c>
    </row>
    <row r="219" s="2" customFormat="1">
      <c r="A219" s="38"/>
      <c r="B219" s="39"/>
      <c r="C219" s="40"/>
      <c r="D219" s="227" t="s">
        <v>131</v>
      </c>
      <c r="E219" s="40"/>
      <c r="F219" s="228" t="s">
        <v>267</v>
      </c>
      <c r="G219" s="40"/>
      <c r="H219" s="40"/>
      <c r="I219" s="229"/>
      <c r="J219" s="40"/>
      <c r="K219" s="40"/>
      <c r="L219" s="44"/>
      <c r="M219" s="230"/>
      <c r="N219" s="231"/>
      <c r="O219" s="91"/>
      <c r="P219" s="91"/>
      <c r="Q219" s="91"/>
      <c r="R219" s="91"/>
      <c r="S219" s="91"/>
      <c r="T219" s="92"/>
      <c r="U219" s="38"/>
      <c r="V219" s="38"/>
      <c r="W219" s="38"/>
      <c r="X219" s="38"/>
      <c r="Y219" s="38"/>
      <c r="Z219" s="38"/>
      <c r="AA219" s="38"/>
      <c r="AB219" s="38"/>
      <c r="AC219" s="38"/>
      <c r="AD219" s="38"/>
      <c r="AE219" s="38"/>
      <c r="AT219" s="17" t="s">
        <v>131</v>
      </c>
      <c r="AU219" s="17" t="s">
        <v>83</v>
      </c>
    </row>
    <row r="220" s="2" customFormat="1">
      <c r="A220" s="38"/>
      <c r="B220" s="39"/>
      <c r="C220" s="40"/>
      <c r="D220" s="227" t="s">
        <v>133</v>
      </c>
      <c r="E220" s="40"/>
      <c r="F220" s="232" t="s">
        <v>268</v>
      </c>
      <c r="G220" s="40"/>
      <c r="H220" s="40"/>
      <c r="I220" s="229"/>
      <c r="J220" s="40"/>
      <c r="K220" s="40"/>
      <c r="L220" s="44"/>
      <c r="M220" s="230"/>
      <c r="N220" s="231"/>
      <c r="O220" s="91"/>
      <c r="P220" s="91"/>
      <c r="Q220" s="91"/>
      <c r="R220" s="91"/>
      <c r="S220" s="91"/>
      <c r="T220" s="92"/>
      <c r="U220" s="38"/>
      <c r="V220" s="38"/>
      <c r="W220" s="38"/>
      <c r="X220" s="38"/>
      <c r="Y220" s="38"/>
      <c r="Z220" s="38"/>
      <c r="AA220" s="38"/>
      <c r="AB220" s="38"/>
      <c r="AC220" s="38"/>
      <c r="AD220" s="38"/>
      <c r="AE220" s="38"/>
      <c r="AT220" s="17" t="s">
        <v>133</v>
      </c>
      <c r="AU220" s="17" t="s">
        <v>83</v>
      </c>
    </row>
    <row r="221" s="2" customFormat="1" ht="16.5" customHeight="1">
      <c r="A221" s="38"/>
      <c r="B221" s="39"/>
      <c r="C221" s="265" t="s">
        <v>269</v>
      </c>
      <c r="D221" s="265" t="s">
        <v>180</v>
      </c>
      <c r="E221" s="266" t="s">
        <v>270</v>
      </c>
      <c r="F221" s="267" t="s">
        <v>271</v>
      </c>
      <c r="G221" s="268" t="s">
        <v>265</v>
      </c>
      <c r="H221" s="269">
        <v>4</v>
      </c>
      <c r="I221" s="270"/>
      <c r="J221" s="271">
        <f>ROUND(I221*H221,2)</f>
        <v>0</v>
      </c>
      <c r="K221" s="267" t="s">
        <v>1</v>
      </c>
      <c r="L221" s="272"/>
      <c r="M221" s="273" t="s">
        <v>1</v>
      </c>
      <c r="N221" s="274" t="s">
        <v>38</v>
      </c>
      <c r="O221" s="91"/>
      <c r="P221" s="223">
        <f>O221*H221</f>
        <v>0</v>
      </c>
      <c r="Q221" s="223">
        <v>0</v>
      </c>
      <c r="R221" s="223">
        <f>Q221*H221</f>
        <v>0</v>
      </c>
      <c r="S221" s="223">
        <v>0</v>
      </c>
      <c r="T221" s="224">
        <f>S221*H221</f>
        <v>0</v>
      </c>
      <c r="U221" s="38"/>
      <c r="V221" s="38"/>
      <c r="W221" s="38"/>
      <c r="X221" s="38"/>
      <c r="Y221" s="38"/>
      <c r="Z221" s="38"/>
      <c r="AA221" s="38"/>
      <c r="AB221" s="38"/>
      <c r="AC221" s="38"/>
      <c r="AD221" s="38"/>
      <c r="AE221" s="38"/>
      <c r="AR221" s="225" t="s">
        <v>183</v>
      </c>
      <c r="AT221" s="225" t="s">
        <v>180</v>
      </c>
      <c r="AU221" s="225" t="s">
        <v>83</v>
      </c>
      <c r="AY221" s="17" t="s">
        <v>122</v>
      </c>
      <c r="BE221" s="226">
        <f>IF(N221="základní",J221,0)</f>
        <v>0</v>
      </c>
      <c r="BF221" s="226">
        <f>IF(N221="snížená",J221,0)</f>
        <v>0</v>
      </c>
      <c r="BG221" s="226">
        <f>IF(N221="zákl. přenesená",J221,0)</f>
        <v>0</v>
      </c>
      <c r="BH221" s="226">
        <f>IF(N221="sníž. přenesená",J221,0)</f>
        <v>0</v>
      </c>
      <c r="BI221" s="226">
        <f>IF(N221="nulová",J221,0)</f>
        <v>0</v>
      </c>
      <c r="BJ221" s="17" t="s">
        <v>81</v>
      </c>
      <c r="BK221" s="226">
        <f>ROUND(I221*H221,2)</f>
        <v>0</v>
      </c>
      <c r="BL221" s="17" t="s">
        <v>129</v>
      </c>
      <c r="BM221" s="225" t="s">
        <v>272</v>
      </c>
    </row>
    <row r="222" s="2" customFormat="1">
      <c r="A222" s="38"/>
      <c r="B222" s="39"/>
      <c r="C222" s="40"/>
      <c r="D222" s="227" t="s">
        <v>131</v>
      </c>
      <c r="E222" s="40"/>
      <c r="F222" s="228" t="s">
        <v>271</v>
      </c>
      <c r="G222" s="40"/>
      <c r="H222" s="40"/>
      <c r="I222" s="229"/>
      <c r="J222" s="40"/>
      <c r="K222" s="40"/>
      <c r="L222" s="44"/>
      <c r="M222" s="230"/>
      <c r="N222" s="231"/>
      <c r="O222" s="91"/>
      <c r="P222" s="91"/>
      <c r="Q222" s="91"/>
      <c r="R222" s="91"/>
      <c r="S222" s="91"/>
      <c r="T222" s="92"/>
      <c r="U222" s="38"/>
      <c r="V222" s="38"/>
      <c r="W222" s="38"/>
      <c r="X222" s="38"/>
      <c r="Y222" s="38"/>
      <c r="Z222" s="38"/>
      <c r="AA222" s="38"/>
      <c r="AB222" s="38"/>
      <c r="AC222" s="38"/>
      <c r="AD222" s="38"/>
      <c r="AE222" s="38"/>
      <c r="AT222" s="17" t="s">
        <v>131</v>
      </c>
      <c r="AU222" s="17" t="s">
        <v>83</v>
      </c>
    </row>
    <row r="223" s="2" customFormat="1" ht="16.5" customHeight="1">
      <c r="A223" s="38"/>
      <c r="B223" s="39"/>
      <c r="C223" s="214" t="s">
        <v>7</v>
      </c>
      <c r="D223" s="214" t="s">
        <v>124</v>
      </c>
      <c r="E223" s="215" t="s">
        <v>273</v>
      </c>
      <c r="F223" s="216" t="s">
        <v>274</v>
      </c>
      <c r="G223" s="217" t="s">
        <v>159</v>
      </c>
      <c r="H223" s="218">
        <v>1.103</v>
      </c>
      <c r="I223" s="219"/>
      <c r="J223" s="220">
        <f>ROUND(I223*H223,2)</f>
        <v>0</v>
      </c>
      <c r="K223" s="216" t="s">
        <v>128</v>
      </c>
      <c r="L223" s="44"/>
      <c r="M223" s="221" t="s">
        <v>1</v>
      </c>
      <c r="N223" s="222" t="s">
        <v>38</v>
      </c>
      <c r="O223" s="91"/>
      <c r="P223" s="223">
        <f>O223*H223</f>
        <v>0</v>
      </c>
      <c r="Q223" s="223">
        <v>2.4778600000000002</v>
      </c>
      <c r="R223" s="223">
        <f>Q223*H223</f>
        <v>2.7330795800000001</v>
      </c>
      <c r="S223" s="223">
        <v>0</v>
      </c>
      <c r="T223" s="224">
        <f>S223*H223</f>
        <v>0</v>
      </c>
      <c r="U223" s="38"/>
      <c r="V223" s="38"/>
      <c r="W223" s="38"/>
      <c r="X223" s="38"/>
      <c r="Y223" s="38"/>
      <c r="Z223" s="38"/>
      <c r="AA223" s="38"/>
      <c r="AB223" s="38"/>
      <c r="AC223" s="38"/>
      <c r="AD223" s="38"/>
      <c r="AE223" s="38"/>
      <c r="AR223" s="225" t="s">
        <v>129</v>
      </c>
      <c r="AT223" s="225" t="s">
        <v>124</v>
      </c>
      <c r="AU223" s="225" t="s">
        <v>83</v>
      </c>
      <c r="AY223" s="17" t="s">
        <v>122</v>
      </c>
      <c r="BE223" s="226">
        <f>IF(N223="základní",J223,0)</f>
        <v>0</v>
      </c>
      <c r="BF223" s="226">
        <f>IF(N223="snížená",J223,0)</f>
        <v>0</v>
      </c>
      <c r="BG223" s="226">
        <f>IF(N223="zákl. přenesená",J223,0)</f>
        <v>0</v>
      </c>
      <c r="BH223" s="226">
        <f>IF(N223="sníž. přenesená",J223,0)</f>
        <v>0</v>
      </c>
      <c r="BI223" s="226">
        <f>IF(N223="nulová",J223,0)</f>
        <v>0</v>
      </c>
      <c r="BJ223" s="17" t="s">
        <v>81</v>
      </c>
      <c r="BK223" s="226">
        <f>ROUND(I223*H223,2)</f>
        <v>0</v>
      </c>
      <c r="BL223" s="17" t="s">
        <v>129</v>
      </c>
      <c r="BM223" s="225" t="s">
        <v>275</v>
      </c>
    </row>
    <row r="224" s="2" customFormat="1">
      <c r="A224" s="38"/>
      <c r="B224" s="39"/>
      <c r="C224" s="40"/>
      <c r="D224" s="227" t="s">
        <v>131</v>
      </c>
      <c r="E224" s="40"/>
      <c r="F224" s="228" t="s">
        <v>276</v>
      </c>
      <c r="G224" s="40"/>
      <c r="H224" s="40"/>
      <c r="I224" s="229"/>
      <c r="J224" s="40"/>
      <c r="K224" s="40"/>
      <c r="L224" s="44"/>
      <c r="M224" s="230"/>
      <c r="N224" s="231"/>
      <c r="O224" s="91"/>
      <c r="P224" s="91"/>
      <c r="Q224" s="91"/>
      <c r="R224" s="91"/>
      <c r="S224" s="91"/>
      <c r="T224" s="92"/>
      <c r="U224" s="38"/>
      <c r="V224" s="38"/>
      <c r="W224" s="38"/>
      <c r="X224" s="38"/>
      <c r="Y224" s="38"/>
      <c r="Z224" s="38"/>
      <c r="AA224" s="38"/>
      <c r="AB224" s="38"/>
      <c r="AC224" s="38"/>
      <c r="AD224" s="38"/>
      <c r="AE224" s="38"/>
      <c r="AT224" s="17" t="s">
        <v>131</v>
      </c>
      <c r="AU224" s="17" t="s">
        <v>83</v>
      </c>
    </row>
    <row r="225" s="2" customFormat="1">
      <c r="A225" s="38"/>
      <c r="B225" s="39"/>
      <c r="C225" s="40"/>
      <c r="D225" s="227" t="s">
        <v>133</v>
      </c>
      <c r="E225" s="40"/>
      <c r="F225" s="232" t="s">
        <v>277</v>
      </c>
      <c r="G225" s="40"/>
      <c r="H225" s="40"/>
      <c r="I225" s="229"/>
      <c r="J225" s="40"/>
      <c r="K225" s="40"/>
      <c r="L225" s="44"/>
      <c r="M225" s="230"/>
      <c r="N225" s="231"/>
      <c r="O225" s="91"/>
      <c r="P225" s="91"/>
      <c r="Q225" s="91"/>
      <c r="R225" s="91"/>
      <c r="S225" s="91"/>
      <c r="T225" s="92"/>
      <c r="U225" s="38"/>
      <c r="V225" s="38"/>
      <c r="W225" s="38"/>
      <c r="X225" s="38"/>
      <c r="Y225" s="38"/>
      <c r="Z225" s="38"/>
      <c r="AA225" s="38"/>
      <c r="AB225" s="38"/>
      <c r="AC225" s="38"/>
      <c r="AD225" s="38"/>
      <c r="AE225" s="38"/>
      <c r="AT225" s="17" t="s">
        <v>133</v>
      </c>
      <c r="AU225" s="17" t="s">
        <v>83</v>
      </c>
    </row>
    <row r="226" s="14" customFormat="1">
      <c r="A226" s="14"/>
      <c r="B226" s="243"/>
      <c r="C226" s="244"/>
      <c r="D226" s="227" t="s">
        <v>135</v>
      </c>
      <c r="E226" s="245" t="s">
        <v>1</v>
      </c>
      <c r="F226" s="246" t="s">
        <v>278</v>
      </c>
      <c r="G226" s="244"/>
      <c r="H226" s="247">
        <v>1.103</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135</v>
      </c>
      <c r="AU226" s="253" t="s">
        <v>83</v>
      </c>
      <c r="AV226" s="14" t="s">
        <v>83</v>
      </c>
      <c r="AW226" s="14" t="s">
        <v>30</v>
      </c>
      <c r="AX226" s="14" t="s">
        <v>81</v>
      </c>
      <c r="AY226" s="253" t="s">
        <v>122</v>
      </c>
    </row>
    <row r="227" s="2" customFormat="1" ht="16.5" customHeight="1">
      <c r="A227" s="38"/>
      <c r="B227" s="39"/>
      <c r="C227" s="214" t="s">
        <v>279</v>
      </c>
      <c r="D227" s="214" t="s">
        <v>124</v>
      </c>
      <c r="E227" s="215" t="s">
        <v>280</v>
      </c>
      <c r="F227" s="216" t="s">
        <v>281</v>
      </c>
      <c r="G227" s="217" t="s">
        <v>159</v>
      </c>
      <c r="H227" s="218">
        <v>1.103</v>
      </c>
      <c r="I227" s="219"/>
      <c r="J227" s="220">
        <f>ROUND(I227*H227,2)</f>
        <v>0</v>
      </c>
      <c r="K227" s="216" t="s">
        <v>128</v>
      </c>
      <c r="L227" s="44"/>
      <c r="M227" s="221" t="s">
        <v>1</v>
      </c>
      <c r="N227" s="222" t="s">
        <v>38</v>
      </c>
      <c r="O227" s="91"/>
      <c r="P227" s="223">
        <f>O227*H227</f>
        <v>0</v>
      </c>
      <c r="Q227" s="223">
        <v>0.048579999999999998</v>
      </c>
      <c r="R227" s="223">
        <f>Q227*H227</f>
        <v>0.053583739999999998</v>
      </c>
      <c r="S227" s="223">
        <v>0</v>
      </c>
      <c r="T227" s="224">
        <f>S227*H227</f>
        <v>0</v>
      </c>
      <c r="U227" s="38"/>
      <c r="V227" s="38"/>
      <c r="W227" s="38"/>
      <c r="X227" s="38"/>
      <c r="Y227" s="38"/>
      <c r="Z227" s="38"/>
      <c r="AA227" s="38"/>
      <c r="AB227" s="38"/>
      <c r="AC227" s="38"/>
      <c r="AD227" s="38"/>
      <c r="AE227" s="38"/>
      <c r="AR227" s="225" t="s">
        <v>129</v>
      </c>
      <c r="AT227" s="225" t="s">
        <v>124</v>
      </c>
      <c r="AU227" s="225" t="s">
        <v>83</v>
      </c>
      <c r="AY227" s="17" t="s">
        <v>122</v>
      </c>
      <c r="BE227" s="226">
        <f>IF(N227="základní",J227,0)</f>
        <v>0</v>
      </c>
      <c r="BF227" s="226">
        <f>IF(N227="snížená",J227,0)</f>
        <v>0</v>
      </c>
      <c r="BG227" s="226">
        <f>IF(N227="zákl. přenesená",J227,0)</f>
        <v>0</v>
      </c>
      <c r="BH227" s="226">
        <f>IF(N227="sníž. přenesená",J227,0)</f>
        <v>0</v>
      </c>
      <c r="BI227" s="226">
        <f>IF(N227="nulová",J227,0)</f>
        <v>0</v>
      </c>
      <c r="BJ227" s="17" t="s">
        <v>81</v>
      </c>
      <c r="BK227" s="226">
        <f>ROUND(I227*H227,2)</f>
        <v>0</v>
      </c>
      <c r="BL227" s="17" t="s">
        <v>129</v>
      </c>
      <c r="BM227" s="225" t="s">
        <v>282</v>
      </c>
    </row>
    <row r="228" s="2" customFormat="1">
      <c r="A228" s="38"/>
      <c r="B228" s="39"/>
      <c r="C228" s="40"/>
      <c r="D228" s="227" t="s">
        <v>131</v>
      </c>
      <c r="E228" s="40"/>
      <c r="F228" s="228" t="s">
        <v>283</v>
      </c>
      <c r="G228" s="40"/>
      <c r="H228" s="40"/>
      <c r="I228" s="229"/>
      <c r="J228" s="40"/>
      <c r="K228" s="40"/>
      <c r="L228" s="44"/>
      <c r="M228" s="230"/>
      <c r="N228" s="231"/>
      <c r="O228" s="91"/>
      <c r="P228" s="91"/>
      <c r="Q228" s="91"/>
      <c r="R228" s="91"/>
      <c r="S228" s="91"/>
      <c r="T228" s="92"/>
      <c r="U228" s="38"/>
      <c r="V228" s="38"/>
      <c r="W228" s="38"/>
      <c r="X228" s="38"/>
      <c r="Y228" s="38"/>
      <c r="Z228" s="38"/>
      <c r="AA228" s="38"/>
      <c r="AB228" s="38"/>
      <c r="AC228" s="38"/>
      <c r="AD228" s="38"/>
      <c r="AE228" s="38"/>
      <c r="AT228" s="17" t="s">
        <v>131</v>
      </c>
      <c r="AU228" s="17" t="s">
        <v>83</v>
      </c>
    </row>
    <row r="229" s="2" customFormat="1">
      <c r="A229" s="38"/>
      <c r="B229" s="39"/>
      <c r="C229" s="40"/>
      <c r="D229" s="227" t="s">
        <v>133</v>
      </c>
      <c r="E229" s="40"/>
      <c r="F229" s="232" t="s">
        <v>277</v>
      </c>
      <c r="G229" s="40"/>
      <c r="H229" s="40"/>
      <c r="I229" s="229"/>
      <c r="J229" s="40"/>
      <c r="K229" s="40"/>
      <c r="L229" s="44"/>
      <c r="M229" s="230"/>
      <c r="N229" s="231"/>
      <c r="O229" s="91"/>
      <c r="P229" s="91"/>
      <c r="Q229" s="91"/>
      <c r="R229" s="91"/>
      <c r="S229" s="91"/>
      <c r="T229" s="92"/>
      <c r="U229" s="38"/>
      <c r="V229" s="38"/>
      <c r="W229" s="38"/>
      <c r="X229" s="38"/>
      <c r="Y229" s="38"/>
      <c r="Z229" s="38"/>
      <c r="AA229" s="38"/>
      <c r="AB229" s="38"/>
      <c r="AC229" s="38"/>
      <c r="AD229" s="38"/>
      <c r="AE229" s="38"/>
      <c r="AT229" s="17" t="s">
        <v>133</v>
      </c>
      <c r="AU229" s="17" t="s">
        <v>83</v>
      </c>
    </row>
    <row r="230" s="2" customFormat="1" ht="16.5" customHeight="1">
      <c r="A230" s="38"/>
      <c r="B230" s="39"/>
      <c r="C230" s="214" t="s">
        <v>284</v>
      </c>
      <c r="D230" s="214" t="s">
        <v>124</v>
      </c>
      <c r="E230" s="215" t="s">
        <v>285</v>
      </c>
      <c r="F230" s="216" t="s">
        <v>286</v>
      </c>
      <c r="G230" s="217" t="s">
        <v>127</v>
      </c>
      <c r="H230" s="218">
        <v>4.4100000000000001</v>
      </c>
      <c r="I230" s="219"/>
      <c r="J230" s="220">
        <f>ROUND(I230*H230,2)</f>
        <v>0</v>
      </c>
      <c r="K230" s="216" t="s">
        <v>128</v>
      </c>
      <c r="L230" s="44"/>
      <c r="M230" s="221" t="s">
        <v>1</v>
      </c>
      <c r="N230" s="222" t="s">
        <v>38</v>
      </c>
      <c r="O230" s="91"/>
      <c r="P230" s="223">
        <f>O230*H230</f>
        <v>0</v>
      </c>
      <c r="Q230" s="223">
        <v>0.041739999999999999</v>
      </c>
      <c r="R230" s="223">
        <f>Q230*H230</f>
        <v>0.1840734</v>
      </c>
      <c r="S230" s="223">
        <v>0</v>
      </c>
      <c r="T230" s="224">
        <f>S230*H230</f>
        <v>0</v>
      </c>
      <c r="U230" s="38"/>
      <c r="V230" s="38"/>
      <c r="W230" s="38"/>
      <c r="X230" s="38"/>
      <c r="Y230" s="38"/>
      <c r="Z230" s="38"/>
      <c r="AA230" s="38"/>
      <c r="AB230" s="38"/>
      <c r="AC230" s="38"/>
      <c r="AD230" s="38"/>
      <c r="AE230" s="38"/>
      <c r="AR230" s="225" t="s">
        <v>129</v>
      </c>
      <c r="AT230" s="225" t="s">
        <v>124</v>
      </c>
      <c r="AU230" s="225" t="s">
        <v>83</v>
      </c>
      <c r="AY230" s="17" t="s">
        <v>122</v>
      </c>
      <c r="BE230" s="226">
        <f>IF(N230="základní",J230,0)</f>
        <v>0</v>
      </c>
      <c r="BF230" s="226">
        <f>IF(N230="snížená",J230,0)</f>
        <v>0</v>
      </c>
      <c r="BG230" s="226">
        <f>IF(N230="zákl. přenesená",J230,0)</f>
        <v>0</v>
      </c>
      <c r="BH230" s="226">
        <f>IF(N230="sníž. přenesená",J230,0)</f>
        <v>0</v>
      </c>
      <c r="BI230" s="226">
        <f>IF(N230="nulová",J230,0)</f>
        <v>0</v>
      </c>
      <c r="BJ230" s="17" t="s">
        <v>81</v>
      </c>
      <c r="BK230" s="226">
        <f>ROUND(I230*H230,2)</f>
        <v>0</v>
      </c>
      <c r="BL230" s="17" t="s">
        <v>129</v>
      </c>
      <c r="BM230" s="225" t="s">
        <v>287</v>
      </c>
    </row>
    <row r="231" s="2" customFormat="1">
      <c r="A231" s="38"/>
      <c r="B231" s="39"/>
      <c r="C231" s="40"/>
      <c r="D231" s="227" t="s">
        <v>131</v>
      </c>
      <c r="E231" s="40"/>
      <c r="F231" s="228" t="s">
        <v>288</v>
      </c>
      <c r="G231" s="40"/>
      <c r="H231" s="40"/>
      <c r="I231" s="229"/>
      <c r="J231" s="40"/>
      <c r="K231" s="40"/>
      <c r="L231" s="44"/>
      <c r="M231" s="230"/>
      <c r="N231" s="231"/>
      <c r="O231" s="91"/>
      <c r="P231" s="91"/>
      <c r="Q231" s="91"/>
      <c r="R231" s="91"/>
      <c r="S231" s="91"/>
      <c r="T231" s="92"/>
      <c r="U231" s="38"/>
      <c r="V231" s="38"/>
      <c r="W231" s="38"/>
      <c r="X231" s="38"/>
      <c r="Y231" s="38"/>
      <c r="Z231" s="38"/>
      <c r="AA231" s="38"/>
      <c r="AB231" s="38"/>
      <c r="AC231" s="38"/>
      <c r="AD231" s="38"/>
      <c r="AE231" s="38"/>
      <c r="AT231" s="17" t="s">
        <v>131</v>
      </c>
      <c r="AU231" s="17" t="s">
        <v>83</v>
      </c>
    </row>
    <row r="232" s="2" customFormat="1">
      <c r="A232" s="38"/>
      <c r="B232" s="39"/>
      <c r="C232" s="40"/>
      <c r="D232" s="227" t="s">
        <v>133</v>
      </c>
      <c r="E232" s="40"/>
      <c r="F232" s="232" t="s">
        <v>289</v>
      </c>
      <c r="G232" s="40"/>
      <c r="H232" s="40"/>
      <c r="I232" s="229"/>
      <c r="J232" s="40"/>
      <c r="K232" s="40"/>
      <c r="L232" s="44"/>
      <c r="M232" s="230"/>
      <c r="N232" s="231"/>
      <c r="O232" s="91"/>
      <c r="P232" s="91"/>
      <c r="Q232" s="91"/>
      <c r="R232" s="91"/>
      <c r="S232" s="91"/>
      <c r="T232" s="92"/>
      <c r="U232" s="38"/>
      <c r="V232" s="38"/>
      <c r="W232" s="38"/>
      <c r="X232" s="38"/>
      <c r="Y232" s="38"/>
      <c r="Z232" s="38"/>
      <c r="AA232" s="38"/>
      <c r="AB232" s="38"/>
      <c r="AC232" s="38"/>
      <c r="AD232" s="38"/>
      <c r="AE232" s="38"/>
      <c r="AT232" s="17" t="s">
        <v>133</v>
      </c>
      <c r="AU232" s="17" t="s">
        <v>83</v>
      </c>
    </row>
    <row r="233" s="14" customFormat="1">
      <c r="A233" s="14"/>
      <c r="B233" s="243"/>
      <c r="C233" s="244"/>
      <c r="D233" s="227" t="s">
        <v>135</v>
      </c>
      <c r="E233" s="245" t="s">
        <v>1</v>
      </c>
      <c r="F233" s="246" t="s">
        <v>290</v>
      </c>
      <c r="G233" s="244"/>
      <c r="H233" s="247">
        <v>4.4100000000000001</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135</v>
      </c>
      <c r="AU233" s="253" t="s">
        <v>83</v>
      </c>
      <c r="AV233" s="14" t="s">
        <v>83</v>
      </c>
      <c r="AW233" s="14" t="s">
        <v>30</v>
      </c>
      <c r="AX233" s="14" t="s">
        <v>81</v>
      </c>
      <c r="AY233" s="253" t="s">
        <v>122</v>
      </c>
    </row>
    <row r="234" s="2" customFormat="1" ht="16.5" customHeight="1">
      <c r="A234" s="38"/>
      <c r="B234" s="39"/>
      <c r="C234" s="214" t="s">
        <v>291</v>
      </c>
      <c r="D234" s="214" t="s">
        <v>124</v>
      </c>
      <c r="E234" s="215" t="s">
        <v>292</v>
      </c>
      <c r="F234" s="216" t="s">
        <v>293</v>
      </c>
      <c r="G234" s="217" t="s">
        <v>127</v>
      </c>
      <c r="H234" s="218">
        <v>4.4100000000000001</v>
      </c>
      <c r="I234" s="219"/>
      <c r="J234" s="220">
        <f>ROUND(I234*H234,2)</f>
        <v>0</v>
      </c>
      <c r="K234" s="216" t="s">
        <v>128</v>
      </c>
      <c r="L234" s="44"/>
      <c r="M234" s="221" t="s">
        <v>1</v>
      </c>
      <c r="N234" s="222" t="s">
        <v>38</v>
      </c>
      <c r="O234" s="91"/>
      <c r="P234" s="223">
        <f>O234*H234</f>
        <v>0</v>
      </c>
      <c r="Q234" s="223">
        <v>2.0000000000000002E-05</v>
      </c>
      <c r="R234" s="223">
        <f>Q234*H234</f>
        <v>8.8200000000000016E-05</v>
      </c>
      <c r="S234" s="223">
        <v>0</v>
      </c>
      <c r="T234" s="224">
        <f>S234*H234</f>
        <v>0</v>
      </c>
      <c r="U234" s="38"/>
      <c r="V234" s="38"/>
      <c r="W234" s="38"/>
      <c r="X234" s="38"/>
      <c r="Y234" s="38"/>
      <c r="Z234" s="38"/>
      <c r="AA234" s="38"/>
      <c r="AB234" s="38"/>
      <c r="AC234" s="38"/>
      <c r="AD234" s="38"/>
      <c r="AE234" s="38"/>
      <c r="AR234" s="225" t="s">
        <v>129</v>
      </c>
      <c r="AT234" s="225" t="s">
        <v>124</v>
      </c>
      <c r="AU234" s="225" t="s">
        <v>83</v>
      </c>
      <c r="AY234" s="17" t="s">
        <v>122</v>
      </c>
      <c r="BE234" s="226">
        <f>IF(N234="základní",J234,0)</f>
        <v>0</v>
      </c>
      <c r="BF234" s="226">
        <f>IF(N234="snížená",J234,0)</f>
        <v>0</v>
      </c>
      <c r="BG234" s="226">
        <f>IF(N234="zákl. přenesená",J234,0)</f>
        <v>0</v>
      </c>
      <c r="BH234" s="226">
        <f>IF(N234="sníž. přenesená",J234,0)</f>
        <v>0</v>
      </c>
      <c r="BI234" s="226">
        <f>IF(N234="nulová",J234,0)</f>
        <v>0</v>
      </c>
      <c r="BJ234" s="17" t="s">
        <v>81</v>
      </c>
      <c r="BK234" s="226">
        <f>ROUND(I234*H234,2)</f>
        <v>0</v>
      </c>
      <c r="BL234" s="17" t="s">
        <v>129</v>
      </c>
      <c r="BM234" s="225" t="s">
        <v>294</v>
      </c>
    </row>
    <row r="235" s="2" customFormat="1">
      <c r="A235" s="38"/>
      <c r="B235" s="39"/>
      <c r="C235" s="40"/>
      <c r="D235" s="227" t="s">
        <v>131</v>
      </c>
      <c r="E235" s="40"/>
      <c r="F235" s="228" t="s">
        <v>295</v>
      </c>
      <c r="G235" s="40"/>
      <c r="H235" s="40"/>
      <c r="I235" s="229"/>
      <c r="J235" s="40"/>
      <c r="K235" s="40"/>
      <c r="L235" s="44"/>
      <c r="M235" s="230"/>
      <c r="N235" s="231"/>
      <c r="O235" s="91"/>
      <c r="P235" s="91"/>
      <c r="Q235" s="91"/>
      <c r="R235" s="91"/>
      <c r="S235" s="91"/>
      <c r="T235" s="92"/>
      <c r="U235" s="38"/>
      <c r="V235" s="38"/>
      <c r="W235" s="38"/>
      <c r="X235" s="38"/>
      <c r="Y235" s="38"/>
      <c r="Z235" s="38"/>
      <c r="AA235" s="38"/>
      <c r="AB235" s="38"/>
      <c r="AC235" s="38"/>
      <c r="AD235" s="38"/>
      <c r="AE235" s="38"/>
      <c r="AT235" s="17" t="s">
        <v>131</v>
      </c>
      <c r="AU235" s="17" t="s">
        <v>83</v>
      </c>
    </row>
    <row r="236" s="2" customFormat="1">
      <c r="A236" s="38"/>
      <c r="B236" s="39"/>
      <c r="C236" s="40"/>
      <c r="D236" s="227" t="s">
        <v>133</v>
      </c>
      <c r="E236" s="40"/>
      <c r="F236" s="232" t="s">
        <v>289</v>
      </c>
      <c r="G236" s="40"/>
      <c r="H236" s="40"/>
      <c r="I236" s="229"/>
      <c r="J236" s="40"/>
      <c r="K236" s="40"/>
      <c r="L236" s="44"/>
      <c r="M236" s="230"/>
      <c r="N236" s="231"/>
      <c r="O236" s="91"/>
      <c r="P236" s="91"/>
      <c r="Q236" s="91"/>
      <c r="R236" s="91"/>
      <c r="S236" s="91"/>
      <c r="T236" s="92"/>
      <c r="U236" s="38"/>
      <c r="V236" s="38"/>
      <c r="W236" s="38"/>
      <c r="X236" s="38"/>
      <c r="Y236" s="38"/>
      <c r="Z236" s="38"/>
      <c r="AA236" s="38"/>
      <c r="AB236" s="38"/>
      <c r="AC236" s="38"/>
      <c r="AD236" s="38"/>
      <c r="AE236" s="38"/>
      <c r="AT236" s="17" t="s">
        <v>133</v>
      </c>
      <c r="AU236" s="17" t="s">
        <v>83</v>
      </c>
    </row>
    <row r="237" s="14" customFormat="1">
      <c r="A237" s="14"/>
      <c r="B237" s="243"/>
      <c r="C237" s="244"/>
      <c r="D237" s="227" t="s">
        <v>135</v>
      </c>
      <c r="E237" s="245" t="s">
        <v>1</v>
      </c>
      <c r="F237" s="246" t="s">
        <v>296</v>
      </c>
      <c r="G237" s="244"/>
      <c r="H237" s="247">
        <v>4.4100000000000001</v>
      </c>
      <c r="I237" s="248"/>
      <c r="J237" s="244"/>
      <c r="K237" s="244"/>
      <c r="L237" s="249"/>
      <c r="M237" s="250"/>
      <c r="N237" s="251"/>
      <c r="O237" s="251"/>
      <c r="P237" s="251"/>
      <c r="Q237" s="251"/>
      <c r="R237" s="251"/>
      <c r="S237" s="251"/>
      <c r="T237" s="252"/>
      <c r="U237" s="14"/>
      <c r="V237" s="14"/>
      <c r="W237" s="14"/>
      <c r="X237" s="14"/>
      <c r="Y237" s="14"/>
      <c r="Z237" s="14"/>
      <c r="AA237" s="14"/>
      <c r="AB237" s="14"/>
      <c r="AC237" s="14"/>
      <c r="AD237" s="14"/>
      <c r="AE237" s="14"/>
      <c r="AT237" s="253" t="s">
        <v>135</v>
      </c>
      <c r="AU237" s="253" t="s">
        <v>83</v>
      </c>
      <c r="AV237" s="14" t="s">
        <v>83</v>
      </c>
      <c r="AW237" s="14" t="s">
        <v>30</v>
      </c>
      <c r="AX237" s="14" t="s">
        <v>81</v>
      </c>
      <c r="AY237" s="253" t="s">
        <v>122</v>
      </c>
    </row>
    <row r="238" s="2" customFormat="1" ht="16.5" customHeight="1">
      <c r="A238" s="38"/>
      <c r="B238" s="39"/>
      <c r="C238" s="214" t="s">
        <v>297</v>
      </c>
      <c r="D238" s="214" t="s">
        <v>124</v>
      </c>
      <c r="E238" s="215" t="s">
        <v>298</v>
      </c>
      <c r="F238" s="216" t="s">
        <v>299</v>
      </c>
      <c r="G238" s="217" t="s">
        <v>203</v>
      </c>
      <c r="H238" s="218">
        <v>0.26000000000000001</v>
      </c>
      <c r="I238" s="219"/>
      <c r="J238" s="220">
        <f>ROUND(I238*H238,2)</f>
        <v>0</v>
      </c>
      <c r="K238" s="216" t="s">
        <v>128</v>
      </c>
      <c r="L238" s="44"/>
      <c r="M238" s="221" t="s">
        <v>1</v>
      </c>
      <c r="N238" s="222" t="s">
        <v>38</v>
      </c>
      <c r="O238" s="91"/>
      <c r="P238" s="223">
        <f>O238*H238</f>
        <v>0</v>
      </c>
      <c r="Q238" s="223">
        <v>1.04877</v>
      </c>
      <c r="R238" s="223">
        <f>Q238*H238</f>
        <v>0.27268019999999998</v>
      </c>
      <c r="S238" s="223">
        <v>0</v>
      </c>
      <c r="T238" s="224">
        <f>S238*H238</f>
        <v>0</v>
      </c>
      <c r="U238" s="38"/>
      <c r="V238" s="38"/>
      <c r="W238" s="38"/>
      <c r="X238" s="38"/>
      <c r="Y238" s="38"/>
      <c r="Z238" s="38"/>
      <c r="AA238" s="38"/>
      <c r="AB238" s="38"/>
      <c r="AC238" s="38"/>
      <c r="AD238" s="38"/>
      <c r="AE238" s="38"/>
      <c r="AR238" s="225" t="s">
        <v>129</v>
      </c>
      <c r="AT238" s="225" t="s">
        <v>124</v>
      </c>
      <c r="AU238" s="225" t="s">
        <v>83</v>
      </c>
      <c r="AY238" s="17" t="s">
        <v>122</v>
      </c>
      <c r="BE238" s="226">
        <f>IF(N238="základní",J238,0)</f>
        <v>0</v>
      </c>
      <c r="BF238" s="226">
        <f>IF(N238="snížená",J238,0)</f>
        <v>0</v>
      </c>
      <c r="BG238" s="226">
        <f>IF(N238="zákl. přenesená",J238,0)</f>
        <v>0</v>
      </c>
      <c r="BH238" s="226">
        <f>IF(N238="sníž. přenesená",J238,0)</f>
        <v>0</v>
      </c>
      <c r="BI238" s="226">
        <f>IF(N238="nulová",J238,0)</f>
        <v>0</v>
      </c>
      <c r="BJ238" s="17" t="s">
        <v>81</v>
      </c>
      <c r="BK238" s="226">
        <f>ROUND(I238*H238,2)</f>
        <v>0</v>
      </c>
      <c r="BL238" s="17" t="s">
        <v>129</v>
      </c>
      <c r="BM238" s="225" t="s">
        <v>300</v>
      </c>
    </row>
    <row r="239" s="2" customFormat="1">
      <c r="A239" s="38"/>
      <c r="B239" s="39"/>
      <c r="C239" s="40"/>
      <c r="D239" s="227" t="s">
        <v>131</v>
      </c>
      <c r="E239" s="40"/>
      <c r="F239" s="228" t="s">
        <v>301</v>
      </c>
      <c r="G239" s="40"/>
      <c r="H239" s="40"/>
      <c r="I239" s="229"/>
      <c r="J239" s="40"/>
      <c r="K239" s="40"/>
      <c r="L239" s="44"/>
      <c r="M239" s="230"/>
      <c r="N239" s="231"/>
      <c r="O239" s="91"/>
      <c r="P239" s="91"/>
      <c r="Q239" s="91"/>
      <c r="R239" s="91"/>
      <c r="S239" s="91"/>
      <c r="T239" s="92"/>
      <c r="U239" s="38"/>
      <c r="V239" s="38"/>
      <c r="W239" s="38"/>
      <c r="X239" s="38"/>
      <c r="Y239" s="38"/>
      <c r="Z239" s="38"/>
      <c r="AA239" s="38"/>
      <c r="AB239" s="38"/>
      <c r="AC239" s="38"/>
      <c r="AD239" s="38"/>
      <c r="AE239" s="38"/>
      <c r="AT239" s="17" t="s">
        <v>131</v>
      </c>
      <c r="AU239" s="17" t="s">
        <v>83</v>
      </c>
    </row>
    <row r="240" s="2" customFormat="1">
      <c r="A240" s="38"/>
      <c r="B240" s="39"/>
      <c r="C240" s="40"/>
      <c r="D240" s="227" t="s">
        <v>133</v>
      </c>
      <c r="E240" s="40"/>
      <c r="F240" s="232" t="s">
        <v>302</v>
      </c>
      <c r="G240" s="40"/>
      <c r="H240" s="40"/>
      <c r="I240" s="229"/>
      <c r="J240" s="40"/>
      <c r="K240" s="40"/>
      <c r="L240" s="44"/>
      <c r="M240" s="230"/>
      <c r="N240" s="231"/>
      <c r="O240" s="91"/>
      <c r="P240" s="91"/>
      <c r="Q240" s="91"/>
      <c r="R240" s="91"/>
      <c r="S240" s="91"/>
      <c r="T240" s="92"/>
      <c r="U240" s="38"/>
      <c r="V240" s="38"/>
      <c r="W240" s="38"/>
      <c r="X240" s="38"/>
      <c r="Y240" s="38"/>
      <c r="Z240" s="38"/>
      <c r="AA240" s="38"/>
      <c r="AB240" s="38"/>
      <c r="AC240" s="38"/>
      <c r="AD240" s="38"/>
      <c r="AE240" s="38"/>
      <c r="AT240" s="17" t="s">
        <v>133</v>
      </c>
      <c r="AU240" s="17" t="s">
        <v>83</v>
      </c>
    </row>
    <row r="241" s="14" customFormat="1">
      <c r="A241" s="14"/>
      <c r="B241" s="243"/>
      <c r="C241" s="244"/>
      <c r="D241" s="227" t="s">
        <v>135</v>
      </c>
      <c r="E241" s="245" t="s">
        <v>1</v>
      </c>
      <c r="F241" s="246" t="s">
        <v>303</v>
      </c>
      <c r="G241" s="244"/>
      <c r="H241" s="247">
        <v>0.26000000000000001</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135</v>
      </c>
      <c r="AU241" s="253" t="s">
        <v>83</v>
      </c>
      <c r="AV241" s="14" t="s">
        <v>83</v>
      </c>
      <c r="AW241" s="14" t="s">
        <v>30</v>
      </c>
      <c r="AX241" s="14" t="s">
        <v>81</v>
      </c>
      <c r="AY241" s="253" t="s">
        <v>122</v>
      </c>
    </row>
    <row r="242" s="2" customFormat="1" ht="21.75" customHeight="1">
      <c r="A242" s="38"/>
      <c r="B242" s="39"/>
      <c r="C242" s="214" t="s">
        <v>304</v>
      </c>
      <c r="D242" s="214" t="s">
        <v>124</v>
      </c>
      <c r="E242" s="215" t="s">
        <v>305</v>
      </c>
      <c r="F242" s="216" t="s">
        <v>306</v>
      </c>
      <c r="G242" s="217" t="s">
        <v>159</v>
      </c>
      <c r="H242" s="218">
        <v>12</v>
      </c>
      <c r="I242" s="219"/>
      <c r="J242" s="220">
        <f>ROUND(I242*H242,2)</f>
        <v>0</v>
      </c>
      <c r="K242" s="216" t="s">
        <v>128</v>
      </c>
      <c r="L242" s="44"/>
      <c r="M242" s="221" t="s">
        <v>1</v>
      </c>
      <c r="N242" s="222" t="s">
        <v>38</v>
      </c>
      <c r="O242" s="91"/>
      <c r="P242" s="223">
        <f>O242*H242</f>
        <v>0</v>
      </c>
      <c r="Q242" s="223">
        <v>0.72540000000000004</v>
      </c>
      <c r="R242" s="223">
        <f>Q242*H242</f>
        <v>8.7048000000000005</v>
      </c>
      <c r="S242" s="223">
        <v>0</v>
      </c>
      <c r="T242" s="224">
        <f>S242*H242</f>
        <v>0</v>
      </c>
      <c r="U242" s="38"/>
      <c r="V242" s="38"/>
      <c r="W242" s="38"/>
      <c r="X242" s="38"/>
      <c r="Y242" s="38"/>
      <c r="Z242" s="38"/>
      <c r="AA242" s="38"/>
      <c r="AB242" s="38"/>
      <c r="AC242" s="38"/>
      <c r="AD242" s="38"/>
      <c r="AE242" s="38"/>
      <c r="AR242" s="225" t="s">
        <v>129</v>
      </c>
      <c r="AT242" s="225" t="s">
        <v>124</v>
      </c>
      <c r="AU242" s="225" t="s">
        <v>83</v>
      </c>
      <c r="AY242" s="17" t="s">
        <v>122</v>
      </c>
      <c r="BE242" s="226">
        <f>IF(N242="základní",J242,0)</f>
        <v>0</v>
      </c>
      <c r="BF242" s="226">
        <f>IF(N242="snížená",J242,0)</f>
        <v>0</v>
      </c>
      <c r="BG242" s="226">
        <f>IF(N242="zákl. přenesená",J242,0)</f>
        <v>0</v>
      </c>
      <c r="BH242" s="226">
        <f>IF(N242="sníž. přenesená",J242,0)</f>
        <v>0</v>
      </c>
      <c r="BI242" s="226">
        <f>IF(N242="nulová",J242,0)</f>
        <v>0</v>
      </c>
      <c r="BJ242" s="17" t="s">
        <v>81</v>
      </c>
      <c r="BK242" s="226">
        <f>ROUND(I242*H242,2)</f>
        <v>0</v>
      </c>
      <c r="BL242" s="17" t="s">
        <v>129</v>
      </c>
      <c r="BM242" s="225" t="s">
        <v>307</v>
      </c>
    </row>
    <row r="243" s="2" customFormat="1">
      <c r="A243" s="38"/>
      <c r="B243" s="39"/>
      <c r="C243" s="40"/>
      <c r="D243" s="227" t="s">
        <v>131</v>
      </c>
      <c r="E243" s="40"/>
      <c r="F243" s="228" t="s">
        <v>308</v>
      </c>
      <c r="G243" s="40"/>
      <c r="H243" s="40"/>
      <c r="I243" s="229"/>
      <c r="J243" s="40"/>
      <c r="K243" s="40"/>
      <c r="L243" s="44"/>
      <c r="M243" s="230"/>
      <c r="N243" s="231"/>
      <c r="O243" s="91"/>
      <c r="P243" s="91"/>
      <c r="Q243" s="91"/>
      <c r="R243" s="91"/>
      <c r="S243" s="91"/>
      <c r="T243" s="92"/>
      <c r="U243" s="38"/>
      <c r="V243" s="38"/>
      <c r="W243" s="38"/>
      <c r="X243" s="38"/>
      <c r="Y243" s="38"/>
      <c r="Z243" s="38"/>
      <c r="AA243" s="38"/>
      <c r="AB243" s="38"/>
      <c r="AC243" s="38"/>
      <c r="AD243" s="38"/>
      <c r="AE243" s="38"/>
      <c r="AT243" s="17" t="s">
        <v>131</v>
      </c>
      <c r="AU243" s="17" t="s">
        <v>83</v>
      </c>
    </row>
    <row r="244" s="2" customFormat="1">
      <c r="A244" s="38"/>
      <c r="B244" s="39"/>
      <c r="C244" s="40"/>
      <c r="D244" s="227" t="s">
        <v>133</v>
      </c>
      <c r="E244" s="40"/>
      <c r="F244" s="232" t="s">
        <v>309</v>
      </c>
      <c r="G244" s="40"/>
      <c r="H244" s="40"/>
      <c r="I244" s="229"/>
      <c r="J244" s="40"/>
      <c r="K244" s="40"/>
      <c r="L244" s="44"/>
      <c r="M244" s="230"/>
      <c r="N244" s="231"/>
      <c r="O244" s="91"/>
      <c r="P244" s="91"/>
      <c r="Q244" s="91"/>
      <c r="R244" s="91"/>
      <c r="S244" s="91"/>
      <c r="T244" s="92"/>
      <c r="U244" s="38"/>
      <c r="V244" s="38"/>
      <c r="W244" s="38"/>
      <c r="X244" s="38"/>
      <c r="Y244" s="38"/>
      <c r="Z244" s="38"/>
      <c r="AA244" s="38"/>
      <c r="AB244" s="38"/>
      <c r="AC244" s="38"/>
      <c r="AD244" s="38"/>
      <c r="AE244" s="38"/>
      <c r="AT244" s="17" t="s">
        <v>133</v>
      </c>
      <c r="AU244" s="17" t="s">
        <v>83</v>
      </c>
    </row>
    <row r="245" s="2" customFormat="1" ht="16.5" customHeight="1">
      <c r="A245" s="38"/>
      <c r="B245" s="39"/>
      <c r="C245" s="214" t="s">
        <v>310</v>
      </c>
      <c r="D245" s="214" t="s">
        <v>124</v>
      </c>
      <c r="E245" s="215" t="s">
        <v>311</v>
      </c>
      <c r="F245" s="216" t="s">
        <v>312</v>
      </c>
      <c r="G245" s="217" t="s">
        <v>159</v>
      </c>
      <c r="H245" s="218">
        <v>10.497999999999999</v>
      </c>
      <c r="I245" s="219"/>
      <c r="J245" s="220">
        <f>ROUND(I245*H245,2)</f>
        <v>0</v>
      </c>
      <c r="K245" s="216" t="s">
        <v>128</v>
      </c>
      <c r="L245" s="44"/>
      <c r="M245" s="221" t="s">
        <v>1</v>
      </c>
      <c r="N245" s="222" t="s">
        <v>38</v>
      </c>
      <c r="O245" s="91"/>
      <c r="P245" s="223">
        <f>O245*H245</f>
        <v>0</v>
      </c>
      <c r="Q245" s="223">
        <v>2.4777999999999998</v>
      </c>
      <c r="R245" s="223">
        <f>Q245*H245</f>
        <v>26.011944399999997</v>
      </c>
      <c r="S245" s="223">
        <v>0</v>
      </c>
      <c r="T245" s="224">
        <f>S245*H245</f>
        <v>0</v>
      </c>
      <c r="U245" s="38"/>
      <c r="V245" s="38"/>
      <c r="W245" s="38"/>
      <c r="X245" s="38"/>
      <c r="Y245" s="38"/>
      <c r="Z245" s="38"/>
      <c r="AA245" s="38"/>
      <c r="AB245" s="38"/>
      <c r="AC245" s="38"/>
      <c r="AD245" s="38"/>
      <c r="AE245" s="38"/>
      <c r="AR245" s="225" t="s">
        <v>129</v>
      </c>
      <c r="AT245" s="225" t="s">
        <v>124</v>
      </c>
      <c r="AU245" s="225" t="s">
        <v>83</v>
      </c>
      <c r="AY245" s="17" t="s">
        <v>122</v>
      </c>
      <c r="BE245" s="226">
        <f>IF(N245="základní",J245,0)</f>
        <v>0</v>
      </c>
      <c r="BF245" s="226">
        <f>IF(N245="snížená",J245,0)</f>
        <v>0</v>
      </c>
      <c r="BG245" s="226">
        <f>IF(N245="zákl. přenesená",J245,0)</f>
        <v>0</v>
      </c>
      <c r="BH245" s="226">
        <f>IF(N245="sníž. přenesená",J245,0)</f>
        <v>0</v>
      </c>
      <c r="BI245" s="226">
        <f>IF(N245="nulová",J245,0)</f>
        <v>0</v>
      </c>
      <c r="BJ245" s="17" t="s">
        <v>81</v>
      </c>
      <c r="BK245" s="226">
        <f>ROUND(I245*H245,2)</f>
        <v>0</v>
      </c>
      <c r="BL245" s="17" t="s">
        <v>129</v>
      </c>
      <c r="BM245" s="225" t="s">
        <v>313</v>
      </c>
    </row>
    <row r="246" s="2" customFormat="1">
      <c r="A246" s="38"/>
      <c r="B246" s="39"/>
      <c r="C246" s="40"/>
      <c r="D246" s="227" t="s">
        <v>131</v>
      </c>
      <c r="E246" s="40"/>
      <c r="F246" s="228" t="s">
        <v>314</v>
      </c>
      <c r="G246" s="40"/>
      <c r="H246" s="40"/>
      <c r="I246" s="229"/>
      <c r="J246" s="40"/>
      <c r="K246" s="40"/>
      <c r="L246" s="44"/>
      <c r="M246" s="230"/>
      <c r="N246" s="231"/>
      <c r="O246" s="91"/>
      <c r="P246" s="91"/>
      <c r="Q246" s="91"/>
      <c r="R246" s="91"/>
      <c r="S246" s="91"/>
      <c r="T246" s="92"/>
      <c r="U246" s="38"/>
      <c r="V246" s="38"/>
      <c r="W246" s="38"/>
      <c r="X246" s="38"/>
      <c r="Y246" s="38"/>
      <c r="Z246" s="38"/>
      <c r="AA246" s="38"/>
      <c r="AB246" s="38"/>
      <c r="AC246" s="38"/>
      <c r="AD246" s="38"/>
      <c r="AE246" s="38"/>
      <c r="AT246" s="17" t="s">
        <v>131</v>
      </c>
      <c r="AU246" s="17" t="s">
        <v>83</v>
      </c>
    </row>
    <row r="247" s="2" customFormat="1">
      <c r="A247" s="38"/>
      <c r="B247" s="39"/>
      <c r="C247" s="40"/>
      <c r="D247" s="227" t="s">
        <v>133</v>
      </c>
      <c r="E247" s="40"/>
      <c r="F247" s="232" t="s">
        <v>315</v>
      </c>
      <c r="G247" s="40"/>
      <c r="H247" s="40"/>
      <c r="I247" s="229"/>
      <c r="J247" s="40"/>
      <c r="K247" s="40"/>
      <c r="L247" s="44"/>
      <c r="M247" s="230"/>
      <c r="N247" s="231"/>
      <c r="O247" s="91"/>
      <c r="P247" s="91"/>
      <c r="Q247" s="91"/>
      <c r="R247" s="91"/>
      <c r="S247" s="91"/>
      <c r="T247" s="92"/>
      <c r="U247" s="38"/>
      <c r="V247" s="38"/>
      <c r="W247" s="38"/>
      <c r="X247" s="38"/>
      <c r="Y247" s="38"/>
      <c r="Z247" s="38"/>
      <c r="AA247" s="38"/>
      <c r="AB247" s="38"/>
      <c r="AC247" s="38"/>
      <c r="AD247" s="38"/>
      <c r="AE247" s="38"/>
      <c r="AT247" s="17" t="s">
        <v>133</v>
      </c>
      <c r="AU247" s="17" t="s">
        <v>83</v>
      </c>
    </row>
    <row r="248" s="14" customFormat="1">
      <c r="A248" s="14"/>
      <c r="B248" s="243"/>
      <c r="C248" s="244"/>
      <c r="D248" s="227" t="s">
        <v>135</v>
      </c>
      <c r="E248" s="245" t="s">
        <v>1</v>
      </c>
      <c r="F248" s="246" t="s">
        <v>316</v>
      </c>
      <c r="G248" s="244"/>
      <c r="H248" s="247">
        <v>5.2510000000000003</v>
      </c>
      <c r="I248" s="248"/>
      <c r="J248" s="244"/>
      <c r="K248" s="244"/>
      <c r="L248" s="249"/>
      <c r="M248" s="250"/>
      <c r="N248" s="251"/>
      <c r="O248" s="251"/>
      <c r="P248" s="251"/>
      <c r="Q248" s="251"/>
      <c r="R248" s="251"/>
      <c r="S248" s="251"/>
      <c r="T248" s="252"/>
      <c r="U248" s="14"/>
      <c r="V248" s="14"/>
      <c r="W248" s="14"/>
      <c r="X248" s="14"/>
      <c r="Y248" s="14"/>
      <c r="Z248" s="14"/>
      <c r="AA248" s="14"/>
      <c r="AB248" s="14"/>
      <c r="AC248" s="14"/>
      <c r="AD248" s="14"/>
      <c r="AE248" s="14"/>
      <c r="AT248" s="253" t="s">
        <v>135</v>
      </c>
      <c r="AU248" s="253" t="s">
        <v>83</v>
      </c>
      <c r="AV248" s="14" t="s">
        <v>83</v>
      </c>
      <c r="AW248" s="14" t="s">
        <v>30</v>
      </c>
      <c r="AX248" s="14" t="s">
        <v>73</v>
      </c>
      <c r="AY248" s="253" t="s">
        <v>122</v>
      </c>
    </row>
    <row r="249" s="14" customFormat="1">
      <c r="A249" s="14"/>
      <c r="B249" s="243"/>
      <c r="C249" s="244"/>
      <c r="D249" s="227" t="s">
        <v>135</v>
      </c>
      <c r="E249" s="245" t="s">
        <v>1</v>
      </c>
      <c r="F249" s="246" t="s">
        <v>317</v>
      </c>
      <c r="G249" s="244"/>
      <c r="H249" s="247">
        <v>4.9619999999999997</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135</v>
      </c>
      <c r="AU249" s="253" t="s">
        <v>83</v>
      </c>
      <c r="AV249" s="14" t="s">
        <v>83</v>
      </c>
      <c r="AW249" s="14" t="s">
        <v>30</v>
      </c>
      <c r="AX249" s="14" t="s">
        <v>73</v>
      </c>
      <c r="AY249" s="253" t="s">
        <v>122</v>
      </c>
    </row>
    <row r="250" s="14" customFormat="1">
      <c r="A250" s="14"/>
      <c r="B250" s="243"/>
      <c r="C250" s="244"/>
      <c r="D250" s="227" t="s">
        <v>135</v>
      </c>
      <c r="E250" s="245" t="s">
        <v>1</v>
      </c>
      <c r="F250" s="246" t="s">
        <v>318</v>
      </c>
      <c r="G250" s="244"/>
      <c r="H250" s="247">
        <v>0.14799999999999999</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135</v>
      </c>
      <c r="AU250" s="253" t="s">
        <v>83</v>
      </c>
      <c r="AV250" s="14" t="s">
        <v>83</v>
      </c>
      <c r="AW250" s="14" t="s">
        <v>30</v>
      </c>
      <c r="AX250" s="14" t="s">
        <v>73</v>
      </c>
      <c r="AY250" s="253" t="s">
        <v>122</v>
      </c>
    </row>
    <row r="251" s="14" customFormat="1">
      <c r="A251" s="14"/>
      <c r="B251" s="243"/>
      <c r="C251" s="244"/>
      <c r="D251" s="227" t="s">
        <v>135</v>
      </c>
      <c r="E251" s="245" t="s">
        <v>1</v>
      </c>
      <c r="F251" s="246" t="s">
        <v>319</v>
      </c>
      <c r="G251" s="244"/>
      <c r="H251" s="247">
        <v>0.13700000000000001</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135</v>
      </c>
      <c r="AU251" s="253" t="s">
        <v>83</v>
      </c>
      <c r="AV251" s="14" t="s">
        <v>83</v>
      </c>
      <c r="AW251" s="14" t="s">
        <v>30</v>
      </c>
      <c r="AX251" s="14" t="s">
        <v>73</v>
      </c>
      <c r="AY251" s="253" t="s">
        <v>122</v>
      </c>
    </row>
    <row r="252" s="15" customFormat="1">
      <c r="A252" s="15"/>
      <c r="B252" s="254"/>
      <c r="C252" s="255"/>
      <c r="D252" s="227" t="s">
        <v>135</v>
      </c>
      <c r="E252" s="256" t="s">
        <v>1</v>
      </c>
      <c r="F252" s="257" t="s">
        <v>142</v>
      </c>
      <c r="G252" s="255"/>
      <c r="H252" s="258">
        <v>10.497999999999999</v>
      </c>
      <c r="I252" s="259"/>
      <c r="J252" s="255"/>
      <c r="K252" s="255"/>
      <c r="L252" s="260"/>
      <c r="M252" s="261"/>
      <c r="N252" s="262"/>
      <c r="O252" s="262"/>
      <c r="P252" s="262"/>
      <c r="Q252" s="262"/>
      <c r="R252" s="262"/>
      <c r="S252" s="262"/>
      <c r="T252" s="263"/>
      <c r="U252" s="15"/>
      <c r="V252" s="15"/>
      <c r="W252" s="15"/>
      <c r="X252" s="15"/>
      <c r="Y252" s="15"/>
      <c r="Z252" s="15"/>
      <c r="AA252" s="15"/>
      <c r="AB252" s="15"/>
      <c r="AC252" s="15"/>
      <c r="AD252" s="15"/>
      <c r="AE252" s="15"/>
      <c r="AT252" s="264" t="s">
        <v>135</v>
      </c>
      <c r="AU252" s="264" t="s">
        <v>83</v>
      </c>
      <c r="AV252" s="15" t="s">
        <v>129</v>
      </c>
      <c r="AW252" s="15" t="s">
        <v>30</v>
      </c>
      <c r="AX252" s="15" t="s">
        <v>81</v>
      </c>
      <c r="AY252" s="264" t="s">
        <v>122</v>
      </c>
    </row>
    <row r="253" s="2" customFormat="1" ht="16.5" customHeight="1">
      <c r="A253" s="38"/>
      <c r="B253" s="39"/>
      <c r="C253" s="214" t="s">
        <v>320</v>
      </c>
      <c r="D253" s="214" t="s">
        <v>124</v>
      </c>
      <c r="E253" s="215" t="s">
        <v>321</v>
      </c>
      <c r="F253" s="216" t="s">
        <v>322</v>
      </c>
      <c r="G253" s="217" t="s">
        <v>159</v>
      </c>
      <c r="H253" s="218">
        <v>10.497999999999999</v>
      </c>
      <c r="I253" s="219"/>
      <c r="J253" s="220">
        <f>ROUND(I253*H253,2)</f>
        <v>0</v>
      </c>
      <c r="K253" s="216" t="s">
        <v>128</v>
      </c>
      <c r="L253" s="44"/>
      <c r="M253" s="221" t="s">
        <v>1</v>
      </c>
      <c r="N253" s="222" t="s">
        <v>38</v>
      </c>
      <c r="O253" s="91"/>
      <c r="P253" s="223">
        <f>O253*H253</f>
        <v>0</v>
      </c>
      <c r="Q253" s="223">
        <v>0.048579999999999998</v>
      </c>
      <c r="R253" s="223">
        <f>Q253*H253</f>
        <v>0.50999284</v>
      </c>
      <c r="S253" s="223">
        <v>0</v>
      </c>
      <c r="T253" s="224">
        <f>S253*H253</f>
        <v>0</v>
      </c>
      <c r="U253" s="38"/>
      <c r="V253" s="38"/>
      <c r="W253" s="38"/>
      <c r="X253" s="38"/>
      <c r="Y253" s="38"/>
      <c r="Z253" s="38"/>
      <c r="AA253" s="38"/>
      <c r="AB253" s="38"/>
      <c r="AC253" s="38"/>
      <c r="AD253" s="38"/>
      <c r="AE253" s="38"/>
      <c r="AR253" s="225" t="s">
        <v>129</v>
      </c>
      <c r="AT253" s="225" t="s">
        <v>124</v>
      </c>
      <c r="AU253" s="225" t="s">
        <v>83</v>
      </c>
      <c r="AY253" s="17" t="s">
        <v>122</v>
      </c>
      <c r="BE253" s="226">
        <f>IF(N253="základní",J253,0)</f>
        <v>0</v>
      </c>
      <c r="BF253" s="226">
        <f>IF(N253="snížená",J253,0)</f>
        <v>0</v>
      </c>
      <c r="BG253" s="226">
        <f>IF(N253="zákl. přenesená",J253,0)</f>
        <v>0</v>
      </c>
      <c r="BH253" s="226">
        <f>IF(N253="sníž. přenesená",J253,0)</f>
        <v>0</v>
      </c>
      <c r="BI253" s="226">
        <f>IF(N253="nulová",J253,0)</f>
        <v>0</v>
      </c>
      <c r="BJ253" s="17" t="s">
        <v>81</v>
      </c>
      <c r="BK253" s="226">
        <f>ROUND(I253*H253,2)</f>
        <v>0</v>
      </c>
      <c r="BL253" s="17" t="s">
        <v>129</v>
      </c>
      <c r="BM253" s="225" t="s">
        <v>323</v>
      </c>
    </row>
    <row r="254" s="2" customFormat="1">
      <c r="A254" s="38"/>
      <c r="B254" s="39"/>
      <c r="C254" s="40"/>
      <c r="D254" s="227" t="s">
        <v>131</v>
      </c>
      <c r="E254" s="40"/>
      <c r="F254" s="228" t="s">
        <v>324</v>
      </c>
      <c r="G254" s="40"/>
      <c r="H254" s="40"/>
      <c r="I254" s="229"/>
      <c r="J254" s="40"/>
      <c r="K254" s="40"/>
      <c r="L254" s="44"/>
      <c r="M254" s="230"/>
      <c r="N254" s="231"/>
      <c r="O254" s="91"/>
      <c r="P254" s="91"/>
      <c r="Q254" s="91"/>
      <c r="R254" s="91"/>
      <c r="S254" s="91"/>
      <c r="T254" s="92"/>
      <c r="U254" s="38"/>
      <c r="V254" s="38"/>
      <c r="W254" s="38"/>
      <c r="X254" s="38"/>
      <c r="Y254" s="38"/>
      <c r="Z254" s="38"/>
      <c r="AA254" s="38"/>
      <c r="AB254" s="38"/>
      <c r="AC254" s="38"/>
      <c r="AD254" s="38"/>
      <c r="AE254" s="38"/>
      <c r="AT254" s="17" t="s">
        <v>131</v>
      </c>
      <c r="AU254" s="17" t="s">
        <v>83</v>
      </c>
    </row>
    <row r="255" s="2" customFormat="1">
      <c r="A255" s="38"/>
      <c r="B255" s="39"/>
      <c r="C255" s="40"/>
      <c r="D255" s="227" t="s">
        <v>133</v>
      </c>
      <c r="E255" s="40"/>
      <c r="F255" s="232" t="s">
        <v>315</v>
      </c>
      <c r="G255" s="40"/>
      <c r="H255" s="40"/>
      <c r="I255" s="229"/>
      <c r="J255" s="40"/>
      <c r="K255" s="40"/>
      <c r="L255" s="44"/>
      <c r="M255" s="230"/>
      <c r="N255" s="231"/>
      <c r="O255" s="91"/>
      <c r="P255" s="91"/>
      <c r="Q255" s="91"/>
      <c r="R255" s="91"/>
      <c r="S255" s="91"/>
      <c r="T255" s="92"/>
      <c r="U255" s="38"/>
      <c r="V255" s="38"/>
      <c r="W255" s="38"/>
      <c r="X255" s="38"/>
      <c r="Y255" s="38"/>
      <c r="Z255" s="38"/>
      <c r="AA255" s="38"/>
      <c r="AB255" s="38"/>
      <c r="AC255" s="38"/>
      <c r="AD255" s="38"/>
      <c r="AE255" s="38"/>
      <c r="AT255" s="17" t="s">
        <v>133</v>
      </c>
      <c r="AU255" s="17" t="s">
        <v>83</v>
      </c>
    </row>
    <row r="256" s="2" customFormat="1" ht="16.5" customHeight="1">
      <c r="A256" s="38"/>
      <c r="B256" s="39"/>
      <c r="C256" s="214" t="s">
        <v>325</v>
      </c>
      <c r="D256" s="214" t="s">
        <v>124</v>
      </c>
      <c r="E256" s="215" t="s">
        <v>326</v>
      </c>
      <c r="F256" s="216" t="s">
        <v>327</v>
      </c>
      <c r="G256" s="217" t="s">
        <v>127</v>
      </c>
      <c r="H256" s="218">
        <v>69.890000000000001</v>
      </c>
      <c r="I256" s="219"/>
      <c r="J256" s="220">
        <f>ROUND(I256*H256,2)</f>
        <v>0</v>
      </c>
      <c r="K256" s="216" t="s">
        <v>128</v>
      </c>
      <c r="L256" s="44"/>
      <c r="M256" s="221" t="s">
        <v>1</v>
      </c>
      <c r="N256" s="222" t="s">
        <v>38</v>
      </c>
      <c r="O256" s="91"/>
      <c r="P256" s="223">
        <f>O256*H256</f>
        <v>0</v>
      </c>
      <c r="Q256" s="223">
        <v>0.00182</v>
      </c>
      <c r="R256" s="223">
        <f>Q256*H256</f>
        <v>0.1271998</v>
      </c>
      <c r="S256" s="223">
        <v>0</v>
      </c>
      <c r="T256" s="224">
        <f>S256*H256</f>
        <v>0</v>
      </c>
      <c r="U256" s="38"/>
      <c r="V256" s="38"/>
      <c r="W256" s="38"/>
      <c r="X256" s="38"/>
      <c r="Y256" s="38"/>
      <c r="Z256" s="38"/>
      <c r="AA256" s="38"/>
      <c r="AB256" s="38"/>
      <c r="AC256" s="38"/>
      <c r="AD256" s="38"/>
      <c r="AE256" s="38"/>
      <c r="AR256" s="225" t="s">
        <v>129</v>
      </c>
      <c r="AT256" s="225" t="s">
        <v>124</v>
      </c>
      <c r="AU256" s="225" t="s">
        <v>83</v>
      </c>
      <c r="AY256" s="17" t="s">
        <v>122</v>
      </c>
      <c r="BE256" s="226">
        <f>IF(N256="základní",J256,0)</f>
        <v>0</v>
      </c>
      <c r="BF256" s="226">
        <f>IF(N256="snížená",J256,0)</f>
        <v>0</v>
      </c>
      <c r="BG256" s="226">
        <f>IF(N256="zákl. přenesená",J256,0)</f>
        <v>0</v>
      </c>
      <c r="BH256" s="226">
        <f>IF(N256="sníž. přenesená",J256,0)</f>
        <v>0</v>
      </c>
      <c r="BI256" s="226">
        <f>IF(N256="nulová",J256,0)</f>
        <v>0</v>
      </c>
      <c r="BJ256" s="17" t="s">
        <v>81</v>
      </c>
      <c r="BK256" s="226">
        <f>ROUND(I256*H256,2)</f>
        <v>0</v>
      </c>
      <c r="BL256" s="17" t="s">
        <v>129</v>
      </c>
      <c r="BM256" s="225" t="s">
        <v>328</v>
      </c>
    </row>
    <row r="257" s="2" customFormat="1">
      <c r="A257" s="38"/>
      <c r="B257" s="39"/>
      <c r="C257" s="40"/>
      <c r="D257" s="227" t="s">
        <v>131</v>
      </c>
      <c r="E257" s="40"/>
      <c r="F257" s="228" t="s">
        <v>329</v>
      </c>
      <c r="G257" s="40"/>
      <c r="H257" s="40"/>
      <c r="I257" s="229"/>
      <c r="J257" s="40"/>
      <c r="K257" s="40"/>
      <c r="L257" s="44"/>
      <c r="M257" s="230"/>
      <c r="N257" s="231"/>
      <c r="O257" s="91"/>
      <c r="P257" s="91"/>
      <c r="Q257" s="91"/>
      <c r="R257" s="91"/>
      <c r="S257" s="91"/>
      <c r="T257" s="92"/>
      <c r="U257" s="38"/>
      <c r="V257" s="38"/>
      <c r="W257" s="38"/>
      <c r="X257" s="38"/>
      <c r="Y257" s="38"/>
      <c r="Z257" s="38"/>
      <c r="AA257" s="38"/>
      <c r="AB257" s="38"/>
      <c r="AC257" s="38"/>
      <c r="AD257" s="38"/>
      <c r="AE257" s="38"/>
      <c r="AT257" s="17" t="s">
        <v>131</v>
      </c>
      <c r="AU257" s="17" t="s">
        <v>83</v>
      </c>
    </row>
    <row r="258" s="2" customFormat="1">
      <c r="A258" s="38"/>
      <c r="B258" s="39"/>
      <c r="C258" s="40"/>
      <c r="D258" s="227" t="s">
        <v>133</v>
      </c>
      <c r="E258" s="40"/>
      <c r="F258" s="232" t="s">
        <v>330</v>
      </c>
      <c r="G258" s="40"/>
      <c r="H258" s="40"/>
      <c r="I258" s="229"/>
      <c r="J258" s="40"/>
      <c r="K258" s="40"/>
      <c r="L258" s="44"/>
      <c r="M258" s="230"/>
      <c r="N258" s="231"/>
      <c r="O258" s="91"/>
      <c r="P258" s="91"/>
      <c r="Q258" s="91"/>
      <c r="R258" s="91"/>
      <c r="S258" s="91"/>
      <c r="T258" s="92"/>
      <c r="U258" s="38"/>
      <c r="V258" s="38"/>
      <c r="W258" s="38"/>
      <c r="X258" s="38"/>
      <c r="Y258" s="38"/>
      <c r="Z258" s="38"/>
      <c r="AA258" s="38"/>
      <c r="AB258" s="38"/>
      <c r="AC258" s="38"/>
      <c r="AD258" s="38"/>
      <c r="AE258" s="38"/>
      <c r="AT258" s="17" t="s">
        <v>133</v>
      </c>
      <c r="AU258" s="17" t="s">
        <v>83</v>
      </c>
    </row>
    <row r="259" s="14" customFormat="1">
      <c r="A259" s="14"/>
      <c r="B259" s="243"/>
      <c r="C259" s="244"/>
      <c r="D259" s="227" t="s">
        <v>135</v>
      </c>
      <c r="E259" s="245" t="s">
        <v>1</v>
      </c>
      <c r="F259" s="246" t="s">
        <v>331</v>
      </c>
      <c r="G259" s="244"/>
      <c r="H259" s="247">
        <v>1.8</v>
      </c>
      <c r="I259" s="248"/>
      <c r="J259" s="244"/>
      <c r="K259" s="244"/>
      <c r="L259" s="249"/>
      <c r="M259" s="250"/>
      <c r="N259" s="251"/>
      <c r="O259" s="251"/>
      <c r="P259" s="251"/>
      <c r="Q259" s="251"/>
      <c r="R259" s="251"/>
      <c r="S259" s="251"/>
      <c r="T259" s="252"/>
      <c r="U259" s="14"/>
      <c r="V259" s="14"/>
      <c r="W259" s="14"/>
      <c r="X259" s="14"/>
      <c r="Y259" s="14"/>
      <c r="Z259" s="14"/>
      <c r="AA259" s="14"/>
      <c r="AB259" s="14"/>
      <c r="AC259" s="14"/>
      <c r="AD259" s="14"/>
      <c r="AE259" s="14"/>
      <c r="AT259" s="253" t="s">
        <v>135</v>
      </c>
      <c r="AU259" s="253" t="s">
        <v>83</v>
      </c>
      <c r="AV259" s="14" t="s">
        <v>83</v>
      </c>
      <c r="AW259" s="14" t="s">
        <v>30</v>
      </c>
      <c r="AX259" s="14" t="s">
        <v>73</v>
      </c>
      <c r="AY259" s="253" t="s">
        <v>122</v>
      </c>
    </row>
    <row r="260" s="14" customFormat="1">
      <c r="A260" s="14"/>
      <c r="B260" s="243"/>
      <c r="C260" s="244"/>
      <c r="D260" s="227" t="s">
        <v>135</v>
      </c>
      <c r="E260" s="245" t="s">
        <v>1</v>
      </c>
      <c r="F260" s="246" t="s">
        <v>332</v>
      </c>
      <c r="G260" s="244"/>
      <c r="H260" s="247">
        <v>35.008000000000003</v>
      </c>
      <c r="I260" s="248"/>
      <c r="J260" s="244"/>
      <c r="K260" s="244"/>
      <c r="L260" s="249"/>
      <c r="M260" s="250"/>
      <c r="N260" s="251"/>
      <c r="O260" s="251"/>
      <c r="P260" s="251"/>
      <c r="Q260" s="251"/>
      <c r="R260" s="251"/>
      <c r="S260" s="251"/>
      <c r="T260" s="252"/>
      <c r="U260" s="14"/>
      <c r="V260" s="14"/>
      <c r="W260" s="14"/>
      <c r="X260" s="14"/>
      <c r="Y260" s="14"/>
      <c r="Z260" s="14"/>
      <c r="AA260" s="14"/>
      <c r="AB260" s="14"/>
      <c r="AC260" s="14"/>
      <c r="AD260" s="14"/>
      <c r="AE260" s="14"/>
      <c r="AT260" s="253" t="s">
        <v>135</v>
      </c>
      <c r="AU260" s="253" t="s">
        <v>83</v>
      </c>
      <c r="AV260" s="14" t="s">
        <v>83</v>
      </c>
      <c r="AW260" s="14" t="s">
        <v>30</v>
      </c>
      <c r="AX260" s="14" t="s">
        <v>73</v>
      </c>
      <c r="AY260" s="253" t="s">
        <v>122</v>
      </c>
    </row>
    <row r="261" s="14" customFormat="1">
      <c r="A261" s="14"/>
      <c r="B261" s="243"/>
      <c r="C261" s="244"/>
      <c r="D261" s="227" t="s">
        <v>135</v>
      </c>
      <c r="E261" s="245" t="s">
        <v>1</v>
      </c>
      <c r="F261" s="246" t="s">
        <v>333</v>
      </c>
      <c r="G261" s="244"/>
      <c r="H261" s="247">
        <v>33.082000000000001</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135</v>
      </c>
      <c r="AU261" s="253" t="s">
        <v>83</v>
      </c>
      <c r="AV261" s="14" t="s">
        <v>83</v>
      </c>
      <c r="AW261" s="14" t="s">
        <v>30</v>
      </c>
      <c r="AX261" s="14" t="s">
        <v>73</v>
      </c>
      <c r="AY261" s="253" t="s">
        <v>122</v>
      </c>
    </row>
    <row r="262" s="15" customFormat="1">
      <c r="A262" s="15"/>
      <c r="B262" s="254"/>
      <c r="C262" s="255"/>
      <c r="D262" s="227" t="s">
        <v>135</v>
      </c>
      <c r="E262" s="256" t="s">
        <v>1</v>
      </c>
      <c r="F262" s="257" t="s">
        <v>142</v>
      </c>
      <c r="G262" s="255"/>
      <c r="H262" s="258">
        <v>69.890000000000001</v>
      </c>
      <c r="I262" s="259"/>
      <c r="J262" s="255"/>
      <c r="K262" s="255"/>
      <c r="L262" s="260"/>
      <c r="M262" s="261"/>
      <c r="N262" s="262"/>
      <c r="O262" s="262"/>
      <c r="P262" s="262"/>
      <c r="Q262" s="262"/>
      <c r="R262" s="262"/>
      <c r="S262" s="262"/>
      <c r="T262" s="263"/>
      <c r="U262" s="15"/>
      <c r="V262" s="15"/>
      <c r="W262" s="15"/>
      <c r="X262" s="15"/>
      <c r="Y262" s="15"/>
      <c r="Z262" s="15"/>
      <c r="AA262" s="15"/>
      <c r="AB262" s="15"/>
      <c r="AC262" s="15"/>
      <c r="AD262" s="15"/>
      <c r="AE262" s="15"/>
      <c r="AT262" s="264" t="s">
        <v>135</v>
      </c>
      <c r="AU262" s="264" t="s">
        <v>83</v>
      </c>
      <c r="AV262" s="15" t="s">
        <v>129</v>
      </c>
      <c r="AW262" s="15" t="s">
        <v>30</v>
      </c>
      <c r="AX262" s="15" t="s">
        <v>81</v>
      </c>
      <c r="AY262" s="264" t="s">
        <v>122</v>
      </c>
    </row>
    <row r="263" s="2" customFormat="1" ht="16.5" customHeight="1">
      <c r="A263" s="38"/>
      <c r="B263" s="39"/>
      <c r="C263" s="214" t="s">
        <v>334</v>
      </c>
      <c r="D263" s="214" t="s">
        <v>124</v>
      </c>
      <c r="E263" s="215" t="s">
        <v>335</v>
      </c>
      <c r="F263" s="216" t="s">
        <v>336</v>
      </c>
      <c r="G263" s="217" t="s">
        <v>127</v>
      </c>
      <c r="H263" s="218">
        <v>69.890000000000001</v>
      </c>
      <c r="I263" s="219"/>
      <c r="J263" s="220">
        <f>ROUND(I263*H263,2)</f>
        <v>0</v>
      </c>
      <c r="K263" s="216" t="s">
        <v>128</v>
      </c>
      <c r="L263" s="44"/>
      <c r="M263" s="221" t="s">
        <v>1</v>
      </c>
      <c r="N263" s="222" t="s">
        <v>38</v>
      </c>
      <c r="O263" s="91"/>
      <c r="P263" s="223">
        <f>O263*H263</f>
        <v>0</v>
      </c>
      <c r="Q263" s="223">
        <v>4.0000000000000003E-05</v>
      </c>
      <c r="R263" s="223">
        <f>Q263*H263</f>
        <v>0.0027956000000000001</v>
      </c>
      <c r="S263" s="223">
        <v>0</v>
      </c>
      <c r="T263" s="224">
        <f>S263*H263</f>
        <v>0</v>
      </c>
      <c r="U263" s="38"/>
      <c r="V263" s="38"/>
      <c r="W263" s="38"/>
      <c r="X263" s="38"/>
      <c r="Y263" s="38"/>
      <c r="Z263" s="38"/>
      <c r="AA263" s="38"/>
      <c r="AB263" s="38"/>
      <c r="AC263" s="38"/>
      <c r="AD263" s="38"/>
      <c r="AE263" s="38"/>
      <c r="AR263" s="225" t="s">
        <v>129</v>
      </c>
      <c r="AT263" s="225" t="s">
        <v>124</v>
      </c>
      <c r="AU263" s="225" t="s">
        <v>83</v>
      </c>
      <c r="AY263" s="17" t="s">
        <v>122</v>
      </c>
      <c r="BE263" s="226">
        <f>IF(N263="základní",J263,0)</f>
        <v>0</v>
      </c>
      <c r="BF263" s="226">
        <f>IF(N263="snížená",J263,0)</f>
        <v>0</v>
      </c>
      <c r="BG263" s="226">
        <f>IF(N263="zákl. přenesená",J263,0)</f>
        <v>0</v>
      </c>
      <c r="BH263" s="226">
        <f>IF(N263="sníž. přenesená",J263,0)</f>
        <v>0</v>
      </c>
      <c r="BI263" s="226">
        <f>IF(N263="nulová",J263,0)</f>
        <v>0</v>
      </c>
      <c r="BJ263" s="17" t="s">
        <v>81</v>
      </c>
      <c r="BK263" s="226">
        <f>ROUND(I263*H263,2)</f>
        <v>0</v>
      </c>
      <c r="BL263" s="17" t="s">
        <v>129</v>
      </c>
      <c r="BM263" s="225" t="s">
        <v>337</v>
      </c>
    </row>
    <row r="264" s="2" customFormat="1">
      <c r="A264" s="38"/>
      <c r="B264" s="39"/>
      <c r="C264" s="40"/>
      <c r="D264" s="227" t="s">
        <v>131</v>
      </c>
      <c r="E264" s="40"/>
      <c r="F264" s="228" t="s">
        <v>338</v>
      </c>
      <c r="G264" s="40"/>
      <c r="H264" s="40"/>
      <c r="I264" s="229"/>
      <c r="J264" s="40"/>
      <c r="K264" s="40"/>
      <c r="L264" s="44"/>
      <c r="M264" s="230"/>
      <c r="N264" s="231"/>
      <c r="O264" s="91"/>
      <c r="P264" s="91"/>
      <c r="Q264" s="91"/>
      <c r="R264" s="91"/>
      <c r="S264" s="91"/>
      <c r="T264" s="92"/>
      <c r="U264" s="38"/>
      <c r="V264" s="38"/>
      <c r="W264" s="38"/>
      <c r="X264" s="38"/>
      <c r="Y264" s="38"/>
      <c r="Z264" s="38"/>
      <c r="AA264" s="38"/>
      <c r="AB264" s="38"/>
      <c r="AC264" s="38"/>
      <c r="AD264" s="38"/>
      <c r="AE264" s="38"/>
      <c r="AT264" s="17" t="s">
        <v>131</v>
      </c>
      <c r="AU264" s="17" t="s">
        <v>83</v>
      </c>
    </row>
    <row r="265" s="2" customFormat="1">
      <c r="A265" s="38"/>
      <c r="B265" s="39"/>
      <c r="C265" s="40"/>
      <c r="D265" s="227" t="s">
        <v>133</v>
      </c>
      <c r="E265" s="40"/>
      <c r="F265" s="232" t="s">
        <v>330</v>
      </c>
      <c r="G265" s="40"/>
      <c r="H265" s="40"/>
      <c r="I265" s="229"/>
      <c r="J265" s="40"/>
      <c r="K265" s="40"/>
      <c r="L265" s="44"/>
      <c r="M265" s="230"/>
      <c r="N265" s="231"/>
      <c r="O265" s="91"/>
      <c r="P265" s="91"/>
      <c r="Q265" s="91"/>
      <c r="R265" s="91"/>
      <c r="S265" s="91"/>
      <c r="T265" s="92"/>
      <c r="U265" s="38"/>
      <c r="V265" s="38"/>
      <c r="W265" s="38"/>
      <c r="X265" s="38"/>
      <c r="Y265" s="38"/>
      <c r="Z265" s="38"/>
      <c r="AA265" s="38"/>
      <c r="AB265" s="38"/>
      <c r="AC265" s="38"/>
      <c r="AD265" s="38"/>
      <c r="AE265" s="38"/>
      <c r="AT265" s="17" t="s">
        <v>133</v>
      </c>
      <c r="AU265" s="17" t="s">
        <v>83</v>
      </c>
    </row>
    <row r="266" s="2" customFormat="1" ht="16.5" customHeight="1">
      <c r="A266" s="38"/>
      <c r="B266" s="39"/>
      <c r="C266" s="214" t="s">
        <v>339</v>
      </c>
      <c r="D266" s="214" t="s">
        <v>124</v>
      </c>
      <c r="E266" s="215" t="s">
        <v>340</v>
      </c>
      <c r="F266" s="216" t="s">
        <v>341</v>
      </c>
      <c r="G266" s="217" t="s">
        <v>203</v>
      </c>
      <c r="H266" s="218">
        <v>2.4830000000000001</v>
      </c>
      <c r="I266" s="219"/>
      <c r="J266" s="220">
        <f>ROUND(I266*H266,2)</f>
        <v>0</v>
      </c>
      <c r="K266" s="216" t="s">
        <v>128</v>
      </c>
      <c r="L266" s="44"/>
      <c r="M266" s="221" t="s">
        <v>1</v>
      </c>
      <c r="N266" s="222" t="s">
        <v>38</v>
      </c>
      <c r="O266" s="91"/>
      <c r="P266" s="223">
        <f>O266*H266</f>
        <v>0</v>
      </c>
      <c r="Q266" s="223">
        <v>1.0384500000000001</v>
      </c>
      <c r="R266" s="223">
        <f>Q266*H266</f>
        <v>2.5784713500000005</v>
      </c>
      <c r="S266" s="223">
        <v>0</v>
      </c>
      <c r="T266" s="224">
        <f>S266*H266</f>
        <v>0</v>
      </c>
      <c r="U266" s="38"/>
      <c r="V266" s="38"/>
      <c r="W266" s="38"/>
      <c r="X266" s="38"/>
      <c r="Y266" s="38"/>
      <c r="Z266" s="38"/>
      <c r="AA266" s="38"/>
      <c r="AB266" s="38"/>
      <c r="AC266" s="38"/>
      <c r="AD266" s="38"/>
      <c r="AE266" s="38"/>
      <c r="AR266" s="225" t="s">
        <v>129</v>
      </c>
      <c r="AT266" s="225" t="s">
        <v>124</v>
      </c>
      <c r="AU266" s="225" t="s">
        <v>83</v>
      </c>
      <c r="AY266" s="17" t="s">
        <v>122</v>
      </c>
      <c r="BE266" s="226">
        <f>IF(N266="základní",J266,0)</f>
        <v>0</v>
      </c>
      <c r="BF266" s="226">
        <f>IF(N266="snížená",J266,0)</f>
        <v>0</v>
      </c>
      <c r="BG266" s="226">
        <f>IF(N266="zákl. přenesená",J266,0)</f>
        <v>0</v>
      </c>
      <c r="BH266" s="226">
        <f>IF(N266="sníž. přenesená",J266,0)</f>
        <v>0</v>
      </c>
      <c r="BI266" s="226">
        <f>IF(N266="nulová",J266,0)</f>
        <v>0</v>
      </c>
      <c r="BJ266" s="17" t="s">
        <v>81</v>
      </c>
      <c r="BK266" s="226">
        <f>ROUND(I266*H266,2)</f>
        <v>0</v>
      </c>
      <c r="BL266" s="17" t="s">
        <v>129</v>
      </c>
      <c r="BM266" s="225" t="s">
        <v>342</v>
      </c>
    </row>
    <row r="267" s="2" customFormat="1">
      <c r="A267" s="38"/>
      <c r="B267" s="39"/>
      <c r="C267" s="40"/>
      <c r="D267" s="227" t="s">
        <v>131</v>
      </c>
      <c r="E267" s="40"/>
      <c r="F267" s="228" t="s">
        <v>343</v>
      </c>
      <c r="G267" s="40"/>
      <c r="H267" s="40"/>
      <c r="I267" s="229"/>
      <c r="J267" s="40"/>
      <c r="K267" s="40"/>
      <c r="L267" s="44"/>
      <c r="M267" s="230"/>
      <c r="N267" s="231"/>
      <c r="O267" s="91"/>
      <c r="P267" s="91"/>
      <c r="Q267" s="91"/>
      <c r="R267" s="91"/>
      <c r="S267" s="91"/>
      <c r="T267" s="92"/>
      <c r="U267" s="38"/>
      <c r="V267" s="38"/>
      <c r="W267" s="38"/>
      <c r="X267" s="38"/>
      <c r="Y267" s="38"/>
      <c r="Z267" s="38"/>
      <c r="AA267" s="38"/>
      <c r="AB267" s="38"/>
      <c r="AC267" s="38"/>
      <c r="AD267" s="38"/>
      <c r="AE267" s="38"/>
      <c r="AT267" s="17" t="s">
        <v>131</v>
      </c>
      <c r="AU267" s="17" t="s">
        <v>83</v>
      </c>
    </row>
    <row r="268" s="2" customFormat="1">
      <c r="A268" s="38"/>
      <c r="B268" s="39"/>
      <c r="C268" s="40"/>
      <c r="D268" s="227" t="s">
        <v>133</v>
      </c>
      <c r="E268" s="40"/>
      <c r="F268" s="232" t="s">
        <v>344</v>
      </c>
      <c r="G268" s="40"/>
      <c r="H268" s="40"/>
      <c r="I268" s="229"/>
      <c r="J268" s="40"/>
      <c r="K268" s="40"/>
      <c r="L268" s="44"/>
      <c r="M268" s="230"/>
      <c r="N268" s="231"/>
      <c r="O268" s="91"/>
      <c r="P268" s="91"/>
      <c r="Q268" s="91"/>
      <c r="R268" s="91"/>
      <c r="S268" s="91"/>
      <c r="T268" s="92"/>
      <c r="U268" s="38"/>
      <c r="V268" s="38"/>
      <c r="W268" s="38"/>
      <c r="X268" s="38"/>
      <c r="Y268" s="38"/>
      <c r="Z268" s="38"/>
      <c r="AA268" s="38"/>
      <c r="AB268" s="38"/>
      <c r="AC268" s="38"/>
      <c r="AD268" s="38"/>
      <c r="AE268" s="38"/>
      <c r="AT268" s="17" t="s">
        <v>133</v>
      </c>
      <c r="AU268" s="17" t="s">
        <v>83</v>
      </c>
    </row>
    <row r="269" s="14" customFormat="1">
      <c r="A269" s="14"/>
      <c r="B269" s="243"/>
      <c r="C269" s="244"/>
      <c r="D269" s="227" t="s">
        <v>135</v>
      </c>
      <c r="E269" s="245" t="s">
        <v>1</v>
      </c>
      <c r="F269" s="246" t="s">
        <v>345</v>
      </c>
      <c r="G269" s="244"/>
      <c r="H269" s="247">
        <v>1.236</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135</v>
      </c>
      <c r="AU269" s="253" t="s">
        <v>83</v>
      </c>
      <c r="AV269" s="14" t="s">
        <v>83</v>
      </c>
      <c r="AW269" s="14" t="s">
        <v>30</v>
      </c>
      <c r="AX269" s="14" t="s">
        <v>73</v>
      </c>
      <c r="AY269" s="253" t="s">
        <v>122</v>
      </c>
    </row>
    <row r="270" s="14" customFormat="1">
      <c r="A270" s="14"/>
      <c r="B270" s="243"/>
      <c r="C270" s="244"/>
      <c r="D270" s="227" t="s">
        <v>135</v>
      </c>
      <c r="E270" s="245" t="s">
        <v>1</v>
      </c>
      <c r="F270" s="246" t="s">
        <v>346</v>
      </c>
      <c r="G270" s="244"/>
      <c r="H270" s="247">
        <v>1.1679999999999999</v>
      </c>
      <c r="I270" s="248"/>
      <c r="J270" s="244"/>
      <c r="K270" s="244"/>
      <c r="L270" s="249"/>
      <c r="M270" s="250"/>
      <c r="N270" s="251"/>
      <c r="O270" s="251"/>
      <c r="P270" s="251"/>
      <c r="Q270" s="251"/>
      <c r="R270" s="251"/>
      <c r="S270" s="251"/>
      <c r="T270" s="252"/>
      <c r="U270" s="14"/>
      <c r="V270" s="14"/>
      <c r="W270" s="14"/>
      <c r="X270" s="14"/>
      <c r="Y270" s="14"/>
      <c r="Z270" s="14"/>
      <c r="AA270" s="14"/>
      <c r="AB270" s="14"/>
      <c r="AC270" s="14"/>
      <c r="AD270" s="14"/>
      <c r="AE270" s="14"/>
      <c r="AT270" s="253" t="s">
        <v>135</v>
      </c>
      <c r="AU270" s="253" t="s">
        <v>83</v>
      </c>
      <c r="AV270" s="14" t="s">
        <v>83</v>
      </c>
      <c r="AW270" s="14" t="s">
        <v>30</v>
      </c>
      <c r="AX270" s="14" t="s">
        <v>73</v>
      </c>
      <c r="AY270" s="253" t="s">
        <v>122</v>
      </c>
    </row>
    <row r="271" s="14" customFormat="1">
      <c r="A271" s="14"/>
      <c r="B271" s="243"/>
      <c r="C271" s="244"/>
      <c r="D271" s="227" t="s">
        <v>135</v>
      </c>
      <c r="E271" s="245" t="s">
        <v>1</v>
      </c>
      <c r="F271" s="246" t="s">
        <v>347</v>
      </c>
      <c r="G271" s="244"/>
      <c r="H271" s="247">
        <v>0.041000000000000002</v>
      </c>
      <c r="I271" s="248"/>
      <c r="J271" s="244"/>
      <c r="K271" s="244"/>
      <c r="L271" s="249"/>
      <c r="M271" s="250"/>
      <c r="N271" s="251"/>
      <c r="O271" s="251"/>
      <c r="P271" s="251"/>
      <c r="Q271" s="251"/>
      <c r="R271" s="251"/>
      <c r="S271" s="251"/>
      <c r="T271" s="252"/>
      <c r="U271" s="14"/>
      <c r="V271" s="14"/>
      <c r="W271" s="14"/>
      <c r="X271" s="14"/>
      <c r="Y271" s="14"/>
      <c r="Z271" s="14"/>
      <c r="AA271" s="14"/>
      <c r="AB271" s="14"/>
      <c r="AC271" s="14"/>
      <c r="AD271" s="14"/>
      <c r="AE271" s="14"/>
      <c r="AT271" s="253" t="s">
        <v>135</v>
      </c>
      <c r="AU271" s="253" t="s">
        <v>83</v>
      </c>
      <c r="AV271" s="14" t="s">
        <v>83</v>
      </c>
      <c r="AW271" s="14" t="s">
        <v>30</v>
      </c>
      <c r="AX271" s="14" t="s">
        <v>73</v>
      </c>
      <c r="AY271" s="253" t="s">
        <v>122</v>
      </c>
    </row>
    <row r="272" s="14" customFormat="1">
      <c r="A272" s="14"/>
      <c r="B272" s="243"/>
      <c r="C272" s="244"/>
      <c r="D272" s="227" t="s">
        <v>135</v>
      </c>
      <c r="E272" s="245" t="s">
        <v>1</v>
      </c>
      <c r="F272" s="246" t="s">
        <v>348</v>
      </c>
      <c r="G272" s="244"/>
      <c r="H272" s="247">
        <v>0.037999999999999999</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135</v>
      </c>
      <c r="AU272" s="253" t="s">
        <v>83</v>
      </c>
      <c r="AV272" s="14" t="s">
        <v>83</v>
      </c>
      <c r="AW272" s="14" t="s">
        <v>30</v>
      </c>
      <c r="AX272" s="14" t="s">
        <v>73</v>
      </c>
      <c r="AY272" s="253" t="s">
        <v>122</v>
      </c>
    </row>
    <row r="273" s="15" customFormat="1">
      <c r="A273" s="15"/>
      <c r="B273" s="254"/>
      <c r="C273" s="255"/>
      <c r="D273" s="227" t="s">
        <v>135</v>
      </c>
      <c r="E273" s="256" t="s">
        <v>1</v>
      </c>
      <c r="F273" s="257" t="s">
        <v>142</v>
      </c>
      <c r="G273" s="255"/>
      <c r="H273" s="258">
        <v>2.4830000000000001</v>
      </c>
      <c r="I273" s="259"/>
      <c r="J273" s="255"/>
      <c r="K273" s="255"/>
      <c r="L273" s="260"/>
      <c r="M273" s="261"/>
      <c r="N273" s="262"/>
      <c r="O273" s="262"/>
      <c r="P273" s="262"/>
      <c r="Q273" s="262"/>
      <c r="R273" s="262"/>
      <c r="S273" s="262"/>
      <c r="T273" s="263"/>
      <c r="U273" s="15"/>
      <c r="V273" s="15"/>
      <c r="W273" s="15"/>
      <c r="X273" s="15"/>
      <c r="Y273" s="15"/>
      <c r="Z273" s="15"/>
      <c r="AA273" s="15"/>
      <c r="AB273" s="15"/>
      <c r="AC273" s="15"/>
      <c r="AD273" s="15"/>
      <c r="AE273" s="15"/>
      <c r="AT273" s="264" t="s">
        <v>135</v>
      </c>
      <c r="AU273" s="264" t="s">
        <v>83</v>
      </c>
      <c r="AV273" s="15" t="s">
        <v>129</v>
      </c>
      <c r="AW273" s="15" t="s">
        <v>30</v>
      </c>
      <c r="AX273" s="15" t="s">
        <v>81</v>
      </c>
      <c r="AY273" s="264" t="s">
        <v>122</v>
      </c>
    </row>
    <row r="274" s="2" customFormat="1" ht="16.5" customHeight="1">
      <c r="A274" s="38"/>
      <c r="B274" s="39"/>
      <c r="C274" s="214" t="s">
        <v>349</v>
      </c>
      <c r="D274" s="214" t="s">
        <v>124</v>
      </c>
      <c r="E274" s="215" t="s">
        <v>350</v>
      </c>
      <c r="F274" s="216" t="s">
        <v>351</v>
      </c>
      <c r="G274" s="217" t="s">
        <v>265</v>
      </c>
      <c r="H274" s="218">
        <v>8</v>
      </c>
      <c r="I274" s="219"/>
      <c r="J274" s="220">
        <f>ROUND(I274*H274,2)</f>
        <v>0</v>
      </c>
      <c r="K274" s="216" t="s">
        <v>128</v>
      </c>
      <c r="L274" s="44"/>
      <c r="M274" s="221" t="s">
        <v>1</v>
      </c>
      <c r="N274" s="222" t="s">
        <v>38</v>
      </c>
      <c r="O274" s="91"/>
      <c r="P274" s="223">
        <f>O274*H274</f>
        <v>0</v>
      </c>
      <c r="Q274" s="223">
        <v>0.17488999999999999</v>
      </c>
      <c r="R274" s="223">
        <f>Q274*H274</f>
        <v>1.3991199999999999</v>
      </c>
      <c r="S274" s="223">
        <v>0</v>
      </c>
      <c r="T274" s="224">
        <f>S274*H274</f>
        <v>0</v>
      </c>
      <c r="U274" s="38"/>
      <c r="V274" s="38"/>
      <c r="W274" s="38"/>
      <c r="X274" s="38"/>
      <c r="Y274" s="38"/>
      <c r="Z274" s="38"/>
      <c r="AA274" s="38"/>
      <c r="AB274" s="38"/>
      <c r="AC274" s="38"/>
      <c r="AD274" s="38"/>
      <c r="AE274" s="38"/>
      <c r="AR274" s="225" t="s">
        <v>129</v>
      </c>
      <c r="AT274" s="225" t="s">
        <v>124</v>
      </c>
      <c r="AU274" s="225" t="s">
        <v>83</v>
      </c>
      <c r="AY274" s="17" t="s">
        <v>122</v>
      </c>
      <c r="BE274" s="226">
        <f>IF(N274="základní",J274,0)</f>
        <v>0</v>
      </c>
      <c r="BF274" s="226">
        <f>IF(N274="snížená",J274,0)</f>
        <v>0</v>
      </c>
      <c r="BG274" s="226">
        <f>IF(N274="zákl. přenesená",J274,0)</f>
        <v>0</v>
      </c>
      <c r="BH274" s="226">
        <f>IF(N274="sníž. přenesená",J274,0)</f>
        <v>0</v>
      </c>
      <c r="BI274" s="226">
        <f>IF(N274="nulová",J274,0)</f>
        <v>0</v>
      </c>
      <c r="BJ274" s="17" t="s">
        <v>81</v>
      </c>
      <c r="BK274" s="226">
        <f>ROUND(I274*H274,2)</f>
        <v>0</v>
      </c>
      <c r="BL274" s="17" t="s">
        <v>129</v>
      </c>
      <c r="BM274" s="225" t="s">
        <v>352</v>
      </c>
    </row>
    <row r="275" s="2" customFormat="1">
      <c r="A275" s="38"/>
      <c r="B275" s="39"/>
      <c r="C275" s="40"/>
      <c r="D275" s="227" t="s">
        <v>131</v>
      </c>
      <c r="E275" s="40"/>
      <c r="F275" s="228" t="s">
        <v>353</v>
      </c>
      <c r="G275" s="40"/>
      <c r="H275" s="40"/>
      <c r="I275" s="229"/>
      <c r="J275" s="40"/>
      <c r="K275" s="40"/>
      <c r="L275" s="44"/>
      <c r="M275" s="230"/>
      <c r="N275" s="231"/>
      <c r="O275" s="91"/>
      <c r="P275" s="91"/>
      <c r="Q275" s="91"/>
      <c r="R275" s="91"/>
      <c r="S275" s="91"/>
      <c r="T275" s="92"/>
      <c r="U275" s="38"/>
      <c r="V275" s="38"/>
      <c r="W275" s="38"/>
      <c r="X275" s="38"/>
      <c r="Y275" s="38"/>
      <c r="Z275" s="38"/>
      <c r="AA275" s="38"/>
      <c r="AB275" s="38"/>
      <c r="AC275" s="38"/>
      <c r="AD275" s="38"/>
      <c r="AE275" s="38"/>
      <c r="AT275" s="17" t="s">
        <v>131</v>
      </c>
      <c r="AU275" s="17" t="s">
        <v>83</v>
      </c>
    </row>
    <row r="276" s="2" customFormat="1">
      <c r="A276" s="38"/>
      <c r="B276" s="39"/>
      <c r="C276" s="40"/>
      <c r="D276" s="227" t="s">
        <v>133</v>
      </c>
      <c r="E276" s="40"/>
      <c r="F276" s="232" t="s">
        <v>354</v>
      </c>
      <c r="G276" s="40"/>
      <c r="H276" s="40"/>
      <c r="I276" s="229"/>
      <c r="J276" s="40"/>
      <c r="K276" s="40"/>
      <c r="L276" s="44"/>
      <c r="M276" s="230"/>
      <c r="N276" s="231"/>
      <c r="O276" s="91"/>
      <c r="P276" s="91"/>
      <c r="Q276" s="91"/>
      <c r="R276" s="91"/>
      <c r="S276" s="91"/>
      <c r="T276" s="92"/>
      <c r="U276" s="38"/>
      <c r="V276" s="38"/>
      <c r="W276" s="38"/>
      <c r="X276" s="38"/>
      <c r="Y276" s="38"/>
      <c r="Z276" s="38"/>
      <c r="AA276" s="38"/>
      <c r="AB276" s="38"/>
      <c r="AC276" s="38"/>
      <c r="AD276" s="38"/>
      <c r="AE276" s="38"/>
      <c r="AT276" s="17" t="s">
        <v>133</v>
      </c>
      <c r="AU276" s="17" t="s">
        <v>83</v>
      </c>
    </row>
    <row r="277" s="2" customFormat="1" ht="21.75" customHeight="1">
      <c r="A277" s="38"/>
      <c r="B277" s="39"/>
      <c r="C277" s="265" t="s">
        <v>355</v>
      </c>
      <c r="D277" s="265" t="s">
        <v>180</v>
      </c>
      <c r="E277" s="266" t="s">
        <v>356</v>
      </c>
      <c r="F277" s="267" t="s">
        <v>357</v>
      </c>
      <c r="G277" s="268" t="s">
        <v>265</v>
      </c>
      <c r="H277" s="269">
        <v>8</v>
      </c>
      <c r="I277" s="270"/>
      <c r="J277" s="271">
        <f>ROUND(I277*H277,2)</f>
        <v>0</v>
      </c>
      <c r="K277" s="267" t="s">
        <v>128</v>
      </c>
      <c r="L277" s="272"/>
      <c r="M277" s="273" t="s">
        <v>1</v>
      </c>
      <c r="N277" s="274" t="s">
        <v>38</v>
      </c>
      <c r="O277" s="91"/>
      <c r="P277" s="223">
        <f>O277*H277</f>
        <v>0</v>
      </c>
      <c r="Q277" s="223">
        <v>0.0053</v>
      </c>
      <c r="R277" s="223">
        <f>Q277*H277</f>
        <v>0.0424</v>
      </c>
      <c r="S277" s="223">
        <v>0</v>
      </c>
      <c r="T277" s="224">
        <f>S277*H277</f>
        <v>0</v>
      </c>
      <c r="U277" s="38"/>
      <c r="V277" s="38"/>
      <c r="W277" s="38"/>
      <c r="X277" s="38"/>
      <c r="Y277" s="38"/>
      <c r="Z277" s="38"/>
      <c r="AA277" s="38"/>
      <c r="AB277" s="38"/>
      <c r="AC277" s="38"/>
      <c r="AD277" s="38"/>
      <c r="AE277" s="38"/>
      <c r="AR277" s="225" t="s">
        <v>183</v>
      </c>
      <c r="AT277" s="225" t="s">
        <v>180</v>
      </c>
      <c r="AU277" s="225" t="s">
        <v>83</v>
      </c>
      <c r="AY277" s="17" t="s">
        <v>122</v>
      </c>
      <c r="BE277" s="226">
        <f>IF(N277="základní",J277,0)</f>
        <v>0</v>
      </c>
      <c r="BF277" s="226">
        <f>IF(N277="snížená",J277,0)</f>
        <v>0</v>
      </c>
      <c r="BG277" s="226">
        <f>IF(N277="zákl. přenesená",J277,0)</f>
        <v>0</v>
      </c>
      <c r="BH277" s="226">
        <f>IF(N277="sníž. přenesená",J277,0)</f>
        <v>0</v>
      </c>
      <c r="BI277" s="226">
        <f>IF(N277="nulová",J277,0)</f>
        <v>0</v>
      </c>
      <c r="BJ277" s="17" t="s">
        <v>81</v>
      </c>
      <c r="BK277" s="226">
        <f>ROUND(I277*H277,2)</f>
        <v>0</v>
      </c>
      <c r="BL277" s="17" t="s">
        <v>129</v>
      </c>
      <c r="BM277" s="225" t="s">
        <v>358</v>
      </c>
    </row>
    <row r="278" s="2" customFormat="1">
      <c r="A278" s="38"/>
      <c r="B278" s="39"/>
      <c r="C278" s="40"/>
      <c r="D278" s="227" t="s">
        <v>131</v>
      </c>
      <c r="E278" s="40"/>
      <c r="F278" s="228" t="s">
        <v>357</v>
      </c>
      <c r="G278" s="40"/>
      <c r="H278" s="40"/>
      <c r="I278" s="229"/>
      <c r="J278" s="40"/>
      <c r="K278" s="40"/>
      <c r="L278" s="44"/>
      <c r="M278" s="230"/>
      <c r="N278" s="231"/>
      <c r="O278" s="91"/>
      <c r="P278" s="91"/>
      <c r="Q278" s="91"/>
      <c r="R278" s="91"/>
      <c r="S278" s="91"/>
      <c r="T278" s="92"/>
      <c r="U278" s="38"/>
      <c r="V278" s="38"/>
      <c r="W278" s="38"/>
      <c r="X278" s="38"/>
      <c r="Y278" s="38"/>
      <c r="Z278" s="38"/>
      <c r="AA278" s="38"/>
      <c r="AB278" s="38"/>
      <c r="AC278" s="38"/>
      <c r="AD278" s="38"/>
      <c r="AE278" s="38"/>
      <c r="AT278" s="17" t="s">
        <v>131</v>
      </c>
      <c r="AU278" s="17" t="s">
        <v>83</v>
      </c>
    </row>
    <row r="279" s="2" customFormat="1" ht="16.5" customHeight="1">
      <c r="A279" s="38"/>
      <c r="B279" s="39"/>
      <c r="C279" s="214" t="s">
        <v>359</v>
      </c>
      <c r="D279" s="214" t="s">
        <v>124</v>
      </c>
      <c r="E279" s="215" t="s">
        <v>360</v>
      </c>
      <c r="F279" s="216" t="s">
        <v>361</v>
      </c>
      <c r="G279" s="217" t="s">
        <v>145</v>
      </c>
      <c r="H279" s="218">
        <v>5.2999999999999998</v>
      </c>
      <c r="I279" s="219"/>
      <c r="J279" s="220">
        <f>ROUND(I279*H279,2)</f>
        <v>0</v>
      </c>
      <c r="K279" s="216" t="s">
        <v>128</v>
      </c>
      <c r="L279" s="44"/>
      <c r="M279" s="221" t="s">
        <v>1</v>
      </c>
      <c r="N279" s="222" t="s">
        <v>38</v>
      </c>
      <c r="O279" s="91"/>
      <c r="P279" s="223">
        <f>O279*H279</f>
        <v>0</v>
      </c>
      <c r="Q279" s="223">
        <v>0.0039500000000000004</v>
      </c>
      <c r="R279" s="223">
        <f>Q279*H279</f>
        <v>0.020935000000000002</v>
      </c>
      <c r="S279" s="223">
        <v>0</v>
      </c>
      <c r="T279" s="224">
        <f>S279*H279</f>
        <v>0</v>
      </c>
      <c r="U279" s="38"/>
      <c r="V279" s="38"/>
      <c r="W279" s="38"/>
      <c r="X279" s="38"/>
      <c r="Y279" s="38"/>
      <c r="Z279" s="38"/>
      <c r="AA279" s="38"/>
      <c r="AB279" s="38"/>
      <c r="AC279" s="38"/>
      <c r="AD279" s="38"/>
      <c r="AE279" s="38"/>
      <c r="AR279" s="225" t="s">
        <v>129</v>
      </c>
      <c r="AT279" s="225" t="s">
        <v>124</v>
      </c>
      <c r="AU279" s="225" t="s">
        <v>83</v>
      </c>
      <c r="AY279" s="17" t="s">
        <v>122</v>
      </c>
      <c r="BE279" s="226">
        <f>IF(N279="základní",J279,0)</f>
        <v>0</v>
      </c>
      <c r="BF279" s="226">
        <f>IF(N279="snížená",J279,0)</f>
        <v>0</v>
      </c>
      <c r="BG279" s="226">
        <f>IF(N279="zákl. přenesená",J279,0)</f>
        <v>0</v>
      </c>
      <c r="BH279" s="226">
        <f>IF(N279="sníž. přenesená",J279,0)</f>
        <v>0</v>
      </c>
      <c r="BI279" s="226">
        <f>IF(N279="nulová",J279,0)</f>
        <v>0</v>
      </c>
      <c r="BJ279" s="17" t="s">
        <v>81</v>
      </c>
      <c r="BK279" s="226">
        <f>ROUND(I279*H279,2)</f>
        <v>0</v>
      </c>
      <c r="BL279" s="17" t="s">
        <v>129</v>
      </c>
      <c r="BM279" s="225" t="s">
        <v>362</v>
      </c>
    </row>
    <row r="280" s="2" customFormat="1">
      <c r="A280" s="38"/>
      <c r="B280" s="39"/>
      <c r="C280" s="40"/>
      <c r="D280" s="227" t="s">
        <v>131</v>
      </c>
      <c r="E280" s="40"/>
      <c r="F280" s="228" t="s">
        <v>363</v>
      </c>
      <c r="G280" s="40"/>
      <c r="H280" s="40"/>
      <c r="I280" s="229"/>
      <c r="J280" s="40"/>
      <c r="K280" s="40"/>
      <c r="L280" s="44"/>
      <c r="M280" s="230"/>
      <c r="N280" s="231"/>
      <c r="O280" s="91"/>
      <c r="P280" s="91"/>
      <c r="Q280" s="91"/>
      <c r="R280" s="91"/>
      <c r="S280" s="91"/>
      <c r="T280" s="92"/>
      <c r="U280" s="38"/>
      <c r="V280" s="38"/>
      <c r="W280" s="38"/>
      <c r="X280" s="38"/>
      <c r="Y280" s="38"/>
      <c r="Z280" s="38"/>
      <c r="AA280" s="38"/>
      <c r="AB280" s="38"/>
      <c r="AC280" s="38"/>
      <c r="AD280" s="38"/>
      <c r="AE280" s="38"/>
      <c r="AT280" s="17" t="s">
        <v>131</v>
      </c>
      <c r="AU280" s="17" t="s">
        <v>83</v>
      </c>
    </row>
    <row r="281" s="2" customFormat="1">
      <c r="A281" s="38"/>
      <c r="B281" s="39"/>
      <c r="C281" s="40"/>
      <c r="D281" s="227" t="s">
        <v>133</v>
      </c>
      <c r="E281" s="40"/>
      <c r="F281" s="232" t="s">
        <v>364</v>
      </c>
      <c r="G281" s="40"/>
      <c r="H281" s="40"/>
      <c r="I281" s="229"/>
      <c r="J281" s="40"/>
      <c r="K281" s="40"/>
      <c r="L281" s="44"/>
      <c r="M281" s="230"/>
      <c r="N281" s="231"/>
      <c r="O281" s="91"/>
      <c r="P281" s="91"/>
      <c r="Q281" s="91"/>
      <c r="R281" s="91"/>
      <c r="S281" s="91"/>
      <c r="T281" s="92"/>
      <c r="U281" s="38"/>
      <c r="V281" s="38"/>
      <c r="W281" s="38"/>
      <c r="X281" s="38"/>
      <c r="Y281" s="38"/>
      <c r="Z281" s="38"/>
      <c r="AA281" s="38"/>
      <c r="AB281" s="38"/>
      <c r="AC281" s="38"/>
      <c r="AD281" s="38"/>
      <c r="AE281" s="38"/>
      <c r="AT281" s="17" t="s">
        <v>133</v>
      </c>
      <c r="AU281" s="17" t="s">
        <v>83</v>
      </c>
    </row>
    <row r="282" s="2" customFormat="1" ht="16.5" customHeight="1">
      <c r="A282" s="38"/>
      <c r="B282" s="39"/>
      <c r="C282" s="265" t="s">
        <v>365</v>
      </c>
      <c r="D282" s="265" t="s">
        <v>180</v>
      </c>
      <c r="E282" s="266" t="s">
        <v>366</v>
      </c>
      <c r="F282" s="267" t="s">
        <v>367</v>
      </c>
      <c r="G282" s="268" t="s">
        <v>145</v>
      </c>
      <c r="H282" s="269">
        <v>5.2999999999999998</v>
      </c>
      <c r="I282" s="270"/>
      <c r="J282" s="271">
        <f>ROUND(I282*H282,2)</f>
        <v>0</v>
      </c>
      <c r="K282" s="267" t="s">
        <v>1</v>
      </c>
      <c r="L282" s="272"/>
      <c r="M282" s="273" t="s">
        <v>1</v>
      </c>
      <c r="N282" s="274" t="s">
        <v>38</v>
      </c>
      <c r="O282" s="91"/>
      <c r="P282" s="223">
        <f>O282*H282</f>
        <v>0</v>
      </c>
      <c r="Q282" s="223">
        <v>0</v>
      </c>
      <c r="R282" s="223">
        <f>Q282*H282</f>
        <v>0</v>
      </c>
      <c r="S282" s="223">
        <v>0</v>
      </c>
      <c r="T282" s="224">
        <f>S282*H282</f>
        <v>0</v>
      </c>
      <c r="U282" s="38"/>
      <c r="V282" s="38"/>
      <c r="W282" s="38"/>
      <c r="X282" s="38"/>
      <c r="Y282" s="38"/>
      <c r="Z282" s="38"/>
      <c r="AA282" s="38"/>
      <c r="AB282" s="38"/>
      <c r="AC282" s="38"/>
      <c r="AD282" s="38"/>
      <c r="AE282" s="38"/>
      <c r="AR282" s="225" t="s">
        <v>183</v>
      </c>
      <c r="AT282" s="225" t="s">
        <v>180</v>
      </c>
      <c r="AU282" s="225" t="s">
        <v>83</v>
      </c>
      <c r="AY282" s="17" t="s">
        <v>122</v>
      </c>
      <c r="BE282" s="226">
        <f>IF(N282="základní",J282,0)</f>
        <v>0</v>
      </c>
      <c r="BF282" s="226">
        <f>IF(N282="snížená",J282,0)</f>
        <v>0</v>
      </c>
      <c r="BG282" s="226">
        <f>IF(N282="zákl. přenesená",J282,0)</f>
        <v>0</v>
      </c>
      <c r="BH282" s="226">
        <f>IF(N282="sníž. přenesená",J282,0)</f>
        <v>0</v>
      </c>
      <c r="BI282" s="226">
        <f>IF(N282="nulová",J282,0)</f>
        <v>0</v>
      </c>
      <c r="BJ282" s="17" t="s">
        <v>81</v>
      </c>
      <c r="BK282" s="226">
        <f>ROUND(I282*H282,2)</f>
        <v>0</v>
      </c>
      <c r="BL282" s="17" t="s">
        <v>129</v>
      </c>
      <c r="BM282" s="225" t="s">
        <v>368</v>
      </c>
    </row>
    <row r="283" s="2" customFormat="1">
      <c r="A283" s="38"/>
      <c r="B283" s="39"/>
      <c r="C283" s="40"/>
      <c r="D283" s="227" t="s">
        <v>131</v>
      </c>
      <c r="E283" s="40"/>
      <c r="F283" s="228" t="s">
        <v>369</v>
      </c>
      <c r="G283" s="40"/>
      <c r="H283" s="40"/>
      <c r="I283" s="229"/>
      <c r="J283" s="40"/>
      <c r="K283" s="40"/>
      <c r="L283" s="44"/>
      <c r="M283" s="230"/>
      <c r="N283" s="231"/>
      <c r="O283" s="91"/>
      <c r="P283" s="91"/>
      <c r="Q283" s="91"/>
      <c r="R283" s="91"/>
      <c r="S283" s="91"/>
      <c r="T283" s="92"/>
      <c r="U283" s="38"/>
      <c r="V283" s="38"/>
      <c r="W283" s="38"/>
      <c r="X283" s="38"/>
      <c r="Y283" s="38"/>
      <c r="Z283" s="38"/>
      <c r="AA283" s="38"/>
      <c r="AB283" s="38"/>
      <c r="AC283" s="38"/>
      <c r="AD283" s="38"/>
      <c r="AE283" s="38"/>
      <c r="AT283" s="17" t="s">
        <v>131</v>
      </c>
      <c r="AU283" s="17" t="s">
        <v>83</v>
      </c>
    </row>
    <row r="284" s="2" customFormat="1" ht="16.5" customHeight="1">
      <c r="A284" s="38"/>
      <c r="B284" s="39"/>
      <c r="C284" s="214" t="s">
        <v>370</v>
      </c>
      <c r="D284" s="214" t="s">
        <v>124</v>
      </c>
      <c r="E284" s="215" t="s">
        <v>371</v>
      </c>
      <c r="F284" s="216" t="s">
        <v>372</v>
      </c>
      <c r="G284" s="217" t="s">
        <v>145</v>
      </c>
      <c r="H284" s="218">
        <v>15</v>
      </c>
      <c r="I284" s="219"/>
      <c r="J284" s="220">
        <f>ROUND(I284*H284,2)</f>
        <v>0</v>
      </c>
      <c r="K284" s="216" t="s">
        <v>128</v>
      </c>
      <c r="L284" s="44"/>
      <c r="M284" s="221" t="s">
        <v>1</v>
      </c>
      <c r="N284" s="222" t="s">
        <v>38</v>
      </c>
      <c r="O284" s="91"/>
      <c r="P284" s="223">
        <f>O284*H284</f>
        <v>0</v>
      </c>
      <c r="Q284" s="223">
        <v>0</v>
      </c>
      <c r="R284" s="223">
        <f>Q284*H284</f>
        <v>0</v>
      </c>
      <c r="S284" s="223">
        <v>0</v>
      </c>
      <c r="T284" s="224">
        <f>S284*H284</f>
        <v>0</v>
      </c>
      <c r="U284" s="38"/>
      <c r="V284" s="38"/>
      <c r="W284" s="38"/>
      <c r="X284" s="38"/>
      <c r="Y284" s="38"/>
      <c r="Z284" s="38"/>
      <c r="AA284" s="38"/>
      <c r="AB284" s="38"/>
      <c r="AC284" s="38"/>
      <c r="AD284" s="38"/>
      <c r="AE284" s="38"/>
      <c r="AR284" s="225" t="s">
        <v>129</v>
      </c>
      <c r="AT284" s="225" t="s">
        <v>124</v>
      </c>
      <c r="AU284" s="225" t="s">
        <v>83</v>
      </c>
      <c r="AY284" s="17" t="s">
        <v>122</v>
      </c>
      <c r="BE284" s="226">
        <f>IF(N284="základní",J284,0)</f>
        <v>0</v>
      </c>
      <c r="BF284" s="226">
        <f>IF(N284="snížená",J284,0)</f>
        <v>0</v>
      </c>
      <c r="BG284" s="226">
        <f>IF(N284="zákl. přenesená",J284,0)</f>
        <v>0</v>
      </c>
      <c r="BH284" s="226">
        <f>IF(N284="sníž. přenesená",J284,0)</f>
        <v>0</v>
      </c>
      <c r="BI284" s="226">
        <f>IF(N284="nulová",J284,0)</f>
        <v>0</v>
      </c>
      <c r="BJ284" s="17" t="s">
        <v>81</v>
      </c>
      <c r="BK284" s="226">
        <f>ROUND(I284*H284,2)</f>
        <v>0</v>
      </c>
      <c r="BL284" s="17" t="s">
        <v>129</v>
      </c>
      <c r="BM284" s="225" t="s">
        <v>373</v>
      </c>
    </row>
    <row r="285" s="2" customFormat="1">
      <c r="A285" s="38"/>
      <c r="B285" s="39"/>
      <c r="C285" s="40"/>
      <c r="D285" s="227" t="s">
        <v>131</v>
      </c>
      <c r="E285" s="40"/>
      <c r="F285" s="228" t="s">
        <v>374</v>
      </c>
      <c r="G285" s="40"/>
      <c r="H285" s="40"/>
      <c r="I285" s="229"/>
      <c r="J285" s="40"/>
      <c r="K285" s="40"/>
      <c r="L285" s="44"/>
      <c r="M285" s="230"/>
      <c r="N285" s="231"/>
      <c r="O285" s="91"/>
      <c r="P285" s="91"/>
      <c r="Q285" s="91"/>
      <c r="R285" s="91"/>
      <c r="S285" s="91"/>
      <c r="T285" s="92"/>
      <c r="U285" s="38"/>
      <c r="V285" s="38"/>
      <c r="W285" s="38"/>
      <c r="X285" s="38"/>
      <c r="Y285" s="38"/>
      <c r="Z285" s="38"/>
      <c r="AA285" s="38"/>
      <c r="AB285" s="38"/>
      <c r="AC285" s="38"/>
      <c r="AD285" s="38"/>
      <c r="AE285" s="38"/>
      <c r="AT285" s="17" t="s">
        <v>131</v>
      </c>
      <c r="AU285" s="17" t="s">
        <v>83</v>
      </c>
    </row>
    <row r="286" s="2" customFormat="1">
      <c r="A286" s="38"/>
      <c r="B286" s="39"/>
      <c r="C286" s="40"/>
      <c r="D286" s="227" t="s">
        <v>133</v>
      </c>
      <c r="E286" s="40"/>
      <c r="F286" s="232" t="s">
        <v>375</v>
      </c>
      <c r="G286" s="40"/>
      <c r="H286" s="40"/>
      <c r="I286" s="229"/>
      <c r="J286" s="40"/>
      <c r="K286" s="40"/>
      <c r="L286" s="44"/>
      <c r="M286" s="230"/>
      <c r="N286" s="231"/>
      <c r="O286" s="91"/>
      <c r="P286" s="91"/>
      <c r="Q286" s="91"/>
      <c r="R286" s="91"/>
      <c r="S286" s="91"/>
      <c r="T286" s="92"/>
      <c r="U286" s="38"/>
      <c r="V286" s="38"/>
      <c r="W286" s="38"/>
      <c r="X286" s="38"/>
      <c r="Y286" s="38"/>
      <c r="Z286" s="38"/>
      <c r="AA286" s="38"/>
      <c r="AB286" s="38"/>
      <c r="AC286" s="38"/>
      <c r="AD286" s="38"/>
      <c r="AE286" s="38"/>
      <c r="AT286" s="17" t="s">
        <v>133</v>
      </c>
      <c r="AU286" s="17" t="s">
        <v>83</v>
      </c>
    </row>
    <row r="287" s="2" customFormat="1" ht="16.5" customHeight="1">
      <c r="A287" s="38"/>
      <c r="B287" s="39"/>
      <c r="C287" s="265" t="s">
        <v>376</v>
      </c>
      <c r="D287" s="265" t="s">
        <v>180</v>
      </c>
      <c r="E287" s="266" t="s">
        <v>377</v>
      </c>
      <c r="F287" s="267" t="s">
        <v>378</v>
      </c>
      <c r="G287" s="268" t="s">
        <v>145</v>
      </c>
      <c r="H287" s="269">
        <v>15</v>
      </c>
      <c r="I287" s="270"/>
      <c r="J287" s="271">
        <f>ROUND(I287*H287,2)</f>
        <v>0</v>
      </c>
      <c r="K287" s="267" t="s">
        <v>128</v>
      </c>
      <c r="L287" s="272"/>
      <c r="M287" s="273" t="s">
        <v>1</v>
      </c>
      <c r="N287" s="274" t="s">
        <v>38</v>
      </c>
      <c r="O287" s="91"/>
      <c r="P287" s="223">
        <f>O287*H287</f>
        <v>0</v>
      </c>
      <c r="Q287" s="223">
        <v>0.0018</v>
      </c>
      <c r="R287" s="223">
        <f>Q287*H287</f>
        <v>0.027</v>
      </c>
      <c r="S287" s="223">
        <v>0</v>
      </c>
      <c r="T287" s="224">
        <f>S287*H287</f>
        <v>0</v>
      </c>
      <c r="U287" s="38"/>
      <c r="V287" s="38"/>
      <c r="W287" s="38"/>
      <c r="X287" s="38"/>
      <c r="Y287" s="38"/>
      <c r="Z287" s="38"/>
      <c r="AA287" s="38"/>
      <c r="AB287" s="38"/>
      <c r="AC287" s="38"/>
      <c r="AD287" s="38"/>
      <c r="AE287" s="38"/>
      <c r="AR287" s="225" t="s">
        <v>183</v>
      </c>
      <c r="AT287" s="225" t="s">
        <v>180</v>
      </c>
      <c r="AU287" s="225" t="s">
        <v>83</v>
      </c>
      <c r="AY287" s="17" t="s">
        <v>122</v>
      </c>
      <c r="BE287" s="226">
        <f>IF(N287="základní",J287,0)</f>
        <v>0</v>
      </c>
      <c r="BF287" s="226">
        <f>IF(N287="snížená",J287,0)</f>
        <v>0</v>
      </c>
      <c r="BG287" s="226">
        <f>IF(N287="zákl. přenesená",J287,0)</f>
        <v>0</v>
      </c>
      <c r="BH287" s="226">
        <f>IF(N287="sníž. přenesená",J287,0)</f>
        <v>0</v>
      </c>
      <c r="BI287" s="226">
        <f>IF(N287="nulová",J287,0)</f>
        <v>0</v>
      </c>
      <c r="BJ287" s="17" t="s">
        <v>81</v>
      </c>
      <c r="BK287" s="226">
        <f>ROUND(I287*H287,2)</f>
        <v>0</v>
      </c>
      <c r="BL287" s="17" t="s">
        <v>129</v>
      </c>
      <c r="BM287" s="225" t="s">
        <v>379</v>
      </c>
    </row>
    <row r="288" s="2" customFormat="1">
      <c r="A288" s="38"/>
      <c r="B288" s="39"/>
      <c r="C288" s="40"/>
      <c r="D288" s="227" t="s">
        <v>131</v>
      </c>
      <c r="E288" s="40"/>
      <c r="F288" s="228" t="s">
        <v>378</v>
      </c>
      <c r="G288" s="40"/>
      <c r="H288" s="40"/>
      <c r="I288" s="229"/>
      <c r="J288" s="40"/>
      <c r="K288" s="40"/>
      <c r="L288" s="44"/>
      <c r="M288" s="230"/>
      <c r="N288" s="231"/>
      <c r="O288" s="91"/>
      <c r="P288" s="91"/>
      <c r="Q288" s="91"/>
      <c r="R288" s="91"/>
      <c r="S288" s="91"/>
      <c r="T288" s="92"/>
      <c r="U288" s="38"/>
      <c r="V288" s="38"/>
      <c r="W288" s="38"/>
      <c r="X288" s="38"/>
      <c r="Y288" s="38"/>
      <c r="Z288" s="38"/>
      <c r="AA288" s="38"/>
      <c r="AB288" s="38"/>
      <c r="AC288" s="38"/>
      <c r="AD288" s="38"/>
      <c r="AE288" s="38"/>
      <c r="AT288" s="17" t="s">
        <v>131</v>
      </c>
      <c r="AU288" s="17" t="s">
        <v>83</v>
      </c>
    </row>
    <row r="289" s="2" customFormat="1" ht="16.5" customHeight="1">
      <c r="A289" s="38"/>
      <c r="B289" s="39"/>
      <c r="C289" s="214" t="s">
        <v>380</v>
      </c>
      <c r="D289" s="214" t="s">
        <v>124</v>
      </c>
      <c r="E289" s="215" t="s">
        <v>381</v>
      </c>
      <c r="F289" s="216" t="s">
        <v>382</v>
      </c>
      <c r="G289" s="217" t="s">
        <v>145</v>
      </c>
      <c r="H289" s="218">
        <v>4.2000000000000002</v>
      </c>
      <c r="I289" s="219"/>
      <c r="J289" s="220">
        <f>ROUND(I289*H289,2)</f>
        <v>0</v>
      </c>
      <c r="K289" s="216" t="s">
        <v>128</v>
      </c>
      <c r="L289" s="44"/>
      <c r="M289" s="221" t="s">
        <v>1</v>
      </c>
      <c r="N289" s="222" t="s">
        <v>38</v>
      </c>
      <c r="O289" s="91"/>
      <c r="P289" s="223">
        <f>O289*H289</f>
        <v>0</v>
      </c>
      <c r="Q289" s="223">
        <v>0.00107</v>
      </c>
      <c r="R289" s="223">
        <f>Q289*H289</f>
        <v>0.0044939999999999997</v>
      </c>
      <c r="S289" s="223">
        <v>0</v>
      </c>
      <c r="T289" s="224">
        <f>S289*H289</f>
        <v>0</v>
      </c>
      <c r="U289" s="38"/>
      <c r="V289" s="38"/>
      <c r="W289" s="38"/>
      <c r="X289" s="38"/>
      <c r="Y289" s="38"/>
      <c r="Z289" s="38"/>
      <c r="AA289" s="38"/>
      <c r="AB289" s="38"/>
      <c r="AC289" s="38"/>
      <c r="AD289" s="38"/>
      <c r="AE289" s="38"/>
      <c r="AR289" s="225" t="s">
        <v>129</v>
      </c>
      <c r="AT289" s="225" t="s">
        <v>124</v>
      </c>
      <c r="AU289" s="225" t="s">
        <v>83</v>
      </c>
      <c r="AY289" s="17" t="s">
        <v>122</v>
      </c>
      <c r="BE289" s="226">
        <f>IF(N289="základní",J289,0)</f>
        <v>0</v>
      </c>
      <c r="BF289" s="226">
        <f>IF(N289="snížená",J289,0)</f>
        <v>0</v>
      </c>
      <c r="BG289" s="226">
        <f>IF(N289="zákl. přenesená",J289,0)</f>
        <v>0</v>
      </c>
      <c r="BH289" s="226">
        <f>IF(N289="sníž. přenesená",J289,0)</f>
        <v>0</v>
      </c>
      <c r="BI289" s="226">
        <f>IF(N289="nulová",J289,0)</f>
        <v>0</v>
      </c>
      <c r="BJ289" s="17" t="s">
        <v>81</v>
      </c>
      <c r="BK289" s="226">
        <f>ROUND(I289*H289,2)</f>
        <v>0</v>
      </c>
      <c r="BL289" s="17" t="s">
        <v>129</v>
      </c>
      <c r="BM289" s="225" t="s">
        <v>383</v>
      </c>
    </row>
    <row r="290" s="2" customFormat="1">
      <c r="A290" s="38"/>
      <c r="B290" s="39"/>
      <c r="C290" s="40"/>
      <c r="D290" s="227" t="s">
        <v>131</v>
      </c>
      <c r="E290" s="40"/>
      <c r="F290" s="228" t="s">
        <v>384</v>
      </c>
      <c r="G290" s="40"/>
      <c r="H290" s="40"/>
      <c r="I290" s="229"/>
      <c r="J290" s="40"/>
      <c r="K290" s="40"/>
      <c r="L290" s="44"/>
      <c r="M290" s="230"/>
      <c r="N290" s="231"/>
      <c r="O290" s="91"/>
      <c r="P290" s="91"/>
      <c r="Q290" s="91"/>
      <c r="R290" s="91"/>
      <c r="S290" s="91"/>
      <c r="T290" s="92"/>
      <c r="U290" s="38"/>
      <c r="V290" s="38"/>
      <c r="W290" s="38"/>
      <c r="X290" s="38"/>
      <c r="Y290" s="38"/>
      <c r="Z290" s="38"/>
      <c r="AA290" s="38"/>
      <c r="AB290" s="38"/>
      <c r="AC290" s="38"/>
      <c r="AD290" s="38"/>
      <c r="AE290" s="38"/>
      <c r="AT290" s="17" t="s">
        <v>131</v>
      </c>
      <c r="AU290" s="17" t="s">
        <v>83</v>
      </c>
    </row>
    <row r="291" s="2" customFormat="1">
      <c r="A291" s="38"/>
      <c r="B291" s="39"/>
      <c r="C291" s="40"/>
      <c r="D291" s="227" t="s">
        <v>133</v>
      </c>
      <c r="E291" s="40"/>
      <c r="F291" s="232" t="s">
        <v>385</v>
      </c>
      <c r="G291" s="40"/>
      <c r="H291" s="40"/>
      <c r="I291" s="229"/>
      <c r="J291" s="40"/>
      <c r="K291" s="40"/>
      <c r="L291" s="44"/>
      <c r="M291" s="230"/>
      <c r="N291" s="231"/>
      <c r="O291" s="91"/>
      <c r="P291" s="91"/>
      <c r="Q291" s="91"/>
      <c r="R291" s="91"/>
      <c r="S291" s="91"/>
      <c r="T291" s="92"/>
      <c r="U291" s="38"/>
      <c r="V291" s="38"/>
      <c r="W291" s="38"/>
      <c r="X291" s="38"/>
      <c r="Y291" s="38"/>
      <c r="Z291" s="38"/>
      <c r="AA291" s="38"/>
      <c r="AB291" s="38"/>
      <c r="AC291" s="38"/>
      <c r="AD291" s="38"/>
      <c r="AE291" s="38"/>
      <c r="AT291" s="17" t="s">
        <v>133</v>
      </c>
      <c r="AU291" s="17" t="s">
        <v>83</v>
      </c>
    </row>
    <row r="292" s="12" customFormat="1" ht="22.8" customHeight="1">
      <c r="A292" s="12"/>
      <c r="B292" s="198"/>
      <c r="C292" s="199"/>
      <c r="D292" s="200" t="s">
        <v>72</v>
      </c>
      <c r="E292" s="212" t="s">
        <v>129</v>
      </c>
      <c r="F292" s="212" t="s">
        <v>386</v>
      </c>
      <c r="G292" s="199"/>
      <c r="H292" s="199"/>
      <c r="I292" s="202"/>
      <c r="J292" s="213">
        <f>BK292</f>
        <v>0</v>
      </c>
      <c r="K292" s="199"/>
      <c r="L292" s="204"/>
      <c r="M292" s="205"/>
      <c r="N292" s="206"/>
      <c r="O292" s="206"/>
      <c r="P292" s="207">
        <f>SUM(P293:P355)</f>
        <v>0</v>
      </c>
      <c r="Q292" s="206"/>
      <c r="R292" s="207">
        <f>SUM(R293:R355)</f>
        <v>314.32566381999999</v>
      </c>
      <c r="S292" s="206"/>
      <c r="T292" s="208">
        <f>SUM(T293:T355)</f>
        <v>0</v>
      </c>
      <c r="U292" s="12"/>
      <c r="V292" s="12"/>
      <c r="W292" s="12"/>
      <c r="X292" s="12"/>
      <c r="Y292" s="12"/>
      <c r="Z292" s="12"/>
      <c r="AA292" s="12"/>
      <c r="AB292" s="12"/>
      <c r="AC292" s="12"/>
      <c r="AD292" s="12"/>
      <c r="AE292" s="12"/>
      <c r="AR292" s="209" t="s">
        <v>81</v>
      </c>
      <c r="AT292" s="210" t="s">
        <v>72</v>
      </c>
      <c r="AU292" s="210" t="s">
        <v>81</v>
      </c>
      <c r="AY292" s="209" t="s">
        <v>122</v>
      </c>
      <c r="BK292" s="211">
        <f>SUM(BK293:BK355)</f>
        <v>0</v>
      </c>
    </row>
    <row r="293" s="2" customFormat="1" ht="16.5" customHeight="1">
      <c r="A293" s="38"/>
      <c r="B293" s="39"/>
      <c r="C293" s="214" t="s">
        <v>387</v>
      </c>
      <c r="D293" s="214" t="s">
        <v>124</v>
      </c>
      <c r="E293" s="215" t="s">
        <v>388</v>
      </c>
      <c r="F293" s="216" t="s">
        <v>389</v>
      </c>
      <c r="G293" s="217" t="s">
        <v>159</v>
      </c>
      <c r="H293" s="218">
        <v>9.157</v>
      </c>
      <c r="I293" s="219"/>
      <c r="J293" s="220">
        <f>ROUND(I293*H293,2)</f>
        <v>0</v>
      </c>
      <c r="K293" s="216" t="s">
        <v>128</v>
      </c>
      <c r="L293" s="44"/>
      <c r="M293" s="221" t="s">
        <v>1</v>
      </c>
      <c r="N293" s="222" t="s">
        <v>38</v>
      </c>
      <c r="O293" s="91"/>
      <c r="P293" s="223">
        <f>O293*H293</f>
        <v>0</v>
      </c>
      <c r="Q293" s="223">
        <v>2.5027599999999999</v>
      </c>
      <c r="R293" s="223">
        <f>Q293*H293</f>
        <v>22.917773319999998</v>
      </c>
      <c r="S293" s="223">
        <v>0</v>
      </c>
      <c r="T293" s="224">
        <f>S293*H293</f>
        <v>0</v>
      </c>
      <c r="U293" s="38"/>
      <c r="V293" s="38"/>
      <c r="W293" s="38"/>
      <c r="X293" s="38"/>
      <c r="Y293" s="38"/>
      <c r="Z293" s="38"/>
      <c r="AA293" s="38"/>
      <c r="AB293" s="38"/>
      <c r="AC293" s="38"/>
      <c r="AD293" s="38"/>
      <c r="AE293" s="38"/>
      <c r="AR293" s="225" t="s">
        <v>129</v>
      </c>
      <c r="AT293" s="225" t="s">
        <v>124</v>
      </c>
      <c r="AU293" s="225" t="s">
        <v>83</v>
      </c>
      <c r="AY293" s="17" t="s">
        <v>122</v>
      </c>
      <c r="BE293" s="226">
        <f>IF(N293="základní",J293,0)</f>
        <v>0</v>
      </c>
      <c r="BF293" s="226">
        <f>IF(N293="snížená",J293,0)</f>
        <v>0</v>
      </c>
      <c r="BG293" s="226">
        <f>IF(N293="zákl. přenesená",J293,0)</f>
        <v>0</v>
      </c>
      <c r="BH293" s="226">
        <f>IF(N293="sníž. přenesená",J293,0)</f>
        <v>0</v>
      </c>
      <c r="BI293" s="226">
        <f>IF(N293="nulová",J293,0)</f>
        <v>0</v>
      </c>
      <c r="BJ293" s="17" t="s">
        <v>81</v>
      </c>
      <c r="BK293" s="226">
        <f>ROUND(I293*H293,2)</f>
        <v>0</v>
      </c>
      <c r="BL293" s="17" t="s">
        <v>129</v>
      </c>
      <c r="BM293" s="225" t="s">
        <v>390</v>
      </c>
    </row>
    <row r="294" s="2" customFormat="1">
      <c r="A294" s="38"/>
      <c r="B294" s="39"/>
      <c r="C294" s="40"/>
      <c r="D294" s="227" t="s">
        <v>131</v>
      </c>
      <c r="E294" s="40"/>
      <c r="F294" s="228" t="s">
        <v>391</v>
      </c>
      <c r="G294" s="40"/>
      <c r="H294" s="40"/>
      <c r="I294" s="229"/>
      <c r="J294" s="40"/>
      <c r="K294" s="40"/>
      <c r="L294" s="44"/>
      <c r="M294" s="230"/>
      <c r="N294" s="231"/>
      <c r="O294" s="91"/>
      <c r="P294" s="91"/>
      <c r="Q294" s="91"/>
      <c r="R294" s="91"/>
      <c r="S294" s="91"/>
      <c r="T294" s="92"/>
      <c r="U294" s="38"/>
      <c r="V294" s="38"/>
      <c r="W294" s="38"/>
      <c r="X294" s="38"/>
      <c r="Y294" s="38"/>
      <c r="Z294" s="38"/>
      <c r="AA294" s="38"/>
      <c r="AB294" s="38"/>
      <c r="AC294" s="38"/>
      <c r="AD294" s="38"/>
      <c r="AE294" s="38"/>
      <c r="AT294" s="17" t="s">
        <v>131</v>
      </c>
      <c r="AU294" s="17" t="s">
        <v>83</v>
      </c>
    </row>
    <row r="295" s="2" customFormat="1">
      <c r="A295" s="38"/>
      <c r="B295" s="39"/>
      <c r="C295" s="40"/>
      <c r="D295" s="227" t="s">
        <v>133</v>
      </c>
      <c r="E295" s="40"/>
      <c r="F295" s="232" t="s">
        <v>392</v>
      </c>
      <c r="G295" s="40"/>
      <c r="H295" s="40"/>
      <c r="I295" s="229"/>
      <c r="J295" s="40"/>
      <c r="K295" s="40"/>
      <c r="L295" s="44"/>
      <c r="M295" s="230"/>
      <c r="N295" s="231"/>
      <c r="O295" s="91"/>
      <c r="P295" s="91"/>
      <c r="Q295" s="91"/>
      <c r="R295" s="91"/>
      <c r="S295" s="91"/>
      <c r="T295" s="92"/>
      <c r="U295" s="38"/>
      <c r="V295" s="38"/>
      <c r="W295" s="38"/>
      <c r="X295" s="38"/>
      <c r="Y295" s="38"/>
      <c r="Z295" s="38"/>
      <c r="AA295" s="38"/>
      <c r="AB295" s="38"/>
      <c r="AC295" s="38"/>
      <c r="AD295" s="38"/>
      <c r="AE295" s="38"/>
      <c r="AT295" s="17" t="s">
        <v>133</v>
      </c>
      <c r="AU295" s="17" t="s">
        <v>83</v>
      </c>
    </row>
    <row r="296" s="13" customFormat="1">
      <c r="A296" s="13"/>
      <c r="B296" s="233"/>
      <c r="C296" s="234"/>
      <c r="D296" s="227" t="s">
        <v>135</v>
      </c>
      <c r="E296" s="235" t="s">
        <v>1</v>
      </c>
      <c r="F296" s="236" t="s">
        <v>393</v>
      </c>
      <c r="G296" s="234"/>
      <c r="H296" s="235" t="s">
        <v>1</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135</v>
      </c>
      <c r="AU296" s="242" t="s">
        <v>83</v>
      </c>
      <c r="AV296" s="13" t="s">
        <v>81</v>
      </c>
      <c r="AW296" s="13" t="s">
        <v>30</v>
      </c>
      <c r="AX296" s="13" t="s">
        <v>73</v>
      </c>
      <c r="AY296" s="242" t="s">
        <v>122</v>
      </c>
    </row>
    <row r="297" s="14" customFormat="1">
      <c r="A297" s="14"/>
      <c r="B297" s="243"/>
      <c r="C297" s="244"/>
      <c r="D297" s="227" t="s">
        <v>135</v>
      </c>
      <c r="E297" s="245" t="s">
        <v>1</v>
      </c>
      <c r="F297" s="246" t="s">
        <v>394</v>
      </c>
      <c r="G297" s="244"/>
      <c r="H297" s="247">
        <v>9.157</v>
      </c>
      <c r="I297" s="248"/>
      <c r="J297" s="244"/>
      <c r="K297" s="244"/>
      <c r="L297" s="249"/>
      <c r="M297" s="250"/>
      <c r="N297" s="251"/>
      <c r="O297" s="251"/>
      <c r="P297" s="251"/>
      <c r="Q297" s="251"/>
      <c r="R297" s="251"/>
      <c r="S297" s="251"/>
      <c r="T297" s="252"/>
      <c r="U297" s="14"/>
      <c r="V297" s="14"/>
      <c r="W297" s="14"/>
      <c r="X297" s="14"/>
      <c r="Y297" s="14"/>
      <c r="Z297" s="14"/>
      <c r="AA297" s="14"/>
      <c r="AB297" s="14"/>
      <c r="AC297" s="14"/>
      <c r="AD297" s="14"/>
      <c r="AE297" s="14"/>
      <c r="AT297" s="253" t="s">
        <v>135</v>
      </c>
      <c r="AU297" s="253" t="s">
        <v>83</v>
      </c>
      <c r="AV297" s="14" t="s">
        <v>83</v>
      </c>
      <c r="AW297" s="14" t="s">
        <v>30</v>
      </c>
      <c r="AX297" s="14" t="s">
        <v>81</v>
      </c>
      <c r="AY297" s="253" t="s">
        <v>122</v>
      </c>
    </row>
    <row r="298" s="2" customFormat="1">
      <c r="A298" s="38"/>
      <c r="B298" s="39"/>
      <c r="C298" s="214" t="s">
        <v>395</v>
      </c>
      <c r="D298" s="214" t="s">
        <v>124</v>
      </c>
      <c r="E298" s="215" t="s">
        <v>396</v>
      </c>
      <c r="F298" s="216" t="s">
        <v>397</v>
      </c>
      <c r="G298" s="217" t="s">
        <v>159</v>
      </c>
      <c r="H298" s="218">
        <v>9.157</v>
      </c>
      <c r="I298" s="219"/>
      <c r="J298" s="220">
        <f>ROUND(I298*H298,2)</f>
        <v>0</v>
      </c>
      <c r="K298" s="216" t="s">
        <v>128</v>
      </c>
      <c r="L298" s="44"/>
      <c r="M298" s="221" t="s">
        <v>1</v>
      </c>
      <c r="N298" s="222" t="s">
        <v>38</v>
      </c>
      <c r="O298" s="91"/>
      <c r="P298" s="223">
        <f>O298*H298</f>
        <v>0</v>
      </c>
      <c r="Q298" s="223">
        <v>0.048579999999999998</v>
      </c>
      <c r="R298" s="223">
        <f>Q298*H298</f>
        <v>0.44484705999999996</v>
      </c>
      <c r="S298" s="223">
        <v>0</v>
      </c>
      <c r="T298" s="224">
        <f>S298*H298</f>
        <v>0</v>
      </c>
      <c r="U298" s="38"/>
      <c r="V298" s="38"/>
      <c r="W298" s="38"/>
      <c r="X298" s="38"/>
      <c r="Y298" s="38"/>
      <c r="Z298" s="38"/>
      <c r="AA298" s="38"/>
      <c r="AB298" s="38"/>
      <c r="AC298" s="38"/>
      <c r="AD298" s="38"/>
      <c r="AE298" s="38"/>
      <c r="AR298" s="225" t="s">
        <v>129</v>
      </c>
      <c r="AT298" s="225" t="s">
        <v>124</v>
      </c>
      <c r="AU298" s="225" t="s">
        <v>83</v>
      </c>
      <c r="AY298" s="17" t="s">
        <v>122</v>
      </c>
      <c r="BE298" s="226">
        <f>IF(N298="základní",J298,0)</f>
        <v>0</v>
      </c>
      <c r="BF298" s="226">
        <f>IF(N298="snížená",J298,0)</f>
        <v>0</v>
      </c>
      <c r="BG298" s="226">
        <f>IF(N298="zákl. přenesená",J298,0)</f>
        <v>0</v>
      </c>
      <c r="BH298" s="226">
        <f>IF(N298="sníž. přenesená",J298,0)</f>
        <v>0</v>
      </c>
      <c r="BI298" s="226">
        <f>IF(N298="nulová",J298,0)</f>
        <v>0</v>
      </c>
      <c r="BJ298" s="17" t="s">
        <v>81</v>
      </c>
      <c r="BK298" s="226">
        <f>ROUND(I298*H298,2)</f>
        <v>0</v>
      </c>
      <c r="BL298" s="17" t="s">
        <v>129</v>
      </c>
      <c r="BM298" s="225" t="s">
        <v>398</v>
      </c>
    </row>
    <row r="299" s="2" customFormat="1">
      <c r="A299" s="38"/>
      <c r="B299" s="39"/>
      <c r="C299" s="40"/>
      <c r="D299" s="227" t="s">
        <v>131</v>
      </c>
      <c r="E299" s="40"/>
      <c r="F299" s="228" t="s">
        <v>399</v>
      </c>
      <c r="G299" s="40"/>
      <c r="H299" s="40"/>
      <c r="I299" s="229"/>
      <c r="J299" s="40"/>
      <c r="K299" s="40"/>
      <c r="L299" s="44"/>
      <c r="M299" s="230"/>
      <c r="N299" s="231"/>
      <c r="O299" s="91"/>
      <c r="P299" s="91"/>
      <c r="Q299" s="91"/>
      <c r="R299" s="91"/>
      <c r="S299" s="91"/>
      <c r="T299" s="92"/>
      <c r="U299" s="38"/>
      <c r="V299" s="38"/>
      <c r="W299" s="38"/>
      <c r="X299" s="38"/>
      <c r="Y299" s="38"/>
      <c r="Z299" s="38"/>
      <c r="AA299" s="38"/>
      <c r="AB299" s="38"/>
      <c r="AC299" s="38"/>
      <c r="AD299" s="38"/>
      <c r="AE299" s="38"/>
      <c r="AT299" s="17" t="s">
        <v>131</v>
      </c>
      <c r="AU299" s="17" t="s">
        <v>83</v>
      </c>
    </row>
    <row r="300" s="2" customFormat="1">
      <c r="A300" s="38"/>
      <c r="B300" s="39"/>
      <c r="C300" s="40"/>
      <c r="D300" s="227" t="s">
        <v>133</v>
      </c>
      <c r="E300" s="40"/>
      <c r="F300" s="232" t="s">
        <v>392</v>
      </c>
      <c r="G300" s="40"/>
      <c r="H300" s="40"/>
      <c r="I300" s="229"/>
      <c r="J300" s="40"/>
      <c r="K300" s="40"/>
      <c r="L300" s="44"/>
      <c r="M300" s="230"/>
      <c r="N300" s="231"/>
      <c r="O300" s="91"/>
      <c r="P300" s="91"/>
      <c r="Q300" s="91"/>
      <c r="R300" s="91"/>
      <c r="S300" s="91"/>
      <c r="T300" s="92"/>
      <c r="U300" s="38"/>
      <c r="V300" s="38"/>
      <c r="W300" s="38"/>
      <c r="X300" s="38"/>
      <c r="Y300" s="38"/>
      <c r="Z300" s="38"/>
      <c r="AA300" s="38"/>
      <c r="AB300" s="38"/>
      <c r="AC300" s="38"/>
      <c r="AD300" s="38"/>
      <c r="AE300" s="38"/>
      <c r="AT300" s="17" t="s">
        <v>133</v>
      </c>
      <c r="AU300" s="17" t="s">
        <v>83</v>
      </c>
    </row>
    <row r="301" s="2" customFormat="1" ht="16.5" customHeight="1">
      <c r="A301" s="38"/>
      <c r="B301" s="39"/>
      <c r="C301" s="214" t="s">
        <v>400</v>
      </c>
      <c r="D301" s="214" t="s">
        <v>124</v>
      </c>
      <c r="E301" s="215" t="s">
        <v>401</v>
      </c>
      <c r="F301" s="216" t="s">
        <v>402</v>
      </c>
      <c r="G301" s="217" t="s">
        <v>127</v>
      </c>
      <c r="H301" s="218">
        <v>8.75</v>
      </c>
      <c r="I301" s="219"/>
      <c r="J301" s="220">
        <f>ROUND(I301*H301,2)</f>
        <v>0</v>
      </c>
      <c r="K301" s="216" t="s">
        <v>128</v>
      </c>
      <c r="L301" s="44"/>
      <c r="M301" s="221" t="s">
        <v>1</v>
      </c>
      <c r="N301" s="222" t="s">
        <v>38</v>
      </c>
      <c r="O301" s="91"/>
      <c r="P301" s="223">
        <f>O301*H301</f>
        <v>0</v>
      </c>
      <c r="Q301" s="223">
        <v>0.01787</v>
      </c>
      <c r="R301" s="223">
        <f>Q301*H301</f>
        <v>0.15636250000000002</v>
      </c>
      <c r="S301" s="223">
        <v>0</v>
      </c>
      <c r="T301" s="224">
        <f>S301*H301</f>
        <v>0</v>
      </c>
      <c r="U301" s="38"/>
      <c r="V301" s="38"/>
      <c r="W301" s="38"/>
      <c r="X301" s="38"/>
      <c r="Y301" s="38"/>
      <c r="Z301" s="38"/>
      <c r="AA301" s="38"/>
      <c r="AB301" s="38"/>
      <c r="AC301" s="38"/>
      <c r="AD301" s="38"/>
      <c r="AE301" s="38"/>
      <c r="AR301" s="225" t="s">
        <v>129</v>
      </c>
      <c r="AT301" s="225" t="s">
        <v>124</v>
      </c>
      <c r="AU301" s="225" t="s">
        <v>83</v>
      </c>
      <c r="AY301" s="17" t="s">
        <v>122</v>
      </c>
      <c r="BE301" s="226">
        <f>IF(N301="základní",J301,0)</f>
        <v>0</v>
      </c>
      <c r="BF301" s="226">
        <f>IF(N301="snížená",J301,0)</f>
        <v>0</v>
      </c>
      <c r="BG301" s="226">
        <f>IF(N301="zákl. přenesená",J301,0)</f>
        <v>0</v>
      </c>
      <c r="BH301" s="226">
        <f>IF(N301="sníž. přenesená",J301,0)</f>
        <v>0</v>
      </c>
      <c r="BI301" s="226">
        <f>IF(N301="nulová",J301,0)</f>
        <v>0</v>
      </c>
      <c r="BJ301" s="17" t="s">
        <v>81</v>
      </c>
      <c r="BK301" s="226">
        <f>ROUND(I301*H301,2)</f>
        <v>0</v>
      </c>
      <c r="BL301" s="17" t="s">
        <v>129</v>
      </c>
      <c r="BM301" s="225" t="s">
        <v>403</v>
      </c>
    </row>
    <row r="302" s="2" customFormat="1">
      <c r="A302" s="38"/>
      <c r="B302" s="39"/>
      <c r="C302" s="40"/>
      <c r="D302" s="227" t="s">
        <v>131</v>
      </c>
      <c r="E302" s="40"/>
      <c r="F302" s="228" t="s">
        <v>404</v>
      </c>
      <c r="G302" s="40"/>
      <c r="H302" s="40"/>
      <c r="I302" s="229"/>
      <c r="J302" s="40"/>
      <c r="K302" s="40"/>
      <c r="L302" s="44"/>
      <c r="M302" s="230"/>
      <c r="N302" s="231"/>
      <c r="O302" s="91"/>
      <c r="P302" s="91"/>
      <c r="Q302" s="91"/>
      <c r="R302" s="91"/>
      <c r="S302" s="91"/>
      <c r="T302" s="92"/>
      <c r="U302" s="38"/>
      <c r="V302" s="38"/>
      <c r="W302" s="38"/>
      <c r="X302" s="38"/>
      <c r="Y302" s="38"/>
      <c r="Z302" s="38"/>
      <c r="AA302" s="38"/>
      <c r="AB302" s="38"/>
      <c r="AC302" s="38"/>
      <c r="AD302" s="38"/>
      <c r="AE302" s="38"/>
      <c r="AT302" s="17" t="s">
        <v>131</v>
      </c>
      <c r="AU302" s="17" t="s">
        <v>83</v>
      </c>
    </row>
    <row r="303" s="2" customFormat="1">
      <c r="A303" s="38"/>
      <c r="B303" s="39"/>
      <c r="C303" s="40"/>
      <c r="D303" s="227" t="s">
        <v>133</v>
      </c>
      <c r="E303" s="40"/>
      <c r="F303" s="232" t="s">
        <v>405</v>
      </c>
      <c r="G303" s="40"/>
      <c r="H303" s="40"/>
      <c r="I303" s="229"/>
      <c r="J303" s="40"/>
      <c r="K303" s="40"/>
      <c r="L303" s="44"/>
      <c r="M303" s="230"/>
      <c r="N303" s="231"/>
      <c r="O303" s="91"/>
      <c r="P303" s="91"/>
      <c r="Q303" s="91"/>
      <c r="R303" s="91"/>
      <c r="S303" s="91"/>
      <c r="T303" s="92"/>
      <c r="U303" s="38"/>
      <c r="V303" s="38"/>
      <c r="W303" s="38"/>
      <c r="X303" s="38"/>
      <c r="Y303" s="38"/>
      <c r="Z303" s="38"/>
      <c r="AA303" s="38"/>
      <c r="AB303" s="38"/>
      <c r="AC303" s="38"/>
      <c r="AD303" s="38"/>
      <c r="AE303" s="38"/>
      <c r="AT303" s="17" t="s">
        <v>133</v>
      </c>
      <c r="AU303" s="17" t="s">
        <v>83</v>
      </c>
    </row>
    <row r="304" s="14" customFormat="1">
      <c r="A304" s="14"/>
      <c r="B304" s="243"/>
      <c r="C304" s="244"/>
      <c r="D304" s="227" t="s">
        <v>135</v>
      </c>
      <c r="E304" s="245" t="s">
        <v>1</v>
      </c>
      <c r="F304" s="246" t="s">
        <v>406</v>
      </c>
      <c r="G304" s="244"/>
      <c r="H304" s="247">
        <v>8.75</v>
      </c>
      <c r="I304" s="248"/>
      <c r="J304" s="244"/>
      <c r="K304" s="244"/>
      <c r="L304" s="249"/>
      <c r="M304" s="250"/>
      <c r="N304" s="251"/>
      <c r="O304" s="251"/>
      <c r="P304" s="251"/>
      <c r="Q304" s="251"/>
      <c r="R304" s="251"/>
      <c r="S304" s="251"/>
      <c r="T304" s="252"/>
      <c r="U304" s="14"/>
      <c r="V304" s="14"/>
      <c r="W304" s="14"/>
      <c r="X304" s="14"/>
      <c r="Y304" s="14"/>
      <c r="Z304" s="14"/>
      <c r="AA304" s="14"/>
      <c r="AB304" s="14"/>
      <c r="AC304" s="14"/>
      <c r="AD304" s="14"/>
      <c r="AE304" s="14"/>
      <c r="AT304" s="253" t="s">
        <v>135</v>
      </c>
      <c r="AU304" s="253" t="s">
        <v>83</v>
      </c>
      <c r="AV304" s="14" t="s">
        <v>83</v>
      </c>
      <c r="AW304" s="14" t="s">
        <v>30</v>
      </c>
      <c r="AX304" s="14" t="s">
        <v>81</v>
      </c>
      <c r="AY304" s="253" t="s">
        <v>122</v>
      </c>
    </row>
    <row r="305" s="2" customFormat="1" ht="16.5" customHeight="1">
      <c r="A305" s="38"/>
      <c r="B305" s="39"/>
      <c r="C305" s="214" t="s">
        <v>407</v>
      </c>
      <c r="D305" s="214" t="s">
        <v>124</v>
      </c>
      <c r="E305" s="215" t="s">
        <v>408</v>
      </c>
      <c r="F305" s="216" t="s">
        <v>409</v>
      </c>
      <c r="G305" s="217" t="s">
        <v>127</v>
      </c>
      <c r="H305" s="218">
        <v>8.75</v>
      </c>
      <c r="I305" s="219"/>
      <c r="J305" s="220">
        <f>ROUND(I305*H305,2)</f>
        <v>0</v>
      </c>
      <c r="K305" s="216" t="s">
        <v>128</v>
      </c>
      <c r="L305" s="44"/>
      <c r="M305" s="221" t="s">
        <v>1</v>
      </c>
      <c r="N305" s="222" t="s">
        <v>38</v>
      </c>
      <c r="O305" s="91"/>
      <c r="P305" s="223">
        <f>O305*H305</f>
        <v>0</v>
      </c>
      <c r="Q305" s="223">
        <v>0</v>
      </c>
      <c r="R305" s="223">
        <f>Q305*H305</f>
        <v>0</v>
      </c>
      <c r="S305" s="223">
        <v>0</v>
      </c>
      <c r="T305" s="224">
        <f>S305*H305</f>
        <v>0</v>
      </c>
      <c r="U305" s="38"/>
      <c r="V305" s="38"/>
      <c r="W305" s="38"/>
      <c r="X305" s="38"/>
      <c r="Y305" s="38"/>
      <c r="Z305" s="38"/>
      <c r="AA305" s="38"/>
      <c r="AB305" s="38"/>
      <c r="AC305" s="38"/>
      <c r="AD305" s="38"/>
      <c r="AE305" s="38"/>
      <c r="AR305" s="225" t="s">
        <v>129</v>
      </c>
      <c r="AT305" s="225" t="s">
        <v>124</v>
      </c>
      <c r="AU305" s="225" t="s">
        <v>83</v>
      </c>
      <c r="AY305" s="17" t="s">
        <v>122</v>
      </c>
      <c r="BE305" s="226">
        <f>IF(N305="základní",J305,0)</f>
        <v>0</v>
      </c>
      <c r="BF305" s="226">
        <f>IF(N305="snížená",J305,0)</f>
        <v>0</v>
      </c>
      <c r="BG305" s="226">
        <f>IF(N305="zákl. přenesená",J305,0)</f>
        <v>0</v>
      </c>
      <c r="BH305" s="226">
        <f>IF(N305="sníž. přenesená",J305,0)</f>
        <v>0</v>
      </c>
      <c r="BI305" s="226">
        <f>IF(N305="nulová",J305,0)</f>
        <v>0</v>
      </c>
      <c r="BJ305" s="17" t="s">
        <v>81</v>
      </c>
      <c r="BK305" s="226">
        <f>ROUND(I305*H305,2)</f>
        <v>0</v>
      </c>
      <c r="BL305" s="17" t="s">
        <v>129</v>
      </c>
      <c r="BM305" s="225" t="s">
        <v>410</v>
      </c>
    </row>
    <row r="306" s="2" customFormat="1">
      <c r="A306" s="38"/>
      <c r="B306" s="39"/>
      <c r="C306" s="40"/>
      <c r="D306" s="227" t="s">
        <v>131</v>
      </c>
      <c r="E306" s="40"/>
      <c r="F306" s="228" t="s">
        <v>411</v>
      </c>
      <c r="G306" s="40"/>
      <c r="H306" s="40"/>
      <c r="I306" s="229"/>
      <c r="J306" s="40"/>
      <c r="K306" s="40"/>
      <c r="L306" s="44"/>
      <c r="M306" s="230"/>
      <c r="N306" s="231"/>
      <c r="O306" s="91"/>
      <c r="P306" s="91"/>
      <c r="Q306" s="91"/>
      <c r="R306" s="91"/>
      <c r="S306" s="91"/>
      <c r="T306" s="92"/>
      <c r="U306" s="38"/>
      <c r="V306" s="38"/>
      <c r="W306" s="38"/>
      <c r="X306" s="38"/>
      <c r="Y306" s="38"/>
      <c r="Z306" s="38"/>
      <c r="AA306" s="38"/>
      <c r="AB306" s="38"/>
      <c r="AC306" s="38"/>
      <c r="AD306" s="38"/>
      <c r="AE306" s="38"/>
      <c r="AT306" s="17" t="s">
        <v>131</v>
      </c>
      <c r="AU306" s="17" t="s">
        <v>83</v>
      </c>
    </row>
    <row r="307" s="2" customFormat="1">
      <c r="A307" s="38"/>
      <c r="B307" s="39"/>
      <c r="C307" s="40"/>
      <c r="D307" s="227" t="s">
        <v>133</v>
      </c>
      <c r="E307" s="40"/>
      <c r="F307" s="232" t="s">
        <v>405</v>
      </c>
      <c r="G307" s="40"/>
      <c r="H307" s="40"/>
      <c r="I307" s="229"/>
      <c r="J307" s="40"/>
      <c r="K307" s="40"/>
      <c r="L307" s="44"/>
      <c r="M307" s="230"/>
      <c r="N307" s="231"/>
      <c r="O307" s="91"/>
      <c r="P307" s="91"/>
      <c r="Q307" s="91"/>
      <c r="R307" s="91"/>
      <c r="S307" s="91"/>
      <c r="T307" s="92"/>
      <c r="U307" s="38"/>
      <c r="V307" s="38"/>
      <c r="W307" s="38"/>
      <c r="X307" s="38"/>
      <c r="Y307" s="38"/>
      <c r="Z307" s="38"/>
      <c r="AA307" s="38"/>
      <c r="AB307" s="38"/>
      <c r="AC307" s="38"/>
      <c r="AD307" s="38"/>
      <c r="AE307" s="38"/>
      <c r="AT307" s="17" t="s">
        <v>133</v>
      </c>
      <c r="AU307" s="17" t="s">
        <v>83</v>
      </c>
    </row>
    <row r="308" s="2" customFormat="1" ht="16.5" customHeight="1">
      <c r="A308" s="38"/>
      <c r="B308" s="39"/>
      <c r="C308" s="214" t="s">
        <v>412</v>
      </c>
      <c r="D308" s="214" t="s">
        <v>124</v>
      </c>
      <c r="E308" s="215" t="s">
        <v>413</v>
      </c>
      <c r="F308" s="216" t="s">
        <v>414</v>
      </c>
      <c r="G308" s="217" t="s">
        <v>203</v>
      </c>
      <c r="H308" s="218">
        <v>2.875</v>
      </c>
      <c r="I308" s="219"/>
      <c r="J308" s="220">
        <f>ROUND(I308*H308,2)</f>
        <v>0</v>
      </c>
      <c r="K308" s="216" t="s">
        <v>128</v>
      </c>
      <c r="L308" s="44"/>
      <c r="M308" s="221" t="s">
        <v>1</v>
      </c>
      <c r="N308" s="222" t="s">
        <v>38</v>
      </c>
      <c r="O308" s="91"/>
      <c r="P308" s="223">
        <f>O308*H308</f>
        <v>0</v>
      </c>
      <c r="Q308" s="223">
        <v>1.0492699999999999</v>
      </c>
      <c r="R308" s="223">
        <f>Q308*H308</f>
        <v>3.0166512499999998</v>
      </c>
      <c r="S308" s="223">
        <v>0</v>
      </c>
      <c r="T308" s="224">
        <f>S308*H308</f>
        <v>0</v>
      </c>
      <c r="U308" s="38"/>
      <c r="V308" s="38"/>
      <c r="W308" s="38"/>
      <c r="X308" s="38"/>
      <c r="Y308" s="38"/>
      <c r="Z308" s="38"/>
      <c r="AA308" s="38"/>
      <c r="AB308" s="38"/>
      <c r="AC308" s="38"/>
      <c r="AD308" s="38"/>
      <c r="AE308" s="38"/>
      <c r="AR308" s="225" t="s">
        <v>129</v>
      </c>
      <c r="AT308" s="225" t="s">
        <v>124</v>
      </c>
      <c r="AU308" s="225" t="s">
        <v>83</v>
      </c>
      <c r="AY308" s="17" t="s">
        <v>122</v>
      </c>
      <c r="BE308" s="226">
        <f>IF(N308="základní",J308,0)</f>
        <v>0</v>
      </c>
      <c r="BF308" s="226">
        <f>IF(N308="snížená",J308,0)</f>
        <v>0</v>
      </c>
      <c r="BG308" s="226">
        <f>IF(N308="zákl. přenesená",J308,0)</f>
        <v>0</v>
      </c>
      <c r="BH308" s="226">
        <f>IF(N308="sníž. přenesená",J308,0)</f>
        <v>0</v>
      </c>
      <c r="BI308" s="226">
        <f>IF(N308="nulová",J308,0)</f>
        <v>0</v>
      </c>
      <c r="BJ308" s="17" t="s">
        <v>81</v>
      </c>
      <c r="BK308" s="226">
        <f>ROUND(I308*H308,2)</f>
        <v>0</v>
      </c>
      <c r="BL308" s="17" t="s">
        <v>129</v>
      </c>
      <c r="BM308" s="225" t="s">
        <v>415</v>
      </c>
    </row>
    <row r="309" s="2" customFormat="1">
      <c r="A309" s="38"/>
      <c r="B309" s="39"/>
      <c r="C309" s="40"/>
      <c r="D309" s="227" t="s">
        <v>131</v>
      </c>
      <c r="E309" s="40"/>
      <c r="F309" s="228" t="s">
        <v>416</v>
      </c>
      <c r="G309" s="40"/>
      <c r="H309" s="40"/>
      <c r="I309" s="229"/>
      <c r="J309" s="40"/>
      <c r="K309" s="40"/>
      <c r="L309" s="44"/>
      <c r="M309" s="230"/>
      <c r="N309" s="231"/>
      <c r="O309" s="91"/>
      <c r="P309" s="91"/>
      <c r="Q309" s="91"/>
      <c r="R309" s="91"/>
      <c r="S309" s="91"/>
      <c r="T309" s="92"/>
      <c r="U309" s="38"/>
      <c r="V309" s="38"/>
      <c r="W309" s="38"/>
      <c r="X309" s="38"/>
      <c r="Y309" s="38"/>
      <c r="Z309" s="38"/>
      <c r="AA309" s="38"/>
      <c r="AB309" s="38"/>
      <c r="AC309" s="38"/>
      <c r="AD309" s="38"/>
      <c r="AE309" s="38"/>
      <c r="AT309" s="17" t="s">
        <v>131</v>
      </c>
      <c r="AU309" s="17" t="s">
        <v>83</v>
      </c>
    </row>
    <row r="310" s="2" customFormat="1">
      <c r="A310" s="38"/>
      <c r="B310" s="39"/>
      <c r="C310" s="40"/>
      <c r="D310" s="227" t="s">
        <v>133</v>
      </c>
      <c r="E310" s="40"/>
      <c r="F310" s="232" t="s">
        <v>417</v>
      </c>
      <c r="G310" s="40"/>
      <c r="H310" s="40"/>
      <c r="I310" s="229"/>
      <c r="J310" s="40"/>
      <c r="K310" s="40"/>
      <c r="L310" s="44"/>
      <c r="M310" s="230"/>
      <c r="N310" s="231"/>
      <c r="O310" s="91"/>
      <c r="P310" s="91"/>
      <c r="Q310" s="91"/>
      <c r="R310" s="91"/>
      <c r="S310" s="91"/>
      <c r="T310" s="92"/>
      <c r="U310" s="38"/>
      <c r="V310" s="38"/>
      <c r="W310" s="38"/>
      <c r="X310" s="38"/>
      <c r="Y310" s="38"/>
      <c r="Z310" s="38"/>
      <c r="AA310" s="38"/>
      <c r="AB310" s="38"/>
      <c r="AC310" s="38"/>
      <c r="AD310" s="38"/>
      <c r="AE310" s="38"/>
      <c r="AT310" s="17" t="s">
        <v>133</v>
      </c>
      <c r="AU310" s="17" t="s">
        <v>83</v>
      </c>
    </row>
    <row r="311" s="14" customFormat="1">
      <c r="A311" s="14"/>
      <c r="B311" s="243"/>
      <c r="C311" s="244"/>
      <c r="D311" s="227" t="s">
        <v>135</v>
      </c>
      <c r="E311" s="245" t="s">
        <v>1</v>
      </c>
      <c r="F311" s="246" t="s">
        <v>418</v>
      </c>
      <c r="G311" s="244"/>
      <c r="H311" s="247">
        <v>2.875</v>
      </c>
      <c r="I311" s="248"/>
      <c r="J311" s="244"/>
      <c r="K311" s="244"/>
      <c r="L311" s="249"/>
      <c r="M311" s="250"/>
      <c r="N311" s="251"/>
      <c r="O311" s="251"/>
      <c r="P311" s="251"/>
      <c r="Q311" s="251"/>
      <c r="R311" s="251"/>
      <c r="S311" s="251"/>
      <c r="T311" s="252"/>
      <c r="U311" s="14"/>
      <c r="V311" s="14"/>
      <c r="W311" s="14"/>
      <c r="X311" s="14"/>
      <c r="Y311" s="14"/>
      <c r="Z311" s="14"/>
      <c r="AA311" s="14"/>
      <c r="AB311" s="14"/>
      <c r="AC311" s="14"/>
      <c r="AD311" s="14"/>
      <c r="AE311" s="14"/>
      <c r="AT311" s="253" t="s">
        <v>135</v>
      </c>
      <c r="AU311" s="253" t="s">
        <v>83</v>
      </c>
      <c r="AV311" s="14" t="s">
        <v>83</v>
      </c>
      <c r="AW311" s="14" t="s">
        <v>30</v>
      </c>
      <c r="AX311" s="14" t="s">
        <v>81</v>
      </c>
      <c r="AY311" s="253" t="s">
        <v>122</v>
      </c>
    </row>
    <row r="312" s="2" customFormat="1" ht="16.5" customHeight="1">
      <c r="A312" s="38"/>
      <c r="B312" s="39"/>
      <c r="C312" s="214" t="s">
        <v>419</v>
      </c>
      <c r="D312" s="214" t="s">
        <v>124</v>
      </c>
      <c r="E312" s="215" t="s">
        <v>420</v>
      </c>
      <c r="F312" s="216" t="s">
        <v>421</v>
      </c>
      <c r="G312" s="217" t="s">
        <v>127</v>
      </c>
      <c r="H312" s="218">
        <v>35.131</v>
      </c>
      <c r="I312" s="219"/>
      <c r="J312" s="220">
        <f>ROUND(I312*H312,2)</f>
        <v>0</v>
      </c>
      <c r="K312" s="216" t="s">
        <v>128</v>
      </c>
      <c r="L312" s="44"/>
      <c r="M312" s="221" t="s">
        <v>1</v>
      </c>
      <c r="N312" s="222" t="s">
        <v>38</v>
      </c>
      <c r="O312" s="91"/>
      <c r="P312" s="223">
        <f>O312*H312</f>
        <v>0</v>
      </c>
      <c r="Q312" s="223">
        <v>0.01087</v>
      </c>
      <c r="R312" s="223">
        <f>Q312*H312</f>
        <v>0.38187397000000001</v>
      </c>
      <c r="S312" s="223">
        <v>0</v>
      </c>
      <c r="T312" s="224">
        <f>S312*H312</f>
        <v>0</v>
      </c>
      <c r="U312" s="38"/>
      <c r="V312" s="38"/>
      <c r="W312" s="38"/>
      <c r="X312" s="38"/>
      <c r="Y312" s="38"/>
      <c r="Z312" s="38"/>
      <c r="AA312" s="38"/>
      <c r="AB312" s="38"/>
      <c r="AC312" s="38"/>
      <c r="AD312" s="38"/>
      <c r="AE312" s="38"/>
      <c r="AR312" s="225" t="s">
        <v>129</v>
      </c>
      <c r="AT312" s="225" t="s">
        <v>124</v>
      </c>
      <c r="AU312" s="225" t="s">
        <v>83</v>
      </c>
      <c r="AY312" s="17" t="s">
        <v>122</v>
      </c>
      <c r="BE312" s="226">
        <f>IF(N312="základní",J312,0)</f>
        <v>0</v>
      </c>
      <c r="BF312" s="226">
        <f>IF(N312="snížená",J312,0)</f>
        <v>0</v>
      </c>
      <c r="BG312" s="226">
        <f>IF(N312="zákl. přenesená",J312,0)</f>
        <v>0</v>
      </c>
      <c r="BH312" s="226">
        <f>IF(N312="sníž. přenesená",J312,0)</f>
        <v>0</v>
      </c>
      <c r="BI312" s="226">
        <f>IF(N312="nulová",J312,0)</f>
        <v>0</v>
      </c>
      <c r="BJ312" s="17" t="s">
        <v>81</v>
      </c>
      <c r="BK312" s="226">
        <f>ROUND(I312*H312,2)</f>
        <v>0</v>
      </c>
      <c r="BL312" s="17" t="s">
        <v>129</v>
      </c>
      <c r="BM312" s="225" t="s">
        <v>422</v>
      </c>
    </row>
    <row r="313" s="2" customFormat="1">
      <c r="A313" s="38"/>
      <c r="B313" s="39"/>
      <c r="C313" s="40"/>
      <c r="D313" s="227" t="s">
        <v>131</v>
      </c>
      <c r="E313" s="40"/>
      <c r="F313" s="228" t="s">
        <v>423</v>
      </c>
      <c r="G313" s="40"/>
      <c r="H313" s="40"/>
      <c r="I313" s="229"/>
      <c r="J313" s="40"/>
      <c r="K313" s="40"/>
      <c r="L313" s="44"/>
      <c r="M313" s="230"/>
      <c r="N313" s="231"/>
      <c r="O313" s="91"/>
      <c r="P313" s="91"/>
      <c r="Q313" s="91"/>
      <c r="R313" s="91"/>
      <c r="S313" s="91"/>
      <c r="T313" s="92"/>
      <c r="U313" s="38"/>
      <c r="V313" s="38"/>
      <c r="W313" s="38"/>
      <c r="X313" s="38"/>
      <c r="Y313" s="38"/>
      <c r="Z313" s="38"/>
      <c r="AA313" s="38"/>
      <c r="AB313" s="38"/>
      <c r="AC313" s="38"/>
      <c r="AD313" s="38"/>
      <c r="AE313" s="38"/>
      <c r="AT313" s="17" t="s">
        <v>131</v>
      </c>
      <c r="AU313" s="17" t="s">
        <v>83</v>
      </c>
    </row>
    <row r="314" s="2" customFormat="1">
      <c r="A314" s="38"/>
      <c r="B314" s="39"/>
      <c r="C314" s="40"/>
      <c r="D314" s="227" t="s">
        <v>133</v>
      </c>
      <c r="E314" s="40"/>
      <c r="F314" s="232" t="s">
        <v>424</v>
      </c>
      <c r="G314" s="40"/>
      <c r="H314" s="40"/>
      <c r="I314" s="229"/>
      <c r="J314" s="40"/>
      <c r="K314" s="40"/>
      <c r="L314" s="44"/>
      <c r="M314" s="230"/>
      <c r="N314" s="231"/>
      <c r="O314" s="91"/>
      <c r="P314" s="91"/>
      <c r="Q314" s="91"/>
      <c r="R314" s="91"/>
      <c r="S314" s="91"/>
      <c r="T314" s="92"/>
      <c r="U314" s="38"/>
      <c r="V314" s="38"/>
      <c r="W314" s="38"/>
      <c r="X314" s="38"/>
      <c r="Y314" s="38"/>
      <c r="Z314" s="38"/>
      <c r="AA314" s="38"/>
      <c r="AB314" s="38"/>
      <c r="AC314" s="38"/>
      <c r="AD314" s="38"/>
      <c r="AE314" s="38"/>
      <c r="AT314" s="17" t="s">
        <v>133</v>
      </c>
      <c r="AU314" s="17" t="s">
        <v>83</v>
      </c>
    </row>
    <row r="315" s="14" customFormat="1">
      <c r="A315" s="14"/>
      <c r="B315" s="243"/>
      <c r="C315" s="244"/>
      <c r="D315" s="227" t="s">
        <v>135</v>
      </c>
      <c r="E315" s="245" t="s">
        <v>1</v>
      </c>
      <c r="F315" s="246" t="s">
        <v>425</v>
      </c>
      <c r="G315" s="244"/>
      <c r="H315" s="247">
        <v>35.131</v>
      </c>
      <c r="I315" s="248"/>
      <c r="J315" s="244"/>
      <c r="K315" s="244"/>
      <c r="L315" s="249"/>
      <c r="M315" s="250"/>
      <c r="N315" s="251"/>
      <c r="O315" s="251"/>
      <c r="P315" s="251"/>
      <c r="Q315" s="251"/>
      <c r="R315" s="251"/>
      <c r="S315" s="251"/>
      <c r="T315" s="252"/>
      <c r="U315" s="14"/>
      <c r="V315" s="14"/>
      <c r="W315" s="14"/>
      <c r="X315" s="14"/>
      <c r="Y315" s="14"/>
      <c r="Z315" s="14"/>
      <c r="AA315" s="14"/>
      <c r="AB315" s="14"/>
      <c r="AC315" s="14"/>
      <c r="AD315" s="14"/>
      <c r="AE315" s="14"/>
      <c r="AT315" s="253" t="s">
        <v>135</v>
      </c>
      <c r="AU315" s="253" t="s">
        <v>83</v>
      </c>
      <c r="AV315" s="14" t="s">
        <v>83</v>
      </c>
      <c r="AW315" s="14" t="s">
        <v>30</v>
      </c>
      <c r="AX315" s="14" t="s">
        <v>81</v>
      </c>
      <c r="AY315" s="253" t="s">
        <v>122</v>
      </c>
    </row>
    <row r="316" s="2" customFormat="1" ht="16.5" customHeight="1">
      <c r="A316" s="38"/>
      <c r="B316" s="39"/>
      <c r="C316" s="214" t="s">
        <v>426</v>
      </c>
      <c r="D316" s="214" t="s">
        <v>124</v>
      </c>
      <c r="E316" s="215" t="s">
        <v>427</v>
      </c>
      <c r="F316" s="216" t="s">
        <v>428</v>
      </c>
      <c r="G316" s="217" t="s">
        <v>127</v>
      </c>
      <c r="H316" s="218">
        <v>35.131</v>
      </c>
      <c r="I316" s="219"/>
      <c r="J316" s="220">
        <f>ROUND(I316*H316,2)</f>
        <v>0</v>
      </c>
      <c r="K316" s="216" t="s">
        <v>128</v>
      </c>
      <c r="L316" s="44"/>
      <c r="M316" s="221" t="s">
        <v>1</v>
      </c>
      <c r="N316" s="222" t="s">
        <v>38</v>
      </c>
      <c r="O316" s="91"/>
      <c r="P316" s="223">
        <f>O316*H316</f>
        <v>0</v>
      </c>
      <c r="Q316" s="223">
        <v>0</v>
      </c>
      <c r="R316" s="223">
        <f>Q316*H316</f>
        <v>0</v>
      </c>
      <c r="S316" s="223">
        <v>0</v>
      </c>
      <c r="T316" s="224">
        <f>S316*H316</f>
        <v>0</v>
      </c>
      <c r="U316" s="38"/>
      <c r="V316" s="38"/>
      <c r="W316" s="38"/>
      <c r="X316" s="38"/>
      <c r="Y316" s="38"/>
      <c r="Z316" s="38"/>
      <c r="AA316" s="38"/>
      <c r="AB316" s="38"/>
      <c r="AC316" s="38"/>
      <c r="AD316" s="38"/>
      <c r="AE316" s="38"/>
      <c r="AR316" s="225" t="s">
        <v>129</v>
      </c>
      <c r="AT316" s="225" t="s">
        <v>124</v>
      </c>
      <c r="AU316" s="225" t="s">
        <v>83</v>
      </c>
      <c r="AY316" s="17" t="s">
        <v>122</v>
      </c>
      <c r="BE316" s="226">
        <f>IF(N316="základní",J316,0)</f>
        <v>0</v>
      </c>
      <c r="BF316" s="226">
        <f>IF(N316="snížená",J316,0)</f>
        <v>0</v>
      </c>
      <c r="BG316" s="226">
        <f>IF(N316="zákl. přenesená",J316,0)</f>
        <v>0</v>
      </c>
      <c r="BH316" s="226">
        <f>IF(N316="sníž. přenesená",J316,0)</f>
        <v>0</v>
      </c>
      <c r="BI316" s="226">
        <f>IF(N316="nulová",J316,0)</f>
        <v>0</v>
      </c>
      <c r="BJ316" s="17" t="s">
        <v>81</v>
      </c>
      <c r="BK316" s="226">
        <f>ROUND(I316*H316,2)</f>
        <v>0</v>
      </c>
      <c r="BL316" s="17" t="s">
        <v>129</v>
      </c>
      <c r="BM316" s="225" t="s">
        <v>429</v>
      </c>
    </row>
    <row r="317" s="2" customFormat="1">
      <c r="A317" s="38"/>
      <c r="B317" s="39"/>
      <c r="C317" s="40"/>
      <c r="D317" s="227" t="s">
        <v>131</v>
      </c>
      <c r="E317" s="40"/>
      <c r="F317" s="228" t="s">
        <v>430</v>
      </c>
      <c r="G317" s="40"/>
      <c r="H317" s="40"/>
      <c r="I317" s="229"/>
      <c r="J317" s="40"/>
      <c r="K317" s="40"/>
      <c r="L317" s="44"/>
      <c r="M317" s="230"/>
      <c r="N317" s="231"/>
      <c r="O317" s="91"/>
      <c r="P317" s="91"/>
      <c r="Q317" s="91"/>
      <c r="R317" s="91"/>
      <c r="S317" s="91"/>
      <c r="T317" s="92"/>
      <c r="U317" s="38"/>
      <c r="V317" s="38"/>
      <c r="W317" s="38"/>
      <c r="X317" s="38"/>
      <c r="Y317" s="38"/>
      <c r="Z317" s="38"/>
      <c r="AA317" s="38"/>
      <c r="AB317" s="38"/>
      <c r="AC317" s="38"/>
      <c r="AD317" s="38"/>
      <c r="AE317" s="38"/>
      <c r="AT317" s="17" t="s">
        <v>131</v>
      </c>
      <c r="AU317" s="17" t="s">
        <v>83</v>
      </c>
    </row>
    <row r="318" s="2" customFormat="1">
      <c r="A318" s="38"/>
      <c r="B318" s="39"/>
      <c r="C318" s="40"/>
      <c r="D318" s="227" t="s">
        <v>133</v>
      </c>
      <c r="E318" s="40"/>
      <c r="F318" s="232" t="s">
        <v>424</v>
      </c>
      <c r="G318" s="40"/>
      <c r="H318" s="40"/>
      <c r="I318" s="229"/>
      <c r="J318" s="40"/>
      <c r="K318" s="40"/>
      <c r="L318" s="44"/>
      <c r="M318" s="230"/>
      <c r="N318" s="231"/>
      <c r="O318" s="91"/>
      <c r="P318" s="91"/>
      <c r="Q318" s="91"/>
      <c r="R318" s="91"/>
      <c r="S318" s="91"/>
      <c r="T318" s="92"/>
      <c r="U318" s="38"/>
      <c r="V318" s="38"/>
      <c r="W318" s="38"/>
      <c r="X318" s="38"/>
      <c r="Y318" s="38"/>
      <c r="Z318" s="38"/>
      <c r="AA318" s="38"/>
      <c r="AB318" s="38"/>
      <c r="AC318" s="38"/>
      <c r="AD318" s="38"/>
      <c r="AE318" s="38"/>
      <c r="AT318" s="17" t="s">
        <v>133</v>
      </c>
      <c r="AU318" s="17" t="s">
        <v>83</v>
      </c>
    </row>
    <row r="319" s="2" customFormat="1" ht="16.5" customHeight="1">
      <c r="A319" s="38"/>
      <c r="B319" s="39"/>
      <c r="C319" s="214" t="s">
        <v>431</v>
      </c>
      <c r="D319" s="214" t="s">
        <v>124</v>
      </c>
      <c r="E319" s="215" t="s">
        <v>432</v>
      </c>
      <c r="F319" s="216" t="s">
        <v>433</v>
      </c>
      <c r="G319" s="217" t="s">
        <v>127</v>
      </c>
      <c r="H319" s="218">
        <v>7.0869999999999997</v>
      </c>
      <c r="I319" s="219"/>
      <c r="J319" s="220">
        <f>ROUND(I319*H319,2)</f>
        <v>0</v>
      </c>
      <c r="K319" s="216" t="s">
        <v>128</v>
      </c>
      <c r="L319" s="44"/>
      <c r="M319" s="221" t="s">
        <v>1</v>
      </c>
      <c r="N319" s="222" t="s">
        <v>38</v>
      </c>
      <c r="O319" s="91"/>
      <c r="P319" s="223">
        <f>O319*H319</f>
        <v>0</v>
      </c>
      <c r="Q319" s="223">
        <v>0.45584000000000002</v>
      </c>
      <c r="R319" s="223">
        <f>Q319*H319</f>
        <v>3.2305380800000001</v>
      </c>
      <c r="S319" s="223">
        <v>0</v>
      </c>
      <c r="T319" s="224">
        <f>S319*H319</f>
        <v>0</v>
      </c>
      <c r="U319" s="38"/>
      <c r="V319" s="38"/>
      <c r="W319" s="38"/>
      <c r="X319" s="38"/>
      <c r="Y319" s="38"/>
      <c r="Z319" s="38"/>
      <c r="AA319" s="38"/>
      <c r="AB319" s="38"/>
      <c r="AC319" s="38"/>
      <c r="AD319" s="38"/>
      <c r="AE319" s="38"/>
      <c r="AR319" s="225" t="s">
        <v>129</v>
      </c>
      <c r="AT319" s="225" t="s">
        <v>124</v>
      </c>
      <c r="AU319" s="225" t="s">
        <v>83</v>
      </c>
      <c r="AY319" s="17" t="s">
        <v>122</v>
      </c>
      <c r="BE319" s="226">
        <f>IF(N319="základní",J319,0)</f>
        <v>0</v>
      </c>
      <c r="BF319" s="226">
        <f>IF(N319="snížená",J319,0)</f>
        <v>0</v>
      </c>
      <c r="BG319" s="226">
        <f>IF(N319="zákl. přenesená",J319,0)</f>
        <v>0</v>
      </c>
      <c r="BH319" s="226">
        <f>IF(N319="sníž. přenesená",J319,0)</f>
        <v>0</v>
      </c>
      <c r="BI319" s="226">
        <f>IF(N319="nulová",J319,0)</f>
        <v>0</v>
      </c>
      <c r="BJ319" s="17" t="s">
        <v>81</v>
      </c>
      <c r="BK319" s="226">
        <f>ROUND(I319*H319,2)</f>
        <v>0</v>
      </c>
      <c r="BL319" s="17" t="s">
        <v>129</v>
      </c>
      <c r="BM319" s="225" t="s">
        <v>434</v>
      </c>
    </row>
    <row r="320" s="2" customFormat="1">
      <c r="A320" s="38"/>
      <c r="B320" s="39"/>
      <c r="C320" s="40"/>
      <c r="D320" s="227" t="s">
        <v>131</v>
      </c>
      <c r="E320" s="40"/>
      <c r="F320" s="228" t="s">
        <v>435</v>
      </c>
      <c r="G320" s="40"/>
      <c r="H320" s="40"/>
      <c r="I320" s="229"/>
      <c r="J320" s="40"/>
      <c r="K320" s="40"/>
      <c r="L320" s="44"/>
      <c r="M320" s="230"/>
      <c r="N320" s="231"/>
      <c r="O320" s="91"/>
      <c r="P320" s="91"/>
      <c r="Q320" s="91"/>
      <c r="R320" s="91"/>
      <c r="S320" s="91"/>
      <c r="T320" s="92"/>
      <c r="U320" s="38"/>
      <c r="V320" s="38"/>
      <c r="W320" s="38"/>
      <c r="X320" s="38"/>
      <c r="Y320" s="38"/>
      <c r="Z320" s="38"/>
      <c r="AA320" s="38"/>
      <c r="AB320" s="38"/>
      <c r="AC320" s="38"/>
      <c r="AD320" s="38"/>
      <c r="AE320" s="38"/>
      <c r="AT320" s="17" t="s">
        <v>131</v>
      </c>
      <c r="AU320" s="17" t="s">
        <v>83</v>
      </c>
    </row>
    <row r="321" s="2" customFormat="1">
      <c r="A321" s="38"/>
      <c r="B321" s="39"/>
      <c r="C321" s="40"/>
      <c r="D321" s="227" t="s">
        <v>133</v>
      </c>
      <c r="E321" s="40"/>
      <c r="F321" s="232" t="s">
        <v>436</v>
      </c>
      <c r="G321" s="40"/>
      <c r="H321" s="40"/>
      <c r="I321" s="229"/>
      <c r="J321" s="40"/>
      <c r="K321" s="40"/>
      <c r="L321" s="44"/>
      <c r="M321" s="230"/>
      <c r="N321" s="231"/>
      <c r="O321" s="91"/>
      <c r="P321" s="91"/>
      <c r="Q321" s="91"/>
      <c r="R321" s="91"/>
      <c r="S321" s="91"/>
      <c r="T321" s="92"/>
      <c r="U321" s="38"/>
      <c r="V321" s="38"/>
      <c r="W321" s="38"/>
      <c r="X321" s="38"/>
      <c r="Y321" s="38"/>
      <c r="Z321" s="38"/>
      <c r="AA321" s="38"/>
      <c r="AB321" s="38"/>
      <c r="AC321" s="38"/>
      <c r="AD321" s="38"/>
      <c r="AE321" s="38"/>
      <c r="AT321" s="17" t="s">
        <v>133</v>
      </c>
      <c r="AU321" s="17" t="s">
        <v>83</v>
      </c>
    </row>
    <row r="322" s="13" customFormat="1">
      <c r="A322" s="13"/>
      <c r="B322" s="233"/>
      <c r="C322" s="234"/>
      <c r="D322" s="227" t="s">
        <v>135</v>
      </c>
      <c r="E322" s="235" t="s">
        <v>1</v>
      </c>
      <c r="F322" s="236" t="s">
        <v>437</v>
      </c>
      <c r="G322" s="234"/>
      <c r="H322" s="235" t="s">
        <v>1</v>
      </c>
      <c r="I322" s="237"/>
      <c r="J322" s="234"/>
      <c r="K322" s="234"/>
      <c r="L322" s="238"/>
      <c r="M322" s="239"/>
      <c r="N322" s="240"/>
      <c r="O322" s="240"/>
      <c r="P322" s="240"/>
      <c r="Q322" s="240"/>
      <c r="R322" s="240"/>
      <c r="S322" s="240"/>
      <c r="T322" s="241"/>
      <c r="U322" s="13"/>
      <c r="V322" s="13"/>
      <c r="W322" s="13"/>
      <c r="X322" s="13"/>
      <c r="Y322" s="13"/>
      <c r="Z322" s="13"/>
      <c r="AA322" s="13"/>
      <c r="AB322" s="13"/>
      <c r="AC322" s="13"/>
      <c r="AD322" s="13"/>
      <c r="AE322" s="13"/>
      <c r="AT322" s="242" t="s">
        <v>135</v>
      </c>
      <c r="AU322" s="242" t="s">
        <v>83</v>
      </c>
      <c r="AV322" s="13" t="s">
        <v>81</v>
      </c>
      <c r="AW322" s="13" t="s">
        <v>30</v>
      </c>
      <c r="AX322" s="13" t="s">
        <v>73</v>
      </c>
      <c r="AY322" s="242" t="s">
        <v>122</v>
      </c>
    </row>
    <row r="323" s="14" customFormat="1">
      <c r="A323" s="14"/>
      <c r="B323" s="243"/>
      <c r="C323" s="244"/>
      <c r="D323" s="227" t="s">
        <v>135</v>
      </c>
      <c r="E323" s="245" t="s">
        <v>1</v>
      </c>
      <c r="F323" s="246" t="s">
        <v>438</v>
      </c>
      <c r="G323" s="244"/>
      <c r="H323" s="247">
        <v>2.181</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135</v>
      </c>
      <c r="AU323" s="253" t="s">
        <v>83</v>
      </c>
      <c r="AV323" s="14" t="s">
        <v>83</v>
      </c>
      <c r="AW323" s="14" t="s">
        <v>30</v>
      </c>
      <c r="AX323" s="14" t="s">
        <v>73</v>
      </c>
      <c r="AY323" s="253" t="s">
        <v>122</v>
      </c>
    </row>
    <row r="324" s="14" customFormat="1">
      <c r="A324" s="14"/>
      <c r="B324" s="243"/>
      <c r="C324" s="244"/>
      <c r="D324" s="227" t="s">
        <v>135</v>
      </c>
      <c r="E324" s="245" t="s">
        <v>1</v>
      </c>
      <c r="F324" s="246" t="s">
        <v>439</v>
      </c>
      <c r="G324" s="244"/>
      <c r="H324" s="247">
        <v>2.0070000000000001</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135</v>
      </c>
      <c r="AU324" s="253" t="s">
        <v>83</v>
      </c>
      <c r="AV324" s="14" t="s">
        <v>83</v>
      </c>
      <c r="AW324" s="14" t="s">
        <v>30</v>
      </c>
      <c r="AX324" s="14" t="s">
        <v>73</v>
      </c>
      <c r="AY324" s="253" t="s">
        <v>122</v>
      </c>
    </row>
    <row r="325" s="13" customFormat="1">
      <c r="A325" s="13"/>
      <c r="B325" s="233"/>
      <c r="C325" s="234"/>
      <c r="D325" s="227" t="s">
        <v>135</v>
      </c>
      <c r="E325" s="235" t="s">
        <v>1</v>
      </c>
      <c r="F325" s="236" t="s">
        <v>440</v>
      </c>
      <c r="G325" s="234"/>
      <c r="H325" s="235" t="s">
        <v>1</v>
      </c>
      <c r="I325" s="237"/>
      <c r="J325" s="234"/>
      <c r="K325" s="234"/>
      <c r="L325" s="238"/>
      <c r="M325" s="239"/>
      <c r="N325" s="240"/>
      <c r="O325" s="240"/>
      <c r="P325" s="240"/>
      <c r="Q325" s="240"/>
      <c r="R325" s="240"/>
      <c r="S325" s="240"/>
      <c r="T325" s="241"/>
      <c r="U325" s="13"/>
      <c r="V325" s="13"/>
      <c r="W325" s="13"/>
      <c r="X325" s="13"/>
      <c r="Y325" s="13"/>
      <c r="Z325" s="13"/>
      <c r="AA325" s="13"/>
      <c r="AB325" s="13"/>
      <c r="AC325" s="13"/>
      <c r="AD325" s="13"/>
      <c r="AE325" s="13"/>
      <c r="AT325" s="242" t="s">
        <v>135</v>
      </c>
      <c r="AU325" s="242" t="s">
        <v>83</v>
      </c>
      <c r="AV325" s="13" t="s">
        <v>81</v>
      </c>
      <c r="AW325" s="13" t="s">
        <v>30</v>
      </c>
      <c r="AX325" s="13" t="s">
        <v>73</v>
      </c>
      <c r="AY325" s="242" t="s">
        <v>122</v>
      </c>
    </row>
    <row r="326" s="14" customFormat="1">
      <c r="A326" s="14"/>
      <c r="B326" s="243"/>
      <c r="C326" s="244"/>
      <c r="D326" s="227" t="s">
        <v>135</v>
      </c>
      <c r="E326" s="245" t="s">
        <v>1</v>
      </c>
      <c r="F326" s="246" t="s">
        <v>441</v>
      </c>
      <c r="G326" s="244"/>
      <c r="H326" s="247">
        <v>1.4450000000000001</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135</v>
      </c>
      <c r="AU326" s="253" t="s">
        <v>83</v>
      </c>
      <c r="AV326" s="14" t="s">
        <v>83</v>
      </c>
      <c r="AW326" s="14" t="s">
        <v>30</v>
      </c>
      <c r="AX326" s="14" t="s">
        <v>73</v>
      </c>
      <c r="AY326" s="253" t="s">
        <v>122</v>
      </c>
    </row>
    <row r="327" s="14" customFormat="1">
      <c r="A327" s="14"/>
      <c r="B327" s="243"/>
      <c r="C327" s="244"/>
      <c r="D327" s="227" t="s">
        <v>135</v>
      </c>
      <c r="E327" s="245" t="s">
        <v>1</v>
      </c>
      <c r="F327" s="246" t="s">
        <v>442</v>
      </c>
      <c r="G327" s="244"/>
      <c r="H327" s="247">
        <v>1.454</v>
      </c>
      <c r="I327" s="248"/>
      <c r="J327" s="244"/>
      <c r="K327" s="244"/>
      <c r="L327" s="249"/>
      <c r="M327" s="250"/>
      <c r="N327" s="251"/>
      <c r="O327" s="251"/>
      <c r="P327" s="251"/>
      <c r="Q327" s="251"/>
      <c r="R327" s="251"/>
      <c r="S327" s="251"/>
      <c r="T327" s="252"/>
      <c r="U327" s="14"/>
      <c r="V327" s="14"/>
      <c r="W327" s="14"/>
      <c r="X327" s="14"/>
      <c r="Y327" s="14"/>
      <c r="Z327" s="14"/>
      <c r="AA327" s="14"/>
      <c r="AB327" s="14"/>
      <c r="AC327" s="14"/>
      <c r="AD327" s="14"/>
      <c r="AE327" s="14"/>
      <c r="AT327" s="253" t="s">
        <v>135</v>
      </c>
      <c r="AU327" s="253" t="s">
        <v>83</v>
      </c>
      <c r="AV327" s="14" t="s">
        <v>83</v>
      </c>
      <c r="AW327" s="14" t="s">
        <v>30</v>
      </c>
      <c r="AX327" s="14" t="s">
        <v>73</v>
      </c>
      <c r="AY327" s="253" t="s">
        <v>122</v>
      </c>
    </row>
    <row r="328" s="15" customFormat="1">
      <c r="A328" s="15"/>
      <c r="B328" s="254"/>
      <c r="C328" s="255"/>
      <c r="D328" s="227" t="s">
        <v>135</v>
      </c>
      <c r="E328" s="256" t="s">
        <v>1</v>
      </c>
      <c r="F328" s="257" t="s">
        <v>142</v>
      </c>
      <c r="G328" s="255"/>
      <c r="H328" s="258">
        <v>7.0869999999999997</v>
      </c>
      <c r="I328" s="259"/>
      <c r="J328" s="255"/>
      <c r="K328" s="255"/>
      <c r="L328" s="260"/>
      <c r="M328" s="261"/>
      <c r="N328" s="262"/>
      <c r="O328" s="262"/>
      <c r="P328" s="262"/>
      <c r="Q328" s="262"/>
      <c r="R328" s="262"/>
      <c r="S328" s="262"/>
      <c r="T328" s="263"/>
      <c r="U328" s="15"/>
      <c r="V328" s="15"/>
      <c r="W328" s="15"/>
      <c r="X328" s="15"/>
      <c r="Y328" s="15"/>
      <c r="Z328" s="15"/>
      <c r="AA328" s="15"/>
      <c r="AB328" s="15"/>
      <c r="AC328" s="15"/>
      <c r="AD328" s="15"/>
      <c r="AE328" s="15"/>
      <c r="AT328" s="264" t="s">
        <v>135</v>
      </c>
      <c r="AU328" s="264" t="s">
        <v>83</v>
      </c>
      <c r="AV328" s="15" t="s">
        <v>129</v>
      </c>
      <c r="AW328" s="15" t="s">
        <v>30</v>
      </c>
      <c r="AX328" s="15" t="s">
        <v>81</v>
      </c>
      <c r="AY328" s="264" t="s">
        <v>122</v>
      </c>
    </row>
    <row r="329" s="2" customFormat="1" ht="16.5" customHeight="1">
      <c r="A329" s="38"/>
      <c r="B329" s="39"/>
      <c r="C329" s="214" t="s">
        <v>443</v>
      </c>
      <c r="D329" s="214" t="s">
        <v>124</v>
      </c>
      <c r="E329" s="215" t="s">
        <v>444</v>
      </c>
      <c r="F329" s="216" t="s">
        <v>445</v>
      </c>
      <c r="G329" s="217" t="s">
        <v>159</v>
      </c>
      <c r="H329" s="218">
        <v>28.012</v>
      </c>
      <c r="I329" s="219"/>
      <c r="J329" s="220">
        <f>ROUND(I329*H329,2)</f>
        <v>0</v>
      </c>
      <c r="K329" s="216" t="s">
        <v>128</v>
      </c>
      <c r="L329" s="44"/>
      <c r="M329" s="221" t="s">
        <v>1</v>
      </c>
      <c r="N329" s="222" t="s">
        <v>38</v>
      </c>
      <c r="O329" s="91"/>
      <c r="P329" s="223">
        <f>O329*H329</f>
        <v>0</v>
      </c>
      <c r="Q329" s="223">
        <v>2.4127200000000002</v>
      </c>
      <c r="R329" s="223">
        <f>Q329*H329</f>
        <v>67.585112640000006</v>
      </c>
      <c r="S329" s="223">
        <v>0</v>
      </c>
      <c r="T329" s="224">
        <f>S329*H329</f>
        <v>0</v>
      </c>
      <c r="U329" s="38"/>
      <c r="V329" s="38"/>
      <c r="W329" s="38"/>
      <c r="X329" s="38"/>
      <c r="Y329" s="38"/>
      <c r="Z329" s="38"/>
      <c r="AA329" s="38"/>
      <c r="AB329" s="38"/>
      <c r="AC329" s="38"/>
      <c r="AD329" s="38"/>
      <c r="AE329" s="38"/>
      <c r="AR329" s="225" t="s">
        <v>129</v>
      </c>
      <c r="AT329" s="225" t="s">
        <v>124</v>
      </c>
      <c r="AU329" s="225" t="s">
        <v>83</v>
      </c>
      <c r="AY329" s="17" t="s">
        <v>122</v>
      </c>
      <c r="BE329" s="226">
        <f>IF(N329="základní",J329,0)</f>
        <v>0</v>
      </c>
      <c r="BF329" s="226">
        <f>IF(N329="snížená",J329,0)</f>
        <v>0</v>
      </c>
      <c r="BG329" s="226">
        <f>IF(N329="zákl. přenesená",J329,0)</f>
        <v>0</v>
      </c>
      <c r="BH329" s="226">
        <f>IF(N329="sníž. přenesená",J329,0)</f>
        <v>0</v>
      </c>
      <c r="BI329" s="226">
        <f>IF(N329="nulová",J329,0)</f>
        <v>0</v>
      </c>
      <c r="BJ329" s="17" t="s">
        <v>81</v>
      </c>
      <c r="BK329" s="226">
        <f>ROUND(I329*H329,2)</f>
        <v>0</v>
      </c>
      <c r="BL329" s="17" t="s">
        <v>129</v>
      </c>
      <c r="BM329" s="225" t="s">
        <v>446</v>
      </c>
    </row>
    <row r="330" s="2" customFormat="1">
      <c r="A330" s="38"/>
      <c r="B330" s="39"/>
      <c r="C330" s="40"/>
      <c r="D330" s="227" t="s">
        <v>131</v>
      </c>
      <c r="E330" s="40"/>
      <c r="F330" s="228" t="s">
        <v>447</v>
      </c>
      <c r="G330" s="40"/>
      <c r="H330" s="40"/>
      <c r="I330" s="229"/>
      <c r="J330" s="40"/>
      <c r="K330" s="40"/>
      <c r="L330" s="44"/>
      <c r="M330" s="230"/>
      <c r="N330" s="231"/>
      <c r="O330" s="91"/>
      <c r="P330" s="91"/>
      <c r="Q330" s="91"/>
      <c r="R330" s="91"/>
      <c r="S330" s="91"/>
      <c r="T330" s="92"/>
      <c r="U330" s="38"/>
      <c r="V330" s="38"/>
      <c r="W330" s="38"/>
      <c r="X330" s="38"/>
      <c r="Y330" s="38"/>
      <c r="Z330" s="38"/>
      <c r="AA330" s="38"/>
      <c r="AB330" s="38"/>
      <c r="AC330" s="38"/>
      <c r="AD330" s="38"/>
      <c r="AE330" s="38"/>
      <c r="AT330" s="17" t="s">
        <v>131</v>
      </c>
      <c r="AU330" s="17" t="s">
        <v>83</v>
      </c>
    </row>
    <row r="331" s="2" customFormat="1">
      <c r="A331" s="38"/>
      <c r="B331" s="39"/>
      <c r="C331" s="40"/>
      <c r="D331" s="227" t="s">
        <v>133</v>
      </c>
      <c r="E331" s="40"/>
      <c r="F331" s="232" t="s">
        <v>448</v>
      </c>
      <c r="G331" s="40"/>
      <c r="H331" s="40"/>
      <c r="I331" s="229"/>
      <c r="J331" s="40"/>
      <c r="K331" s="40"/>
      <c r="L331" s="44"/>
      <c r="M331" s="230"/>
      <c r="N331" s="231"/>
      <c r="O331" s="91"/>
      <c r="P331" s="91"/>
      <c r="Q331" s="91"/>
      <c r="R331" s="91"/>
      <c r="S331" s="91"/>
      <c r="T331" s="92"/>
      <c r="U331" s="38"/>
      <c r="V331" s="38"/>
      <c r="W331" s="38"/>
      <c r="X331" s="38"/>
      <c r="Y331" s="38"/>
      <c r="Z331" s="38"/>
      <c r="AA331" s="38"/>
      <c r="AB331" s="38"/>
      <c r="AC331" s="38"/>
      <c r="AD331" s="38"/>
      <c r="AE331" s="38"/>
      <c r="AT331" s="17" t="s">
        <v>133</v>
      </c>
      <c r="AU331" s="17" t="s">
        <v>83</v>
      </c>
    </row>
    <row r="332" s="13" customFormat="1">
      <c r="A332" s="13"/>
      <c r="B332" s="233"/>
      <c r="C332" s="234"/>
      <c r="D332" s="227" t="s">
        <v>135</v>
      </c>
      <c r="E332" s="235" t="s">
        <v>1</v>
      </c>
      <c r="F332" s="236" t="s">
        <v>449</v>
      </c>
      <c r="G332" s="234"/>
      <c r="H332" s="235" t="s">
        <v>1</v>
      </c>
      <c r="I332" s="237"/>
      <c r="J332" s="234"/>
      <c r="K332" s="234"/>
      <c r="L332" s="238"/>
      <c r="M332" s="239"/>
      <c r="N332" s="240"/>
      <c r="O332" s="240"/>
      <c r="P332" s="240"/>
      <c r="Q332" s="240"/>
      <c r="R332" s="240"/>
      <c r="S332" s="240"/>
      <c r="T332" s="241"/>
      <c r="U332" s="13"/>
      <c r="V332" s="13"/>
      <c r="W332" s="13"/>
      <c r="X332" s="13"/>
      <c r="Y332" s="13"/>
      <c r="Z332" s="13"/>
      <c r="AA332" s="13"/>
      <c r="AB332" s="13"/>
      <c r="AC332" s="13"/>
      <c r="AD332" s="13"/>
      <c r="AE332" s="13"/>
      <c r="AT332" s="242" t="s">
        <v>135</v>
      </c>
      <c r="AU332" s="242" t="s">
        <v>83</v>
      </c>
      <c r="AV332" s="13" t="s">
        <v>81</v>
      </c>
      <c r="AW332" s="13" t="s">
        <v>30</v>
      </c>
      <c r="AX332" s="13" t="s">
        <v>73</v>
      </c>
      <c r="AY332" s="242" t="s">
        <v>122</v>
      </c>
    </row>
    <row r="333" s="14" customFormat="1">
      <c r="A333" s="14"/>
      <c r="B333" s="243"/>
      <c r="C333" s="244"/>
      <c r="D333" s="227" t="s">
        <v>135</v>
      </c>
      <c r="E333" s="245" t="s">
        <v>1</v>
      </c>
      <c r="F333" s="246" t="s">
        <v>450</v>
      </c>
      <c r="G333" s="244"/>
      <c r="H333" s="247">
        <v>13.792999999999999</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135</v>
      </c>
      <c r="AU333" s="253" t="s">
        <v>83</v>
      </c>
      <c r="AV333" s="14" t="s">
        <v>83</v>
      </c>
      <c r="AW333" s="14" t="s">
        <v>30</v>
      </c>
      <c r="AX333" s="14" t="s">
        <v>73</v>
      </c>
      <c r="AY333" s="253" t="s">
        <v>122</v>
      </c>
    </row>
    <row r="334" s="14" customFormat="1">
      <c r="A334" s="14"/>
      <c r="B334" s="243"/>
      <c r="C334" s="244"/>
      <c r="D334" s="227" t="s">
        <v>135</v>
      </c>
      <c r="E334" s="245" t="s">
        <v>1</v>
      </c>
      <c r="F334" s="246" t="s">
        <v>451</v>
      </c>
      <c r="G334" s="244"/>
      <c r="H334" s="247">
        <v>14.218999999999999</v>
      </c>
      <c r="I334" s="248"/>
      <c r="J334" s="244"/>
      <c r="K334" s="244"/>
      <c r="L334" s="249"/>
      <c r="M334" s="250"/>
      <c r="N334" s="251"/>
      <c r="O334" s="251"/>
      <c r="P334" s="251"/>
      <c r="Q334" s="251"/>
      <c r="R334" s="251"/>
      <c r="S334" s="251"/>
      <c r="T334" s="252"/>
      <c r="U334" s="14"/>
      <c r="V334" s="14"/>
      <c r="W334" s="14"/>
      <c r="X334" s="14"/>
      <c r="Y334" s="14"/>
      <c r="Z334" s="14"/>
      <c r="AA334" s="14"/>
      <c r="AB334" s="14"/>
      <c r="AC334" s="14"/>
      <c r="AD334" s="14"/>
      <c r="AE334" s="14"/>
      <c r="AT334" s="253" t="s">
        <v>135</v>
      </c>
      <c r="AU334" s="253" t="s">
        <v>83</v>
      </c>
      <c r="AV334" s="14" t="s">
        <v>83</v>
      </c>
      <c r="AW334" s="14" t="s">
        <v>30</v>
      </c>
      <c r="AX334" s="14" t="s">
        <v>73</v>
      </c>
      <c r="AY334" s="253" t="s">
        <v>122</v>
      </c>
    </row>
    <row r="335" s="15" customFormat="1">
      <c r="A335" s="15"/>
      <c r="B335" s="254"/>
      <c r="C335" s="255"/>
      <c r="D335" s="227" t="s">
        <v>135</v>
      </c>
      <c r="E335" s="256" t="s">
        <v>1</v>
      </c>
      <c r="F335" s="257" t="s">
        <v>142</v>
      </c>
      <c r="G335" s="255"/>
      <c r="H335" s="258">
        <v>28.012</v>
      </c>
      <c r="I335" s="259"/>
      <c r="J335" s="255"/>
      <c r="K335" s="255"/>
      <c r="L335" s="260"/>
      <c r="M335" s="261"/>
      <c r="N335" s="262"/>
      <c r="O335" s="262"/>
      <c r="P335" s="262"/>
      <c r="Q335" s="262"/>
      <c r="R335" s="262"/>
      <c r="S335" s="262"/>
      <c r="T335" s="263"/>
      <c r="U335" s="15"/>
      <c r="V335" s="15"/>
      <c r="W335" s="15"/>
      <c r="X335" s="15"/>
      <c r="Y335" s="15"/>
      <c r="Z335" s="15"/>
      <c r="AA335" s="15"/>
      <c r="AB335" s="15"/>
      <c r="AC335" s="15"/>
      <c r="AD335" s="15"/>
      <c r="AE335" s="15"/>
      <c r="AT335" s="264" t="s">
        <v>135</v>
      </c>
      <c r="AU335" s="264" t="s">
        <v>83</v>
      </c>
      <c r="AV335" s="15" t="s">
        <v>129</v>
      </c>
      <c r="AW335" s="15" t="s">
        <v>30</v>
      </c>
      <c r="AX335" s="15" t="s">
        <v>81</v>
      </c>
      <c r="AY335" s="264" t="s">
        <v>122</v>
      </c>
    </row>
    <row r="336" s="2" customFormat="1" ht="16.5" customHeight="1">
      <c r="A336" s="38"/>
      <c r="B336" s="39"/>
      <c r="C336" s="214" t="s">
        <v>452</v>
      </c>
      <c r="D336" s="214" t="s">
        <v>124</v>
      </c>
      <c r="E336" s="215" t="s">
        <v>453</v>
      </c>
      <c r="F336" s="216" t="s">
        <v>454</v>
      </c>
      <c r="G336" s="217" t="s">
        <v>159</v>
      </c>
      <c r="H336" s="218">
        <v>69.745000000000005</v>
      </c>
      <c r="I336" s="219"/>
      <c r="J336" s="220">
        <f>ROUND(I336*H336,2)</f>
        <v>0</v>
      </c>
      <c r="K336" s="216" t="s">
        <v>128</v>
      </c>
      <c r="L336" s="44"/>
      <c r="M336" s="221" t="s">
        <v>1</v>
      </c>
      <c r="N336" s="222" t="s">
        <v>38</v>
      </c>
      <c r="O336" s="91"/>
      <c r="P336" s="223">
        <f>O336*H336</f>
        <v>0</v>
      </c>
      <c r="Q336" s="223">
        <v>2.4500000000000002</v>
      </c>
      <c r="R336" s="223">
        <f>Q336*H336</f>
        <v>170.87525000000002</v>
      </c>
      <c r="S336" s="223">
        <v>0</v>
      </c>
      <c r="T336" s="224">
        <f>S336*H336</f>
        <v>0</v>
      </c>
      <c r="U336" s="38"/>
      <c r="V336" s="38"/>
      <c r="W336" s="38"/>
      <c r="X336" s="38"/>
      <c r="Y336" s="38"/>
      <c r="Z336" s="38"/>
      <c r="AA336" s="38"/>
      <c r="AB336" s="38"/>
      <c r="AC336" s="38"/>
      <c r="AD336" s="38"/>
      <c r="AE336" s="38"/>
      <c r="AR336" s="225" t="s">
        <v>129</v>
      </c>
      <c r="AT336" s="225" t="s">
        <v>124</v>
      </c>
      <c r="AU336" s="225" t="s">
        <v>83</v>
      </c>
      <c r="AY336" s="17" t="s">
        <v>122</v>
      </c>
      <c r="BE336" s="226">
        <f>IF(N336="základní",J336,0)</f>
        <v>0</v>
      </c>
      <c r="BF336" s="226">
        <f>IF(N336="snížená",J336,0)</f>
        <v>0</v>
      </c>
      <c r="BG336" s="226">
        <f>IF(N336="zákl. přenesená",J336,0)</f>
        <v>0</v>
      </c>
      <c r="BH336" s="226">
        <f>IF(N336="sníž. přenesená",J336,0)</f>
        <v>0</v>
      </c>
      <c r="BI336" s="226">
        <f>IF(N336="nulová",J336,0)</f>
        <v>0</v>
      </c>
      <c r="BJ336" s="17" t="s">
        <v>81</v>
      </c>
      <c r="BK336" s="226">
        <f>ROUND(I336*H336,2)</f>
        <v>0</v>
      </c>
      <c r="BL336" s="17" t="s">
        <v>129</v>
      </c>
      <c r="BM336" s="225" t="s">
        <v>455</v>
      </c>
    </row>
    <row r="337" s="2" customFormat="1">
      <c r="A337" s="38"/>
      <c r="B337" s="39"/>
      <c r="C337" s="40"/>
      <c r="D337" s="227" t="s">
        <v>131</v>
      </c>
      <c r="E337" s="40"/>
      <c r="F337" s="228" t="s">
        <v>456</v>
      </c>
      <c r="G337" s="40"/>
      <c r="H337" s="40"/>
      <c r="I337" s="229"/>
      <c r="J337" s="40"/>
      <c r="K337" s="40"/>
      <c r="L337" s="44"/>
      <c r="M337" s="230"/>
      <c r="N337" s="231"/>
      <c r="O337" s="91"/>
      <c r="P337" s="91"/>
      <c r="Q337" s="91"/>
      <c r="R337" s="91"/>
      <c r="S337" s="91"/>
      <c r="T337" s="92"/>
      <c r="U337" s="38"/>
      <c r="V337" s="38"/>
      <c r="W337" s="38"/>
      <c r="X337" s="38"/>
      <c r="Y337" s="38"/>
      <c r="Z337" s="38"/>
      <c r="AA337" s="38"/>
      <c r="AB337" s="38"/>
      <c r="AC337" s="38"/>
      <c r="AD337" s="38"/>
      <c r="AE337" s="38"/>
      <c r="AT337" s="17" t="s">
        <v>131</v>
      </c>
      <c r="AU337" s="17" t="s">
        <v>83</v>
      </c>
    </row>
    <row r="338" s="2" customFormat="1">
      <c r="A338" s="38"/>
      <c r="B338" s="39"/>
      <c r="C338" s="40"/>
      <c r="D338" s="227" t="s">
        <v>133</v>
      </c>
      <c r="E338" s="40"/>
      <c r="F338" s="232" t="s">
        <v>457</v>
      </c>
      <c r="G338" s="40"/>
      <c r="H338" s="40"/>
      <c r="I338" s="229"/>
      <c r="J338" s="40"/>
      <c r="K338" s="40"/>
      <c r="L338" s="44"/>
      <c r="M338" s="230"/>
      <c r="N338" s="231"/>
      <c r="O338" s="91"/>
      <c r="P338" s="91"/>
      <c r="Q338" s="91"/>
      <c r="R338" s="91"/>
      <c r="S338" s="91"/>
      <c r="T338" s="92"/>
      <c r="U338" s="38"/>
      <c r="V338" s="38"/>
      <c r="W338" s="38"/>
      <c r="X338" s="38"/>
      <c r="Y338" s="38"/>
      <c r="Z338" s="38"/>
      <c r="AA338" s="38"/>
      <c r="AB338" s="38"/>
      <c r="AC338" s="38"/>
      <c r="AD338" s="38"/>
      <c r="AE338" s="38"/>
      <c r="AT338" s="17" t="s">
        <v>133</v>
      </c>
      <c r="AU338" s="17" t="s">
        <v>83</v>
      </c>
    </row>
    <row r="339" s="13" customFormat="1">
      <c r="A339" s="13"/>
      <c r="B339" s="233"/>
      <c r="C339" s="234"/>
      <c r="D339" s="227" t="s">
        <v>135</v>
      </c>
      <c r="E339" s="235" t="s">
        <v>1</v>
      </c>
      <c r="F339" s="236" t="s">
        <v>458</v>
      </c>
      <c r="G339" s="234"/>
      <c r="H339" s="235" t="s">
        <v>1</v>
      </c>
      <c r="I339" s="237"/>
      <c r="J339" s="234"/>
      <c r="K339" s="234"/>
      <c r="L339" s="238"/>
      <c r="M339" s="239"/>
      <c r="N339" s="240"/>
      <c r="O339" s="240"/>
      <c r="P339" s="240"/>
      <c r="Q339" s="240"/>
      <c r="R339" s="240"/>
      <c r="S339" s="240"/>
      <c r="T339" s="241"/>
      <c r="U339" s="13"/>
      <c r="V339" s="13"/>
      <c r="W339" s="13"/>
      <c r="X339" s="13"/>
      <c r="Y339" s="13"/>
      <c r="Z339" s="13"/>
      <c r="AA339" s="13"/>
      <c r="AB339" s="13"/>
      <c r="AC339" s="13"/>
      <c r="AD339" s="13"/>
      <c r="AE339" s="13"/>
      <c r="AT339" s="242" t="s">
        <v>135</v>
      </c>
      <c r="AU339" s="242" t="s">
        <v>83</v>
      </c>
      <c r="AV339" s="13" t="s">
        <v>81</v>
      </c>
      <c r="AW339" s="13" t="s">
        <v>30</v>
      </c>
      <c r="AX339" s="13" t="s">
        <v>73</v>
      </c>
      <c r="AY339" s="242" t="s">
        <v>122</v>
      </c>
    </row>
    <row r="340" s="14" customFormat="1">
      <c r="A340" s="14"/>
      <c r="B340" s="243"/>
      <c r="C340" s="244"/>
      <c r="D340" s="227" t="s">
        <v>135</v>
      </c>
      <c r="E340" s="245" t="s">
        <v>1</v>
      </c>
      <c r="F340" s="246" t="s">
        <v>459</v>
      </c>
      <c r="G340" s="244"/>
      <c r="H340" s="247">
        <v>3.375</v>
      </c>
      <c r="I340" s="248"/>
      <c r="J340" s="244"/>
      <c r="K340" s="244"/>
      <c r="L340" s="249"/>
      <c r="M340" s="250"/>
      <c r="N340" s="251"/>
      <c r="O340" s="251"/>
      <c r="P340" s="251"/>
      <c r="Q340" s="251"/>
      <c r="R340" s="251"/>
      <c r="S340" s="251"/>
      <c r="T340" s="252"/>
      <c r="U340" s="14"/>
      <c r="V340" s="14"/>
      <c r="W340" s="14"/>
      <c r="X340" s="14"/>
      <c r="Y340" s="14"/>
      <c r="Z340" s="14"/>
      <c r="AA340" s="14"/>
      <c r="AB340" s="14"/>
      <c r="AC340" s="14"/>
      <c r="AD340" s="14"/>
      <c r="AE340" s="14"/>
      <c r="AT340" s="253" t="s">
        <v>135</v>
      </c>
      <c r="AU340" s="253" t="s">
        <v>83</v>
      </c>
      <c r="AV340" s="14" t="s">
        <v>83</v>
      </c>
      <c r="AW340" s="14" t="s">
        <v>30</v>
      </c>
      <c r="AX340" s="14" t="s">
        <v>73</v>
      </c>
      <c r="AY340" s="253" t="s">
        <v>122</v>
      </c>
    </row>
    <row r="341" s="13" customFormat="1">
      <c r="A341" s="13"/>
      <c r="B341" s="233"/>
      <c r="C341" s="234"/>
      <c r="D341" s="227" t="s">
        <v>135</v>
      </c>
      <c r="E341" s="235" t="s">
        <v>1</v>
      </c>
      <c r="F341" s="236" t="s">
        <v>460</v>
      </c>
      <c r="G341" s="234"/>
      <c r="H341" s="235" t="s">
        <v>1</v>
      </c>
      <c r="I341" s="237"/>
      <c r="J341" s="234"/>
      <c r="K341" s="234"/>
      <c r="L341" s="238"/>
      <c r="M341" s="239"/>
      <c r="N341" s="240"/>
      <c r="O341" s="240"/>
      <c r="P341" s="240"/>
      <c r="Q341" s="240"/>
      <c r="R341" s="240"/>
      <c r="S341" s="240"/>
      <c r="T341" s="241"/>
      <c r="U341" s="13"/>
      <c r="V341" s="13"/>
      <c r="W341" s="13"/>
      <c r="X341" s="13"/>
      <c r="Y341" s="13"/>
      <c r="Z341" s="13"/>
      <c r="AA341" s="13"/>
      <c r="AB341" s="13"/>
      <c r="AC341" s="13"/>
      <c r="AD341" s="13"/>
      <c r="AE341" s="13"/>
      <c r="AT341" s="242" t="s">
        <v>135</v>
      </c>
      <c r="AU341" s="242" t="s">
        <v>83</v>
      </c>
      <c r="AV341" s="13" t="s">
        <v>81</v>
      </c>
      <c r="AW341" s="13" t="s">
        <v>30</v>
      </c>
      <c r="AX341" s="13" t="s">
        <v>73</v>
      </c>
      <c r="AY341" s="242" t="s">
        <v>122</v>
      </c>
    </row>
    <row r="342" s="14" customFormat="1">
      <c r="A342" s="14"/>
      <c r="B342" s="243"/>
      <c r="C342" s="244"/>
      <c r="D342" s="227" t="s">
        <v>135</v>
      </c>
      <c r="E342" s="245" t="s">
        <v>1</v>
      </c>
      <c r="F342" s="246" t="s">
        <v>461</v>
      </c>
      <c r="G342" s="244"/>
      <c r="H342" s="247">
        <v>16.457999999999998</v>
      </c>
      <c r="I342" s="248"/>
      <c r="J342" s="244"/>
      <c r="K342" s="244"/>
      <c r="L342" s="249"/>
      <c r="M342" s="250"/>
      <c r="N342" s="251"/>
      <c r="O342" s="251"/>
      <c r="P342" s="251"/>
      <c r="Q342" s="251"/>
      <c r="R342" s="251"/>
      <c r="S342" s="251"/>
      <c r="T342" s="252"/>
      <c r="U342" s="14"/>
      <c r="V342" s="14"/>
      <c r="W342" s="14"/>
      <c r="X342" s="14"/>
      <c r="Y342" s="14"/>
      <c r="Z342" s="14"/>
      <c r="AA342" s="14"/>
      <c r="AB342" s="14"/>
      <c r="AC342" s="14"/>
      <c r="AD342" s="14"/>
      <c r="AE342" s="14"/>
      <c r="AT342" s="253" t="s">
        <v>135</v>
      </c>
      <c r="AU342" s="253" t="s">
        <v>83</v>
      </c>
      <c r="AV342" s="14" t="s">
        <v>83</v>
      </c>
      <c r="AW342" s="14" t="s">
        <v>30</v>
      </c>
      <c r="AX342" s="14" t="s">
        <v>73</v>
      </c>
      <c r="AY342" s="253" t="s">
        <v>122</v>
      </c>
    </row>
    <row r="343" s="14" customFormat="1">
      <c r="A343" s="14"/>
      <c r="B343" s="243"/>
      <c r="C343" s="244"/>
      <c r="D343" s="227" t="s">
        <v>135</v>
      </c>
      <c r="E343" s="245" t="s">
        <v>1</v>
      </c>
      <c r="F343" s="246" t="s">
        <v>462</v>
      </c>
      <c r="G343" s="244"/>
      <c r="H343" s="247">
        <v>31.683</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135</v>
      </c>
      <c r="AU343" s="253" t="s">
        <v>83</v>
      </c>
      <c r="AV343" s="14" t="s">
        <v>83</v>
      </c>
      <c r="AW343" s="14" t="s">
        <v>30</v>
      </c>
      <c r="AX343" s="14" t="s">
        <v>73</v>
      </c>
      <c r="AY343" s="253" t="s">
        <v>122</v>
      </c>
    </row>
    <row r="344" s="13" customFormat="1">
      <c r="A344" s="13"/>
      <c r="B344" s="233"/>
      <c r="C344" s="234"/>
      <c r="D344" s="227" t="s">
        <v>135</v>
      </c>
      <c r="E344" s="235" t="s">
        <v>1</v>
      </c>
      <c r="F344" s="236" t="s">
        <v>463</v>
      </c>
      <c r="G344" s="234"/>
      <c r="H344" s="235" t="s">
        <v>1</v>
      </c>
      <c r="I344" s="237"/>
      <c r="J344" s="234"/>
      <c r="K344" s="234"/>
      <c r="L344" s="238"/>
      <c r="M344" s="239"/>
      <c r="N344" s="240"/>
      <c r="O344" s="240"/>
      <c r="P344" s="240"/>
      <c r="Q344" s="240"/>
      <c r="R344" s="240"/>
      <c r="S344" s="240"/>
      <c r="T344" s="241"/>
      <c r="U344" s="13"/>
      <c r="V344" s="13"/>
      <c r="W344" s="13"/>
      <c r="X344" s="13"/>
      <c r="Y344" s="13"/>
      <c r="Z344" s="13"/>
      <c r="AA344" s="13"/>
      <c r="AB344" s="13"/>
      <c r="AC344" s="13"/>
      <c r="AD344" s="13"/>
      <c r="AE344" s="13"/>
      <c r="AT344" s="242" t="s">
        <v>135</v>
      </c>
      <c r="AU344" s="242" t="s">
        <v>83</v>
      </c>
      <c r="AV344" s="13" t="s">
        <v>81</v>
      </c>
      <c r="AW344" s="13" t="s">
        <v>30</v>
      </c>
      <c r="AX344" s="13" t="s">
        <v>73</v>
      </c>
      <c r="AY344" s="242" t="s">
        <v>122</v>
      </c>
    </row>
    <row r="345" s="14" customFormat="1">
      <c r="A345" s="14"/>
      <c r="B345" s="243"/>
      <c r="C345" s="244"/>
      <c r="D345" s="227" t="s">
        <v>135</v>
      </c>
      <c r="E345" s="245" t="s">
        <v>1</v>
      </c>
      <c r="F345" s="246" t="s">
        <v>464</v>
      </c>
      <c r="G345" s="244"/>
      <c r="H345" s="247">
        <v>9.3260000000000005</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135</v>
      </c>
      <c r="AU345" s="253" t="s">
        <v>83</v>
      </c>
      <c r="AV345" s="14" t="s">
        <v>83</v>
      </c>
      <c r="AW345" s="14" t="s">
        <v>30</v>
      </c>
      <c r="AX345" s="14" t="s">
        <v>73</v>
      </c>
      <c r="AY345" s="253" t="s">
        <v>122</v>
      </c>
    </row>
    <row r="346" s="14" customFormat="1">
      <c r="A346" s="14"/>
      <c r="B346" s="243"/>
      <c r="C346" s="244"/>
      <c r="D346" s="227" t="s">
        <v>135</v>
      </c>
      <c r="E346" s="245" t="s">
        <v>1</v>
      </c>
      <c r="F346" s="246" t="s">
        <v>465</v>
      </c>
      <c r="G346" s="244"/>
      <c r="H346" s="247">
        <v>8.9030000000000005</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135</v>
      </c>
      <c r="AU346" s="253" t="s">
        <v>83</v>
      </c>
      <c r="AV346" s="14" t="s">
        <v>83</v>
      </c>
      <c r="AW346" s="14" t="s">
        <v>30</v>
      </c>
      <c r="AX346" s="14" t="s">
        <v>73</v>
      </c>
      <c r="AY346" s="253" t="s">
        <v>122</v>
      </c>
    </row>
    <row r="347" s="15" customFormat="1">
      <c r="A347" s="15"/>
      <c r="B347" s="254"/>
      <c r="C347" s="255"/>
      <c r="D347" s="227" t="s">
        <v>135</v>
      </c>
      <c r="E347" s="256" t="s">
        <v>1</v>
      </c>
      <c r="F347" s="257" t="s">
        <v>142</v>
      </c>
      <c r="G347" s="255"/>
      <c r="H347" s="258">
        <v>69.745000000000005</v>
      </c>
      <c r="I347" s="259"/>
      <c r="J347" s="255"/>
      <c r="K347" s="255"/>
      <c r="L347" s="260"/>
      <c r="M347" s="261"/>
      <c r="N347" s="262"/>
      <c r="O347" s="262"/>
      <c r="P347" s="262"/>
      <c r="Q347" s="262"/>
      <c r="R347" s="262"/>
      <c r="S347" s="262"/>
      <c r="T347" s="263"/>
      <c r="U347" s="15"/>
      <c r="V347" s="15"/>
      <c r="W347" s="15"/>
      <c r="X347" s="15"/>
      <c r="Y347" s="15"/>
      <c r="Z347" s="15"/>
      <c r="AA347" s="15"/>
      <c r="AB347" s="15"/>
      <c r="AC347" s="15"/>
      <c r="AD347" s="15"/>
      <c r="AE347" s="15"/>
      <c r="AT347" s="264" t="s">
        <v>135</v>
      </c>
      <c r="AU347" s="264" t="s">
        <v>83</v>
      </c>
      <c r="AV347" s="15" t="s">
        <v>129</v>
      </c>
      <c r="AW347" s="15" t="s">
        <v>30</v>
      </c>
      <c r="AX347" s="15" t="s">
        <v>81</v>
      </c>
      <c r="AY347" s="264" t="s">
        <v>122</v>
      </c>
    </row>
    <row r="348" s="2" customFormat="1" ht="21.75" customHeight="1">
      <c r="A348" s="38"/>
      <c r="B348" s="39"/>
      <c r="C348" s="214" t="s">
        <v>466</v>
      </c>
      <c r="D348" s="214" t="s">
        <v>124</v>
      </c>
      <c r="E348" s="215" t="s">
        <v>467</v>
      </c>
      <c r="F348" s="216" t="s">
        <v>468</v>
      </c>
      <c r="G348" s="217" t="s">
        <v>127</v>
      </c>
      <c r="H348" s="218">
        <v>35.5</v>
      </c>
      <c r="I348" s="219"/>
      <c r="J348" s="220">
        <f>ROUND(I348*H348,2)</f>
        <v>0</v>
      </c>
      <c r="K348" s="216" t="s">
        <v>128</v>
      </c>
      <c r="L348" s="44"/>
      <c r="M348" s="221" t="s">
        <v>1</v>
      </c>
      <c r="N348" s="222" t="s">
        <v>38</v>
      </c>
      <c r="O348" s="91"/>
      <c r="P348" s="223">
        <f>O348*H348</f>
        <v>0</v>
      </c>
      <c r="Q348" s="223">
        <v>1.2878099999999999</v>
      </c>
      <c r="R348" s="223">
        <f>Q348*H348</f>
        <v>45.717254999999994</v>
      </c>
      <c r="S348" s="223">
        <v>0</v>
      </c>
      <c r="T348" s="224">
        <f>S348*H348</f>
        <v>0</v>
      </c>
      <c r="U348" s="38"/>
      <c r="V348" s="38"/>
      <c r="W348" s="38"/>
      <c r="X348" s="38"/>
      <c r="Y348" s="38"/>
      <c r="Z348" s="38"/>
      <c r="AA348" s="38"/>
      <c r="AB348" s="38"/>
      <c r="AC348" s="38"/>
      <c r="AD348" s="38"/>
      <c r="AE348" s="38"/>
      <c r="AR348" s="225" t="s">
        <v>129</v>
      </c>
      <c r="AT348" s="225" t="s">
        <v>124</v>
      </c>
      <c r="AU348" s="225" t="s">
        <v>83</v>
      </c>
      <c r="AY348" s="17" t="s">
        <v>122</v>
      </c>
      <c r="BE348" s="226">
        <f>IF(N348="základní",J348,0)</f>
        <v>0</v>
      </c>
      <c r="BF348" s="226">
        <f>IF(N348="snížená",J348,0)</f>
        <v>0</v>
      </c>
      <c r="BG348" s="226">
        <f>IF(N348="zákl. přenesená",J348,0)</f>
        <v>0</v>
      </c>
      <c r="BH348" s="226">
        <f>IF(N348="sníž. přenesená",J348,0)</f>
        <v>0</v>
      </c>
      <c r="BI348" s="226">
        <f>IF(N348="nulová",J348,0)</f>
        <v>0</v>
      </c>
      <c r="BJ348" s="17" t="s">
        <v>81</v>
      </c>
      <c r="BK348" s="226">
        <f>ROUND(I348*H348,2)</f>
        <v>0</v>
      </c>
      <c r="BL348" s="17" t="s">
        <v>129</v>
      </c>
      <c r="BM348" s="225" t="s">
        <v>469</v>
      </c>
    </row>
    <row r="349" s="2" customFormat="1">
      <c r="A349" s="38"/>
      <c r="B349" s="39"/>
      <c r="C349" s="40"/>
      <c r="D349" s="227" t="s">
        <v>131</v>
      </c>
      <c r="E349" s="40"/>
      <c r="F349" s="228" t="s">
        <v>470</v>
      </c>
      <c r="G349" s="40"/>
      <c r="H349" s="40"/>
      <c r="I349" s="229"/>
      <c r="J349" s="40"/>
      <c r="K349" s="40"/>
      <c r="L349" s="44"/>
      <c r="M349" s="230"/>
      <c r="N349" s="231"/>
      <c r="O349" s="91"/>
      <c r="P349" s="91"/>
      <c r="Q349" s="91"/>
      <c r="R349" s="91"/>
      <c r="S349" s="91"/>
      <c r="T349" s="92"/>
      <c r="U349" s="38"/>
      <c r="V349" s="38"/>
      <c r="W349" s="38"/>
      <c r="X349" s="38"/>
      <c r="Y349" s="38"/>
      <c r="Z349" s="38"/>
      <c r="AA349" s="38"/>
      <c r="AB349" s="38"/>
      <c r="AC349" s="38"/>
      <c r="AD349" s="38"/>
      <c r="AE349" s="38"/>
      <c r="AT349" s="17" t="s">
        <v>131</v>
      </c>
      <c r="AU349" s="17" t="s">
        <v>83</v>
      </c>
    </row>
    <row r="350" s="2" customFormat="1">
      <c r="A350" s="38"/>
      <c r="B350" s="39"/>
      <c r="C350" s="40"/>
      <c r="D350" s="227" t="s">
        <v>133</v>
      </c>
      <c r="E350" s="40"/>
      <c r="F350" s="232" t="s">
        <v>471</v>
      </c>
      <c r="G350" s="40"/>
      <c r="H350" s="40"/>
      <c r="I350" s="229"/>
      <c r="J350" s="40"/>
      <c r="K350" s="40"/>
      <c r="L350" s="44"/>
      <c r="M350" s="230"/>
      <c r="N350" s="231"/>
      <c r="O350" s="91"/>
      <c r="P350" s="91"/>
      <c r="Q350" s="91"/>
      <c r="R350" s="91"/>
      <c r="S350" s="91"/>
      <c r="T350" s="92"/>
      <c r="U350" s="38"/>
      <c r="V350" s="38"/>
      <c r="W350" s="38"/>
      <c r="X350" s="38"/>
      <c r="Y350" s="38"/>
      <c r="Z350" s="38"/>
      <c r="AA350" s="38"/>
      <c r="AB350" s="38"/>
      <c r="AC350" s="38"/>
      <c r="AD350" s="38"/>
      <c r="AE350" s="38"/>
      <c r="AT350" s="17" t="s">
        <v>133</v>
      </c>
      <c r="AU350" s="17" t="s">
        <v>83</v>
      </c>
    </row>
    <row r="351" s="13" customFormat="1">
      <c r="A351" s="13"/>
      <c r="B351" s="233"/>
      <c r="C351" s="234"/>
      <c r="D351" s="227" t="s">
        <v>135</v>
      </c>
      <c r="E351" s="235" t="s">
        <v>1</v>
      </c>
      <c r="F351" s="236" t="s">
        <v>472</v>
      </c>
      <c r="G351" s="234"/>
      <c r="H351" s="235" t="s">
        <v>1</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135</v>
      </c>
      <c r="AU351" s="242" t="s">
        <v>83</v>
      </c>
      <c r="AV351" s="13" t="s">
        <v>81</v>
      </c>
      <c r="AW351" s="13" t="s">
        <v>30</v>
      </c>
      <c r="AX351" s="13" t="s">
        <v>73</v>
      </c>
      <c r="AY351" s="242" t="s">
        <v>122</v>
      </c>
    </row>
    <row r="352" s="14" customFormat="1">
      <c r="A352" s="14"/>
      <c r="B352" s="243"/>
      <c r="C352" s="244"/>
      <c r="D352" s="227" t="s">
        <v>135</v>
      </c>
      <c r="E352" s="245" t="s">
        <v>1</v>
      </c>
      <c r="F352" s="246" t="s">
        <v>473</v>
      </c>
      <c r="G352" s="244"/>
      <c r="H352" s="247">
        <v>32.5</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135</v>
      </c>
      <c r="AU352" s="253" t="s">
        <v>83</v>
      </c>
      <c r="AV352" s="14" t="s">
        <v>83</v>
      </c>
      <c r="AW352" s="14" t="s">
        <v>30</v>
      </c>
      <c r="AX352" s="14" t="s">
        <v>73</v>
      </c>
      <c r="AY352" s="253" t="s">
        <v>122</v>
      </c>
    </row>
    <row r="353" s="13" customFormat="1">
      <c r="A353" s="13"/>
      <c r="B353" s="233"/>
      <c r="C353" s="234"/>
      <c r="D353" s="227" t="s">
        <v>135</v>
      </c>
      <c r="E353" s="235" t="s">
        <v>1</v>
      </c>
      <c r="F353" s="236" t="s">
        <v>474</v>
      </c>
      <c r="G353" s="234"/>
      <c r="H353" s="235" t="s">
        <v>1</v>
      </c>
      <c r="I353" s="237"/>
      <c r="J353" s="234"/>
      <c r="K353" s="234"/>
      <c r="L353" s="238"/>
      <c r="M353" s="239"/>
      <c r="N353" s="240"/>
      <c r="O353" s="240"/>
      <c r="P353" s="240"/>
      <c r="Q353" s="240"/>
      <c r="R353" s="240"/>
      <c r="S353" s="240"/>
      <c r="T353" s="241"/>
      <c r="U353" s="13"/>
      <c r="V353" s="13"/>
      <c r="W353" s="13"/>
      <c r="X353" s="13"/>
      <c r="Y353" s="13"/>
      <c r="Z353" s="13"/>
      <c r="AA353" s="13"/>
      <c r="AB353" s="13"/>
      <c r="AC353" s="13"/>
      <c r="AD353" s="13"/>
      <c r="AE353" s="13"/>
      <c r="AT353" s="242" t="s">
        <v>135</v>
      </c>
      <c r="AU353" s="242" t="s">
        <v>83</v>
      </c>
      <c r="AV353" s="13" t="s">
        <v>81</v>
      </c>
      <c r="AW353" s="13" t="s">
        <v>30</v>
      </c>
      <c r="AX353" s="13" t="s">
        <v>73</v>
      </c>
      <c r="AY353" s="242" t="s">
        <v>122</v>
      </c>
    </row>
    <row r="354" s="14" customFormat="1">
      <c r="A354" s="14"/>
      <c r="B354" s="243"/>
      <c r="C354" s="244"/>
      <c r="D354" s="227" t="s">
        <v>135</v>
      </c>
      <c r="E354" s="245" t="s">
        <v>1</v>
      </c>
      <c r="F354" s="246" t="s">
        <v>475</v>
      </c>
      <c r="G354" s="244"/>
      <c r="H354" s="247">
        <v>3</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135</v>
      </c>
      <c r="AU354" s="253" t="s">
        <v>83</v>
      </c>
      <c r="AV354" s="14" t="s">
        <v>83</v>
      </c>
      <c r="AW354" s="14" t="s">
        <v>30</v>
      </c>
      <c r="AX354" s="14" t="s">
        <v>73</v>
      </c>
      <c r="AY354" s="253" t="s">
        <v>122</v>
      </c>
    </row>
    <row r="355" s="15" customFormat="1">
      <c r="A355" s="15"/>
      <c r="B355" s="254"/>
      <c r="C355" s="255"/>
      <c r="D355" s="227" t="s">
        <v>135</v>
      </c>
      <c r="E355" s="256" t="s">
        <v>1</v>
      </c>
      <c r="F355" s="257" t="s">
        <v>142</v>
      </c>
      <c r="G355" s="255"/>
      <c r="H355" s="258">
        <v>35.5</v>
      </c>
      <c r="I355" s="259"/>
      <c r="J355" s="255"/>
      <c r="K355" s="255"/>
      <c r="L355" s="260"/>
      <c r="M355" s="261"/>
      <c r="N355" s="262"/>
      <c r="O355" s="262"/>
      <c r="P355" s="262"/>
      <c r="Q355" s="262"/>
      <c r="R355" s="262"/>
      <c r="S355" s="262"/>
      <c r="T355" s="263"/>
      <c r="U355" s="15"/>
      <c r="V355" s="15"/>
      <c r="W355" s="15"/>
      <c r="X355" s="15"/>
      <c r="Y355" s="15"/>
      <c r="Z355" s="15"/>
      <c r="AA355" s="15"/>
      <c r="AB355" s="15"/>
      <c r="AC355" s="15"/>
      <c r="AD355" s="15"/>
      <c r="AE355" s="15"/>
      <c r="AT355" s="264" t="s">
        <v>135</v>
      </c>
      <c r="AU355" s="264" t="s">
        <v>83</v>
      </c>
      <c r="AV355" s="15" t="s">
        <v>129</v>
      </c>
      <c r="AW355" s="15" t="s">
        <v>30</v>
      </c>
      <c r="AX355" s="15" t="s">
        <v>81</v>
      </c>
      <c r="AY355" s="264" t="s">
        <v>122</v>
      </c>
    </row>
    <row r="356" s="12" customFormat="1" ht="22.8" customHeight="1">
      <c r="A356" s="12"/>
      <c r="B356" s="198"/>
      <c r="C356" s="199"/>
      <c r="D356" s="200" t="s">
        <v>72</v>
      </c>
      <c r="E356" s="212" t="s">
        <v>171</v>
      </c>
      <c r="F356" s="212" t="s">
        <v>476</v>
      </c>
      <c r="G356" s="199"/>
      <c r="H356" s="199"/>
      <c r="I356" s="202"/>
      <c r="J356" s="213">
        <f>BK356</f>
        <v>0</v>
      </c>
      <c r="K356" s="199"/>
      <c r="L356" s="204"/>
      <c r="M356" s="205"/>
      <c r="N356" s="206"/>
      <c r="O356" s="206"/>
      <c r="P356" s="207">
        <f>SUM(P357:P389)</f>
        <v>0</v>
      </c>
      <c r="Q356" s="206"/>
      <c r="R356" s="207">
        <f>SUM(R357:R389)</f>
        <v>41.186362700000004</v>
      </c>
      <c r="S356" s="206"/>
      <c r="T356" s="208">
        <f>SUM(T357:T389)</f>
        <v>0</v>
      </c>
      <c r="U356" s="12"/>
      <c r="V356" s="12"/>
      <c r="W356" s="12"/>
      <c r="X356" s="12"/>
      <c r="Y356" s="12"/>
      <c r="Z356" s="12"/>
      <c r="AA356" s="12"/>
      <c r="AB356" s="12"/>
      <c r="AC356" s="12"/>
      <c r="AD356" s="12"/>
      <c r="AE356" s="12"/>
      <c r="AR356" s="209" t="s">
        <v>81</v>
      </c>
      <c r="AT356" s="210" t="s">
        <v>72</v>
      </c>
      <c r="AU356" s="210" t="s">
        <v>81</v>
      </c>
      <c r="AY356" s="209" t="s">
        <v>122</v>
      </c>
      <c r="BK356" s="211">
        <f>SUM(BK357:BK389)</f>
        <v>0</v>
      </c>
    </row>
    <row r="357" s="2" customFormat="1" ht="16.5" customHeight="1">
      <c r="A357" s="38"/>
      <c r="B357" s="39"/>
      <c r="C357" s="214" t="s">
        <v>477</v>
      </c>
      <c r="D357" s="214" t="s">
        <v>124</v>
      </c>
      <c r="E357" s="215" t="s">
        <v>478</v>
      </c>
      <c r="F357" s="216" t="s">
        <v>479</v>
      </c>
      <c r="G357" s="217" t="s">
        <v>127</v>
      </c>
      <c r="H357" s="218">
        <v>38.216999999999999</v>
      </c>
      <c r="I357" s="219"/>
      <c r="J357" s="220">
        <f>ROUND(I357*H357,2)</f>
        <v>0</v>
      </c>
      <c r="K357" s="216" t="s">
        <v>128</v>
      </c>
      <c r="L357" s="44"/>
      <c r="M357" s="221" t="s">
        <v>1</v>
      </c>
      <c r="N357" s="222" t="s">
        <v>38</v>
      </c>
      <c r="O357" s="91"/>
      <c r="P357" s="223">
        <f>O357*H357</f>
        <v>0</v>
      </c>
      <c r="Q357" s="223">
        <v>0.46000000000000002</v>
      </c>
      <c r="R357" s="223">
        <f>Q357*H357</f>
        <v>17.579820000000002</v>
      </c>
      <c r="S357" s="223">
        <v>0</v>
      </c>
      <c r="T357" s="224">
        <f>S357*H357</f>
        <v>0</v>
      </c>
      <c r="U357" s="38"/>
      <c r="V357" s="38"/>
      <c r="W357" s="38"/>
      <c r="X357" s="38"/>
      <c r="Y357" s="38"/>
      <c r="Z357" s="38"/>
      <c r="AA357" s="38"/>
      <c r="AB357" s="38"/>
      <c r="AC357" s="38"/>
      <c r="AD357" s="38"/>
      <c r="AE357" s="38"/>
      <c r="AR357" s="225" t="s">
        <v>129</v>
      </c>
      <c r="AT357" s="225" t="s">
        <v>124</v>
      </c>
      <c r="AU357" s="225" t="s">
        <v>83</v>
      </c>
      <c r="AY357" s="17" t="s">
        <v>122</v>
      </c>
      <c r="BE357" s="226">
        <f>IF(N357="základní",J357,0)</f>
        <v>0</v>
      </c>
      <c r="BF357" s="226">
        <f>IF(N357="snížená",J357,0)</f>
        <v>0</v>
      </c>
      <c r="BG357" s="226">
        <f>IF(N357="zákl. přenesená",J357,0)</f>
        <v>0</v>
      </c>
      <c r="BH357" s="226">
        <f>IF(N357="sníž. přenesená",J357,0)</f>
        <v>0</v>
      </c>
      <c r="BI357" s="226">
        <f>IF(N357="nulová",J357,0)</f>
        <v>0</v>
      </c>
      <c r="BJ357" s="17" t="s">
        <v>81</v>
      </c>
      <c r="BK357" s="226">
        <f>ROUND(I357*H357,2)</f>
        <v>0</v>
      </c>
      <c r="BL357" s="17" t="s">
        <v>129</v>
      </c>
      <c r="BM357" s="225" t="s">
        <v>480</v>
      </c>
    </row>
    <row r="358" s="2" customFormat="1">
      <c r="A358" s="38"/>
      <c r="B358" s="39"/>
      <c r="C358" s="40"/>
      <c r="D358" s="227" t="s">
        <v>131</v>
      </c>
      <c r="E358" s="40"/>
      <c r="F358" s="228" t="s">
        <v>481</v>
      </c>
      <c r="G358" s="40"/>
      <c r="H358" s="40"/>
      <c r="I358" s="229"/>
      <c r="J358" s="40"/>
      <c r="K358" s="40"/>
      <c r="L358" s="44"/>
      <c r="M358" s="230"/>
      <c r="N358" s="231"/>
      <c r="O358" s="91"/>
      <c r="P358" s="91"/>
      <c r="Q358" s="91"/>
      <c r="R358" s="91"/>
      <c r="S358" s="91"/>
      <c r="T358" s="92"/>
      <c r="U358" s="38"/>
      <c r="V358" s="38"/>
      <c r="W358" s="38"/>
      <c r="X358" s="38"/>
      <c r="Y358" s="38"/>
      <c r="Z358" s="38"/>
      <c r="AA358" s="38"/>
      <c r="AB358" s="38"/>
      <c r="AC358" s="38"/>
      <c r="AD358" s="38"/>
      <c r="AE358" s="38"/>
      <c r="AT358" s="17" t="s">
        <v>131</v>
      </c>
      <c r="AU358" s="17" t="s">
        <v>83</v>
      </c>
    </row>
    <row r="359" s="14" customFormat="1">
      <c r="A359" s="14"/>
      <c r="B359" s="243"/>
      <c r="C359" s="244"/>
      <c r="D359" s="227" t="s">
        <v>135</v>
      </c>
      <c r="E359" s="245" t="s">
        <v>1</v>
      </c>
      <c r="F359" s="246" t="s">
        <v>482</v>
      </c>
      <c r="G359" s="244"/>
      <c r="H359" s="247">
        <v>19.704000000000001</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135</v>
      </c>
      <c r="AU359" s="253" t="s">
        <v>83</v>
      </c>
      <c r="AV359" s="14" t="s">
        <v>83</v>
      </c>
      <c r="AW359" s="14" t="s">
        <v>30</v>
      </c>
      <c r="AX359" s="14" t="s">
        <v>73</v>
      </c>
      <c r="AY359" s="253" t="s">
        <v>122</v>
      </c>
    </row>
    <row r="360" s="14" customFormat="1">
      <c r="A360" s="14"/>
      <c r="B360" s="243"/>
      <c r="C360" s="244"/>
      <c r="D360" s="227" t="s">
        <v>135</v>
      </c>
      <c r="E360" s="245" t="s">
        <v>1</v>
      </c>
      <c r="F360" s="246" t="s">
        <v>483</v>
      </c>
      <c r="G360" s="244"/>
      <c r="H360" s="247">
        <v>18.513000000000002</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135</v>
      </c>
      <c r="AU360" s="253" t="s">
        <v>83</v>
      </c>
      <c r="AV360" s="14" t="s">
        <v>83</v>
      </c>
      <c r="AW360" s="14" t="s">
        <v>30</v>
      </c>
      <c r="AX360" s="14" t="s">
        <v>73</v>
      </c>
      <c r="AY360" s="253" t="s">
        <v>122</v>
      </c>
    </row>
    <row r="361" s="15" customFormat="1">
      <c r="A361" s="15"/>
      <c r="B361" s="254"/>
      <c r="C361" s="255"/>
      <c r="D361" s="227" t="s">
        <v>135</v>
      </c>
      <c r="E361" s="256" t="s">
        <v>1</v>
      </c>
      <c r="F361" s="257" t="s">
        <v>142</v>
      </c>
      <c r="G361" s="255"/>
      <c r="H361" s="258">
        <v>38.216999999999999</v>
      </c>
      <c r="I361" s="259"/>
      <c r="J361" s="255"/>
      <c r="K361" s="255"/>
      <c r="L361" s="260"/>
      <c r="M361" s="261"/>
      <c r="N361" s="262"/>
      <c r="O361" s="262"/>
      <c r="P361" s="262"/>
      <c r="Q361" s="262"/>
      <c r="R361" s="262"/>
      <c r="S361" s="262"/>
      <c r="T361" s="263"/>
      <c r="U361" s="15"/>
      <c r="V361" s="15"/>
      <c r="W361" s="15"/>
      <c r="X361" s="15"/>
      <c r="Y361" s="15"/>
      <c r="Z361" s="15"/>
      <c r="AA361" s="15"/>
      <c r="AB361" s="15"/>
      <c r="AC361" s="15"/>
      <c r="AD361" s="15"/>
      <c r="AE361" s="15"/>
      <c r="AT361" s="264" t="s">
        <v>135</v>
      </c>
      <c r="AU361" s="264" t="s">
        <v>83</v>
      </c>
      <c r="AV361" s="15" t="s">
        <v>129</v>
      </c>
      <c r="AW361" s="15" t="s">
        <v>30</v>
      </c>
      <c r="AX361" s="15" t="s">
        <v>81</v>
      </c>
      <c r="AY361" s="264" t="s">
        <v>122</v>
      </c>
    </row>
    <row r="362" s="2" customFormat="1" ht="16.5" customHeight="1">
      <c r="A362" s="38"/>
      <c r="B362" s="39"/>
      <c r="C362" s="214" t="s">
        <v>484</v>
      </c>
      <c r="D362" s="214" t="s">
        <v>124</v>
      </c>
      <c r="E362" s="215" t="s">
        <v>485</v>
      </c>
      <c r="F362" s="216" t="s">
        <v>486</v>
      </c>
      <c r="G362" s="217" t="s">
        <v>127</v>
      </c>
      <c r="H362" s="218">
        <v>38.216999999999999</v>
      </c>
      <c r="I362" s="219"/>
      <c r="J362" s="220">
        <f>ROUND(I362*H362,2)</f>
        <v>0</v>
      </c>
      <c r="K362" s="216" t="s">
        <v>128</v>
      </c>
      <c r="L362" s="44"/>
      <c r="M362" s="221" t="s">
        <v>1</v>
      </c>
      <c r="N362" s="222" t="s">
        <v>38</v>
      </c>
      <c r="O362" s="91"/>
      <c r="P362" s="223">
        <f>O362*H362</f>
        <v>0</v>
      </c>
      <c r="Q362" s="223">
        <v>0.22616</v>
      </c>
      <c r="R362" s="223">
        <f>Q362*H362</f>
        <v>8.6431567200000003</v>
      </c>
      <c r="S362" s="223">
        <v>0</v>
      </c>
      <c r="T362" s="224">
        <f>S362*H362</f>
        <v>0</v>
      </c>
      <c r="U362" s="38"/>
      <c r="V362" s="38"/>
      <c r="W362" s="38"/>
      <c r="X362" s="38"/>
      <c r="Y362" s="38"/>
      <c r="Z362" s="38"/>
      <c r="AA362" s="38"/>
      <c r="AB362" s="38"/>
      <c r="AC362" s="38"/>
      <c r="AD362" s="38"/>
      <c r="AE362" s="38"/>
      <c r="AR362" s="225" t="s">
        <v>129</v>
      </c>
      <c r="AT362" s="225" t="s">
        <v>124</v>
      </c>
      <c r="AU362" s="225" t="s">
        <v>83</v>
      </c>
      <c r="AY362" s="17" t="s">
        <v>122</v>
      </c>
      <c r="BE362" s="226">
        <f>IF(N362="základní",J362,0)</f>
        <v>0</v>
      </c>
      <c r="BF362" s="226">
        <f>IF(N362="snížená",J362,0)</f>
        <v>0</v>
      </c>
      <c r="BG362" s="226">
        <f>IF(N362="zákl. přenesená",J362,0)</f>
        <v>0</v>
      </c>
      <c r="BH362" s="226">
        <f>IF(N362="sníž. přenesená",J362,0)</f>
        <v>0</v>
      </c>
      <c r="BI362" s="226">
        <f>IF(N362="nulová",J362,0)</f>
        <v>0</v>
      </c>
      <c r="BJ362" s="17" t="s">
        <v>81</v>
      </c>
      <c r="BK362" s="226">
        <f>ROUND(I362*H362,2)</f>
        <v>0</v>
      </c>
      <c r="BL362" s="17" t="s">
        <v>129</v>
      </c>
      <c r="BM362" s="225" t="s">
        <v>487</v>
      </c>
    </row>
    <row r="363" s="2" customFormat="1">
      <c r="A363" s="38"/>
      <c r="B363" s="39"/>
      <c r="C363" s="40"/>
      <c r="D363" s="227" t="s">
        <v>131</v>
      </c>
      <c r="E363" s="40"/>
      <c r="F363" s="228" t="s">
        <v>488</v>
      </c>
      <c r="G363" s="40"/>
      <c r="H363" s="40"/>
      <c r="I363" s="229"/>
      <c r="J363" s="40"/>
      <c r="K363" s="40"/>
      <c r="L363" s="44"/>
      <c r="M363" s="230"/>
      <c r="N363" s="231"/>
      <c r="O363" s="91"/>
      <c r="P363" s="91"/>
      <c r="Q363" s="91"/>
      <c r="R363" s="91"/>
      <c r="S363" s="91"/>
      <c r="T363" s="92"/>
      <c r="U363" s="38"/>
      <c r="V363" s="38"/>
      <c r="W363" s="38"/>
      <c r="X363" s="38"/>
      <c r="Y363" s="38"/>
      <c r="Z363" s="38"/>
      <c r="AA363" s="38"/>
      <c r="AB363" s="38"/>
      <c r="AC363" s="38"/>
      <c r="AD363" s="38"/>
      <c r="AE363" s="38"/>
      <c r="AT363" s="17" t="s">
        <v>131</v>
      </c>
      <c r="AU363" s="17" t="s">
        <v>83</v>
      </c>
    </row>
    <row r="364" s="2" customFormat="1">
      <c r="A364" s="38"/>
      <c r="B364" s="39"/>
      <c r="C364" s="40"/>
      <c r="D364" s="227" t="s">
        <v>133</v>
      </c>
      <c r="E364" s="40"/>
      <c r="F364" s="232" t="s">
        <v>489</v>
      </c>
      <c r="G364" s="40"/>
      <c r="H364" s="40"/>
      <c r="I364" s="229"/>
      <c r="J364" s="40"/>
      <c r="K364" s="40"/>
      <c r="L364" s="44"/>
      <c r="M364" s="230"/>
      <c r="N364" s="231"/>
      <c r="O364" s="91"/>
      <c r="P364" s="91"/>
      <c r="Q364" s="91"/>
      <c r="R364" s="91"/>
      <c r="S364" s="91"/>
      <c r="T364" s="92"/>
      <c r="U364" s="38"/>
      <c r="V364" s="38"/>
      <c r="W364" s="38"/>
      <c r="X364" s="38"/>
      <c r="Y364" s="38"/>
      <c r="Z364" s="38"/>
      <c r="AA364" s="38"/>
      <c r="AB364" s="38"/>
      <c r="AC364" s="38"/>
      <c r="AD364" s="38"/>
      <c r="AE364" s="38"/>
      <c r="AT364" s="17" t="s">
        <v>133</v>
      </c>
      <c r="AU364" s="17" t="s">
        <v>83</v>
      </c>
    </row>
    <row r="365" s="14" customFormat="1">
      <c r="A365" s="14"/>
      <c r="B365" s="243"/>
      <c r="C365" s="244"/>
      <c r="D365" s="227" t="s">
        <v>135</v>
      </c>
      <c r="E365" s="245" t="s">
        <v>1</v>
      </c>
      <c r="F365" s="246" t="s">
        <v>482</v>
      </c>
      <c r="G365" s="244"/>
      <c r="H365" s="247">
        <v>19.704000000000001</v>
      </c>
      <c r="I365" s="248"/>
      <c r="J365" s="244"/>
      <c r="K365" s="244"/>
      <c r="L365" s="249"/>
      <c r="M365" s="250"/>
      <c r="N365" s="251"/>
      <c r="O365" s="251"/>
      <c r="P365" s="251"/>
      <c r="Q365" s="251"/>
      <c r="R365" s="251"/>
      <c r="S365" s="251"/>
      <c r="T365" s="252"/>
      <c r="U365" s="14"/>
      <c r="V365" s="14"/>
      <c r="W365" s="14"/>
      <c r="X365" s="14"/>
      <c r="Y365" s="14"/>
      <c r="Z365" s="14"/>
      <c r="AA365" s="14"/>
      <c r="AB365" s="14"/>
      <c r="AC365" s="14"/>
      <c r="AD365" s="14"/>
      <c r="AE365" s="14"/>
      <c r="AT365" s="253" t="s">
        <v>135</v>
      </c>
      <c r="AU365" s="253" t="s">
        <v>83</v>
      </c>
      <c r="AV365" s="14" t="s">
        <v>83</v>
      </c>
      <c r="AW365" s="14" t="s">
        <v>30</v>
      </c>
      <c r="AX365" s="14" t="s">
        <v>73</v>
      </c>
      <c r="AY365" s="253" t="s">
        <v>122</v>
      </c>
    </row>
    <row r="366" s="14" customFormat="1">
      <c r="A366" s="14"/>
      <c r="B366" s="243"/>
      <c r="C366" s="244"/>
      <c r="D366" s="227" t="s">
        <v>135</v>
      </c>
      <c r="E366" s="245" t="s">
        <v>1</v>
      </c>
      <c r="F366" s="246" t="s">
        <v>483</v>
      </c>
      <c r="G366" s="244"/>
      <c r="H366" s="247">
        <v>18.513000000000002</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135</v>
      </c>
      <c r="AU366" s="253" t="s">
        <v>83</v>
      </c>
      <c r="AV366" s="14" t="s">
        <v>83</v>
      </c>
      <c r="AW366" s="14" t="s">
        <v>30</v>
      </c>
      <c r="AX366" s="14" t="s">
        <v>73</v>
      </c>
      <c r="AY366" s="253" t="s">
        <v>122</v>
      </c>
    </row>
    <row r="367" s="15" customFormat="1">
      <c r="A367" s="15"/>
      <c r="B367" s="254"/>
      <c r="C367" s="255"/>
      <c r="D367" s="227" t="s">
        <v>135</v>
      </c>
      <c r="E367" s="256" t="s">
        <v>1</v>
      </c>
      <c r="F367" s="257" t="s">
        <v>142</v>
      </c>
      <c r="G367" s="255"/>
      <c r="H367" s="258">
        <v>38.216999999999999</v>
      </c>
      <c r="I367" s="259"/>
      <c r="J367" s="255"/>
      <c r="K367" s="255"/>
      <c r="L367" s="260"/>
      <c r="M367" s="261"/>
      <c r="N367" s="262"/>
      <c r="O367" s="262"/>
      <c r="P367" s="262"/>
      <c r="Q367" s="262"/>
      <c r="R367" s="262"/>
      <c r="S367" s="262"/>
      <c r="T367" s="263"/>
      <c r="U367" s="15"/>
      <c r="V367" s="15"/>
      <c r="W367" s="15"/>
      <c r="X367" s="15"/>
      <c r="Y367" s="15"/>
      <c r="Z367" s="15"/>
      <c r="AA367" s="15"/>
      <c r="AB367" s="15"/>
      <c r="AC367" s="15"/>
      <c r="AD367" s="15"/>
      <c r="AE367" s="15"/>
      <c r="AT367" s="264" t="s">
        <v>135</v>
      </c>
      <c r="AU367" s="264" t="s">
        <v>83</v>
      </c>
      <c r="AV367" s="15" t="s">
        <v>129</v>
      </c>
      <c r="AW367" s="15" t="s">
        <v>30</v>
      </c>
      <c r="AX367" s="15" t="s">
        <v>81</v>
      </c>
      <c r="AY367" s="264" t="s">
        <v>122</v>
      </c>
    </row>
    <row r="368" s="2" customFormat="1" ht="16.5" customHeight="1">
      <c r="A368" s="38"/>
      <c r="B368" s="39"/>
      <c r="C368" s="214" t="s">
        <v>490</v>
      </c>
      <c r="D368" s="214" t="s">
        <v>124</v>
      </c>
      <c r="E368" s="215" t="s">
        <v>491</v>
      </c>
      <c r="F368" s="216" t="s">
        <v>492</v>
      </c>
      <c r="G368" s="217" t="s">
        <v>127</v>
      </c>
      <c r="H368" s="218">
        <v>85.658000000000001</v>
      </c>
      <c r="I368" s="219"/>
      <c r="J368" s="220">
        <f>ROUND(I368*H368,2)</f>
        <v>0</v>
      </c>
      <c r="K368" s="216" t="s">
        <v>128</v>
      </c>
      <c r="L368" s="44"/>
      <c r="M368" s="221" t="s">
        <v>1</v>
      </c>
      <c r="N368" s="222" t="s">
        <v>38</v>
      </c>
      <c r="O368" s="91"/>
      <c r="P368" s="223">
        <f>O368*H368</f>
        <v>0</v>
      </c>
      <c r="Q368" s="223">
        <v>0.00031</v>
      </c>
      <c r="R368" s="223">
        <f>Q368*H368</f>
        <v>0.026553980000000001</v>
      </c>
      <c r="S368" s="223">
        <v>0</v>
      </c>
      <c r="T368" s="224">
        <f>S368*H368</f>
        <v>0</v>
      </c>
      <c r="U368" s="38"/>
      <c r="V368" s="38"/>
      <c r="W368" s="38"/>
      <c r="X368" s="38"/>
      <c r="Y368" s="38"/>
      <c r="Z368" s="38"/>
      <c r="AA368" s="38"/>
      <c r="AB368" s="38"/>
      <c r="AC368" s="38"/>
      <c r="AD368" s="38"/>
      <c r="AE368" s="38"/>
      <c r="AR368" s="225" t="s">
        <v>129</v>
      </c>
      <c r="AT368" s="225" t="s">
        <v>124</v>
      </c>
      <c r="AU368" s="225" t="s">
        <v>83</v>
      </c>
      <c r="AY368" s="17" t="s">
        <v>122</v>
      </c>
      <c r="BE368" s="226">
        <f>IF(N368="základní",J368,0)</f>
        <v>0</v>
      </c>
      <c r="BF368" s="226">
        <f>IF(N368="snížená",J368,0)</f>
        <v>0</v>
      </c>
      <c r="BG368" s="226">
        <f>IF(N368="zákl. přenesená",J368,0)</f>
        <v>0</v>
      </c>
      <c r="BH368" s="226">
        <f>IF(N368="sníž. přenesená",J368,0)</f>
        <v>0</v>
      </c>
      <c r="BI368" s="226">
        <f>IF(N368="nulová",J368,0)</f>
        <v>0</v>
      </c>
      <c r="BJ368" s="17" t="s">
        <v>81</v>
      </c>
      <c r="BK368" s="226">
        <f>ROUND(I368*H368,2)</f>
        <v>0</v>
      </c>
      <c r="BL368" s="17" t="s">
        <v>129</v>
      </c>
      <c r="BM368" s="225" t="s">
        <v>493</v>
      </c>
    </row>
    <row r="369" s="2" customFormat="1">
      <c r="A369" s="38"/>
      <c r="B369" s="39"/>
      <c r="C369" s="40"/>
      <c r="D369" s="227" t="s">
        <v>131</v>
      </c>
      <c r="E369" s="40"/>
      <c r="F369" s="228" t="s">
        <v>494</v>
      </c>
      <c r="G369" s="40"/>
      <c r="H369" s="40"/>
      <c r="I369" s="229"/>
      <c r="J369" s="40"/>
      <c r="K369" s="40"/>
      <c r="L369" s="44"/>
      <c r="M369" s="230"/>
      <c r="N369" s="231"/>
      <c r="O369" s="91"/>
      <c r="P369" s="91"/>
      <c r="Q369" s="91"/>
      <c r="R369" s="91"/>
      <c r="S369" s="91"/>
      <c r="T369" s="92"/>
      <c r="U369" s="38"/>
      <c r="V369" s="38"/>
      <c r="W369" s="38"/>
      <c r="X369" s="38"/>
      <c r="Y369" s="38"/>
      <c r="Z369" s="38"/>
      <c r="AA369" s="38"/>
      <c r="AB369" s="38"/>
      <c r="AC369" s="38"/>
      <c r="AD369" s="38"/>
      <c r="AE369" s="38"/>
      <c r="AT369" s="17" t="s">
        <v>131</v>
      </c>
      <c r="AU369" s="17" t="s">
        <v>83</v>
      </c>
    </row>
    <row r="370" s="13" customFormat="1">
      <c r="A370" s="13"/>
      <c r="B370" s="233"/>
      <c r="C370" s="234"/>
      <c r="D370" s="227" t="s">
        <v>135</v>
      </c>
      <c r="E370" s="235" t="s">
        <v>1</v>
      </c>
      <c r="F370" s="236" t="s">
        <v>495</v>
      </c>
      <c r="G370" s="234"/>
      <c r="H370" s="235" t="s">
        <v>1</v>
      </c>
      <c r="I370" s="237"/>
      <c r="J370" s="234"/>
      <c r="K370" s="234"/>
      <c r="L370" s="238"/>
      <c r="M370" s="239"/>
      <c r="N370" s="240"/>
      <c r="O370" s="240"/>
      <c r="P370" s="240"/>
      <c r="Q370" s="240"/>
      <c r="R370" s="240"/>
      <c r="S370" s="240"/>
      <c r="T370" s="241"/>
      <c r="U370" s="13"/>
      <c r="V370" s="13"/>
      <c r="W370" s="13"/>
      <c r="X370" s="13"/>
      <c r="Y370" s="13"/>
      <c r="Z370" s="13"/>
      <c r="AA370" s="13"/>
      <c r="AB370" s="13"/>
      <c r="AC370" s="13"/>
      <c r="AD370" s="13"/>
      <c r="AE370" s="13"/>
      <c r="AT370" s="242" t="s">
        <v>135</v>
      </c>
      <c r="AU370" s="242" t="s">
        <v>83</v>
      </c>
      <c r="AV370" s="13" t="s">
        <v>81</v>
      </c>
      <c r="AW370" s="13" t="s">
        <v>30</v>
      </c>
      <c r="AX370" s="13" t="s">
        <v>73</v>
      </c>
      <c r="AY370" s="242" t="s">
        <v>122</v>
      </c>
    </row>
    <row r="371" s="14" customFormat="1">
      <c r="A371" s="14"/>
      <c r="B371" s="243"/>
      <c r="C371" s="244"/>
      <c r="D371" s="227" t="s">
        <v>135</v>
      </c>
      <c r="E371" s="245" t="s">
        <v>1</v>
      </c>
      <c r="F371" s="246" t="s">
        <v>496</v>
      </c>
      <c r="G371" s="244"/>
      <c r="H371" s="247">
        <v>42.829000000000001</v>
      </c>
      <c r="I371" s="248"/>
      <c r="J371" s="244"/>
      <c r="K371" s="244"/>
      <c r="L371" s="249"/>
      <c r="M371" s="250"/>
      <c r="N371" s="251"/>
      <c r="O371" s="251"/>
      <c r="P371" s="251"/>
      <c r="Q371" s="251"/>
      <c r="R371" s="251"/>
      <c r="S371" s="251"/>
      <c r="T371" s="252"/>
      <c r="U371" s="14"/>
      <c r="V371" s="14"/>
      <c r="W371" s="14"/>
      <c r="X371" s="14"/>
      <c r="Y371" s="14"/>
      <c r="Z371" s="14"/>
      <c r="AA371" s="14"/>
      <c r="AB371" s="14"/>
      <c r="AC371" s="14"/>
      <c r="AD371" s="14"/>
      <c r="AE371" s="14"/>
      <c r="AT371" s="253" t="s">
        <v>135</v>
      </c>
      <c r="AU371" s="253" t="s">
        <v>83</v>
      </c>
      <c r="AV371" s="14" t="s">
        <v>83</v>
      </c>
      <c r="AW371" s="14" t="s">
        <v>30</v>
      </c>
      <c r="AX371" s="14" t="s">
        <v>73</v>
      </c>
      <c r="AY371" s="253" t="s">
        <v>122</v>
      </c>
    </row>
    <row r="372" s="13" customFormat="1">
      <c r="A372" s="13"/>
      <c r="B372" s="233"/>
      <c r="C372" s="234"/>
      <c r="D372" s="227" t="s">
        <v>135</v>
      </c>
      <c r="E372" s="235" t="s">
        <v>1</v>
      </c>
      <c r="F372" s="236" t="s">
        <v>497</v>
      </c>
      <c r="G372" s="234"/>
      <c r="H372" s="235" t="s">
        <v>1</v>
      </c>
      <c r="I372" s="237"/>
      <c r="J372" s="234"/>
      <c r="K372" s="234"/>
      <c r="L372" s="238"/>
      <c r="M372" s="239"/>
      <c r="N372" s="240"/>
      <c r="O372" s="240"/>
      <c r="P372" s="240"/>
      <c r="Q372" s="240"/>
      <c r="R372" s="240"/>
      <c r="S372" s="240"/>
      <c r="T372" s="241"/>
      <c r="U372" s="13"/>
      <c r="V372" s="13"/>
      <c r="W372" s="13"/>
      <c r="X372" s="13"/>
      <c r="Y372" s="13"/>
      <c r="Z372" s="13"/>
      <c r="AA372" s="13"/>
      <c r="AB372" s="13"/>
      <c r="AC372" s="13"/>
      <c r="AD372" s="13"/>
      <c r="AE372" s="13"/>
      <c r="AT372" s="242" t="s">
        <v>135</v>
      </c>
      <c r="AU372" s="242" t="s">
        <v>83</v>
      </c>
      <c r="AV372" s="13" t="s">
        <v>81</v>
      </c>
      <c r="AW372" s="13" t="s">
        <v>30</v>
      </c>
      <c r="AX372" s="13" t="s">
        <v>73</v>
      </c>
      <c r="AY372" s="242" t="s">
        <v>122</v>
      </c>
    </row>
    <row r="373" s="14" customFormat="1">
      <c r="A373" s="14"/>
      <c r="B373" s="243"/>
      <c r="C373" s="244"/>
      <c r="D373" s="227" t="s">
        <v>135</v>
      </c>
      <c r="E373" s="245" t="s">
        <v>1</v>
      </c>
      <c r="F373" s="246" t="s">
        <v>496</v>
      </c>
      <c r="G373" s="244"/>
      <c r="H373" s="247">
        <v>42.829000000000001</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135</v>
      </c>
      <c r="AU373" s="253" t="s">
        <v>83</v>
      </c>
      <c r="AV373" s="14" t="s">
        <v>83</v>
      </c>
      <c r="AW373" s="14" t="s">
        <v>30</v>
      </c>
      <c r="AX373" s="14" t="s">
        <v>73</v>
      </c>
      <c r="AY373" s="253" t="s">
        <v>122</v>
      </c>
    </row>
    <row r="374" s="15" customFormat="1">
      <c r="A374" s="15"/>
      <c r="B374" s="254"/>
      <c r="C374" s="255"/>
      <c r="D374" s="227" t="s">
        <v>135</v>
      </c>
      <c r="E374" s="256" t="s">
        <v>1</v>
      </c>
      <c r="F374" s="257" t="s">
        <v>142</v>
      </c>
      <c r="G374" s="255"/>
      <c r="H374" s="258">
        <v>85.658000000000001</v>
      </c>
      <c r="I374" s="259"/>
      <c r="J374" s="255"/>
      <c r="K374" s="255"/>
      <c r="L374" s="260"/>
      <c r="M374" s="261"/>
      <c r="N374" s="262"/>
      <c r="O374" s="262"/>
      <c r="P374" s="262"/>
      <c r="Q374" s="262"/>
      <c r="R374" s="262"/>
      <c r="S374" s="262"/>
      <c r="T374" s="263"/>
      <c r="U374" s="15"/>
      <c r="V374" s="15"/>
      <c r="W374" s="15"/>
      <c r="X374" s="15"/>
      <c r="Y374" s="15"/>
      <c r="Z374" s="15"/>
      <c r="AA374" s="15"/>
      <c r="AB374" s="15"/>
      <c r="AC374" s="15"/>
      <c r="AD374" s="15"/>
      <c r="AE374" s="15"/>
      <c r="AT374" s="264" t="s">
        <v>135</v>
      </c>
      <c r="AU374" s="264" t="s">
        <v>83</v>
      </c>
      <c r="AV374" s="15" t="s">
        <v>129</v>
      </c>
      <c r="AW374" s="15" t="s">
        <v>30</v>
      </c>
      <c r="AX374" s="15" t="s">
        <v>81</v>
      </c>
      <c r="AY374" s="264" t="s">
        <v>122</v>
      </c>
    </row>
    <row r="375" s="2" customFormat="1" ht="21.75" customHeight="1">
      <c r="A375" s="38"/>
      <c r="B375" s="39"/>
      <c r="C375" s="214" t="s">
        <v>498</v>
      </c>
      <c r="D375" s="214" t="s">
        <v>124</v>
      </c>
      <c r="E375" s="215" t="s">
        <v>499</v>
      </c>
      <c r="F375" s="216" t="s">
        <v>500</v>
      </c>
      <c r="G375" s="217" t="s">
        <v>127</v>
      </c>
      <c r="H375" s="218">
        <v>39</v>
      </c>
      <c r="I375" s="219"/>
      <c r="J375" s="220">
        <f>ROUND(I375*H375,2)</f>
        <v>0</v>
      </c>
      <c r="K375" s="216" t="s">
        <v>128</v>
      </c>
      <c r="L375" s="44"/>
      <c r="M375" s="221" t="s">
        <v>1</v>
      </c>
      <c r="N375" s="222" t="s">
        <v>38</v>
      </c>
      <c r="O375" s="91"/>
      <c r="P375" s="223">
        <f>O375*H375</f>
        <v>0</v>
      </c>
      <c r="Q375" s="223">
        <v>0.10373</v>
      </c>
      <c r="R375" s="223">
        <f>Q375*H375</f>
        <v>4.0454699999999999</v>
      </c>
      <c r="S375" s="223">
        <v>0</v>
      </c>
      <c r="T375" s="224">
        <f>S375*H375</f>
        <v>0</v>
      </c>
      <c r="U375" s="38"/>
      <c r="V375" s="38"/>
      <c r="W375" s="38"/>
      <c r="X375" s="38"/>
      <c r="Y375" s="38"/>
      <c r="Z375" s="38"/>
      <c r="AA375" s="38"/>
      <c r="AB375" s="38"/>
      <c r="AC375" s="38"/>
      <c r="AD375" s="38"/>
      <c r="AE375" s="38"/>
      <c r="AR375" s="225" t="s">
        <v>129</v>
      </c>
      <c r="AT375" s="225" t="s">
        <v>124</v>
      </c>
      <c r="AU375" s="225" t="s">
        <v>83</v>
      </c>
      <c r="AY375" s="17" t="s">
        <v>122</v>
      </c>
      <c r="BE375" s="226">
        <f>IF(N375="základní",J375,0)</f>
        <v>0</v>
      </c>
      <c r="BF375" s="226">
        <f>IF(N375="snížená",J375,0)</f>
        <v>0</v>
      </c>
      <c r="BG375" s="226">
        <f>IF(N375="zákl. přenesená",J375,0)</f>
        <v>0</v>
      </c>
      <c r="BH375" s="226">
        <f>IF(N375="sníž. přenesená",J375,0)</f>
        <v>0</v>
      </c>
      <c r="BI375" s="226">
        <f>IF(N375="nulová",J375,0)</f>
        <v>0</v>
      </c>
      <c r="BJ375" s="17" t="s">
        <v>81</v>
      </c>
      <c r="BK375" s="226">
        <f>ROUND(I375*H375,2)</f>
        <v>0</v>
      </c>
      <c r="BL375" s="17" t="s">
        <v>129</v>
      </c>
      <c r="BM375" s="225" t="s">
        <v>501</v>
      </c>
    </row>
    <row r="376" s="2" customFormat="1">
      <c r="A376" s="38"/>
      <c r="B376" s="39"/>
      <c r="C376" s="40"/>
      <c r="D376" s="227" t="s">
        <v>131</v>
      </c>
      <c r="E376" s="40"/>
      <c r="F376" s="228" t="s">
        <v>502</v>
      </c>
      <c r="G376" s="40"/>
      <c r="H376" s="40"/>
      <c r="I376" s="229"/>
      <c r="J376" s="40"/>
      <c r="K376" s="40"/>
      <c r="L376" s="44"/>
      <c r="M376" s="230"/>
      <c r="N376" s="231"/>
      <c r="O376" s="91"/>
      <c r="P376" s="91"/>
      <c r="Q376" s="91"/>
      <c r="R376" s="91"/>
      <c r="S376" s="91"/>
      <c r="T376" s="92"/>
      <c r="U376" s="38"/>
      <c r="V376" s="38"/>
      <c r="W376" s="38"/>
      <c r="X376" s="38"/>
      <c r="Y376" s="38"/>
      <c r="Z376" s="38"/>
      <c r="AA376" s="38"/>
      <c r="AB376" s="38"/>
      <c r="AC376" s="38"/>
      <c r="AD376" s="38"/>
      <c r="AE376" s="38"/>
      <c r="AT376" s="17" t="s">
        <v>131</v>
      </c>
      <c r="AU376" s="17" t="s">
        <v>83</v>
      </c>
    </row>
    <row r="377" s="2" customFormat="1">
      <c r="A377" s="38"/>
      <c r="B377" s="39"/>
      <c r="C377" s="40"/>
      <c r="D377" s="227" t="s">
        <v>133</v>
      </c>
      <c r="E377" s="40"/>
      <c r="F377" s="232" t="s">
        <v>503</v>
      </c>
      <c r="G377" s="40"/>
      <c r="H377" s="40"/>
      <c r="I377" s="229"/>
      <c r="J377" s="40"/>
      <c r="K377" s="40"/>
      <c r="L377" s="44"/>
      <c r="M377" s="230"/>
      <c r="N377" s="231"/>
      <c r="O377" s="91"/>
      <c r="P377" s="91"/>
      <c r="Q377" s="91"/>
      <c r="R377" s="91"/>
      <c r="S377" s="91"/>
      <c r="T377" s="92"/>
      <c r="U377" s="38"/>
      <c r="V377" s="38"/>
      <c r="W377" s="38"/>
      <c r="X377" s="38"/>
      <c r="Y377" s="38"/>
      <c r="Z377" s="38"/>
      <c r="AA377" s="38"/>
      <c r="AB377" s="38"/>
      <c r="AC377" s="38"/>
      <c r="AD377" s="38"/>
      <c r="AE377" s="38"/>
      <c r="AT377" s="17" t="s">
        <v>133</v>
      </c>
      <c r="AU377" s="17" t="s">
        <v>83</v>
      </c>
    </row>
    <row r="378" s="13" customFormat="1">
      <c r="A378" s="13"/>
      <c r="B378" s="233"/>
      <c r="C378" s="234"/>
      <c r="D378" s="227" t="s">
        <v>135</v>
      </c>
      <c r="E378" s="235" t="s">
        <v>1</v>
      </c>
      <c r="F378" s="236" t="s">
        <v>504</v>
      </c>
      <c r="G378" s="234"/>
      <c r="H378" s="235" t="s">
        <v>1</v>
      </c>
      <c r="I378" s="237"/>
      <c r="J378" s="234"/>
      <c r="K378" s="234"/>
      <c r="L378" s="238"/>
      <c r="M378" s="239"/>
      <c r="N378" s="240"/>
      <c r="O378" s="240"/>
      <c r="P378" s="240"/>
      <c r="Q378" s="240"/>
      <c r="R378" s="240"/>
      <c r="S378" s="240"/>
      <c r="T378" s="241"/>
      <c r="U378" s="13"/>
      <c r="V378" s="13"/>
      <c r="W378" s="13"/>
      <c r="X378" s="13"/>
      <c r="Y378" s="13"/>
      <c r="Z378" s="13"/>
      <c r="AA378" s="13"/>
      <c r="AB378" s="13"/>
      <c r="AC378" s="13"/>
      <c r="AD378" s="13"/>
      <c r="AE378" s="13"/>
      <c r="AT378" s="242" t="s">
        <v>135</v>
      </c>
      <c r="AU378" s="242" t="s">
        <v>83</v>
      </c>
      <c r="AV378" s="13" t="s">
        <v>81</v>
      </c>
      <c r="AW378" s="13" t="s">
        <v>30</v>
      </c>
      <c r="AX378" s="13" t="s">
        <v>73</v>
      </c>
      <c r="AY378" s="242" t="s">
        <v>122</v>
      </c>
    </row>
    <row r="379" s="14" customFormat="1">
      <c r="A379" s="14"/>
      <c r="B379" s="243"/>
      <c r="C379" s="244"/>
      <c r="D379" s="227" t="s">
        <v>135</v>
      </c>
      <c r="E379" s="245" t="s">
        <v>1</v>
      </c>
      <c r="F379" s="246" t="s">
        <v>505</v>
      </c>
      <c r="G379" s="244"/>
      <c r="H379" s="247">
        <v>39</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135</v>
      </c>
      <c r="AU379" s="253" t="s">
        <v>83</v>
      </c>
      <c r="AV379" s="14" t="s">
        <v>83</v>
      </c>
      <c r="AW379" s="14" t="s">
        <v>30</v>
      </c>
      <c r="AX379" s="14" t="s">
        <v>81</v>
      </c>
      <c r="AY379" s="253" t="s">
        <v>122</v>
      </c>
    </row>
    <row r="380" s="2" customFormat="1" ht="21.75" customHeight="1">
      <c r="A380" s="38"/>
      <c r="B380" s="39"/>
      <c r="C380" s="214" t="s">
        <v>506</v>
      </c>
      <c r="D380" s="214" t="s">
        <v>124</v>
      </c>
      <c r="E380" s="215" t="s">
        <v>507</v>
      </c>
      <c r="F380" s="216" t="s">
        <v>508</v>
      </c>
      <c r="G380" s="217" t="s">
        <v>127</v>
      </c>
      <c r="H380" s="218">
        <v>37.200000000000003</v>
      </c>
      <c r="I380" s="219"/>
      <c r="J380" s="220">
        <f>ROUND(I380*H380,2)</f>
        <v>0</v>
      </c>
      <c r="K380" s="216" t="s">
        <v>128</v>
      </c>
      <c r="L380" s="44"/>
      <c r="M380" s="221" t="s">
        <v>1</v>
      </c>
      <c r="N380" s="222" t="s">
        <v>38</v>
      </c>
      <c r="O380" s="91"/>
      <c r="P380" s="223">
        <f>O380*H380</f>
        <v>0</v>
      </c>
      <c r="Q380" s="223">
        <v>0.12966</v>
      </c>
      <c r="R380" s="223">
        <f>Q380*H380</f>
        <v>4.8233519999999999</v>
      </c>
      <c r="S380" s="223">
        <v>0</v>
      </c>
      <c r="T380" s="224">
        <f>S380*H380</f>
        <v>0</v>
      </c>
      <c r="U380" s="38"/>
      <c r="V380" s="38"/>
      <c r="W380" s="38"/>
      <c r="X380" s="38"/>
      <c r="Y380" s="38"/>
      <c r="Z380" s="38"/>
      <c r="AA380" s="38"/>
      <c r="AB380" s="38"/>
      <c r="AC380" s="38"/>
      <c r="AD380" s="38"/>
      <c r="AE380" s="38"/>
      <c r="AR380" s="225" t="s">
        <v>129</v>
      </c>
      <c r="AT380" s="225" t="s">
        <v>124</v>
      </c>
      <c r="AU380" s="225" t="s">
        <v>83</v>
      </c>
      <c r="AY380" s="17" t="s">
        <v>122</v>
      </c>
      <c r="BE380" s="226">
        <f>IF(N380="základní",J380,0)</f>
        <v>0</v>
      </c>
      <c r="BF380" s="226">
        <f>IF(N380="snížená",J380,0)</f>
        <v>0</v>
      </c>
      <c r="BG380" s="226">
        <f>IF(N380="zákl. přenesená",J380,0)</f>
        <v>0</v>
      </c>
      <c r="BH380" s="226">
        <f>IF(N380="sníž. přenesená",J380,0)</f>
        <v>0</v>
      </c>
      <c r="BI380" s="226">
        <f>IF(N380="nulová",J380,0)</f>
        <v>0</v>
      </c>
      <c r="BJ380" s="17" t="s">
        <v>81</v>
      </c>
      <c r="BK380" s="226">
        <f>ROUND(I380*H380,2)</f>
        <v>0</v>
      </c>
      <c r="BL380" s="17" t="s">
        <v>129</v>
      </c>
      <c r="BM380" s="225" t="s">
        <v>509</v>
      </c>
    </row>
    <row r="381" s="2" customFormat="1">
      <c r="A381" s="38"/>
      <c r="B381" s="39"/>
      <c r="C381" s="40"/>
      <c r="D381" s="227" t="s">
        <v>131</v>
      </c>
      <c r="E381" s="40"/>
      <c r="F381" s="228" t="s">
        <v>510</v>
      </c>
      <c r="G381" s="40"/>
      <c r="H381" s="40"/>
      <c r="I381" s="229"/>
      <c r="J381" s="40"/>
      <c r="K381" s="40"/>
      <c r="L381" s="44"/>
      <c r="M381" s="230"/>
      <c r="N381" s="231"/>
      <c r="O381" s="91"/>
      <c r="P381" s="91"/>
      <c r="Q381" s="91"/>
      <c r="R381" s="91"/>
      <c r="S381" s="91"/>
      <c r="T381" s="92"/>
      <c r="U381" s="38"/>
      <c r="V381" s="38"/>
      <c r="W381" s="38"/>
      <c r="X381" s="38"/>
      <c r="Y381" s="38"/>
      <c r="Z381" s="38"/>
      <c r="AA381" s="38"/>
      <c r="AB381" s="38"/>
      <c r="AC381" s="38"/>
      <c r="AD381" s="38"/>
      <c r="AE381" s="38"/>
      <c r="AT381" s="17" t="s">
        <v>131</v>
      </c>
      <c r="AU381" s="17" t="s">
        <v>83</v>
      </c>
    </row>
    <row r="382" s="2" customFormat="1">
      <c r="A382" s="38"/>
      <c r="B382" s="39"/>
      <c r="C382" s="40"/>
      <c r="D382" s="227" t="s">
        <v>133</v>
      </c>
      <c r="E382" s="40"/>
      <c r="F382" s="232" t="s">
        <v>503</v>
      </c>
      <c r="G382" s="40"/>
      <c r="H382" s="40"/>
      <c r="I382" s="229"/>
      <c r="J382" s="40"/>
      <c r="K382" s="40"/>
      <c r="L382" s="44"/>
      <c r="M382" s="230"/>
      <c r="N382" s="231"/>
      <c r="O382" s="91"/>
      <c r="P382" s="91"/>
      <c r="Q382" s="91"/>
      <c r="R382" s="91"/>
      <c r="S382" s="91"/>
      <c r="T382" s="92"/>
      <c r="U382" s="38"/>
      <c r="V382" s="38"/>
      <c r="W382" s="38"/>
      <c r="X382" s="38"/>
      <c r="Y382" s="38"/>
      <c r="Z382" s="38"/>
      <c r="AA382" s="38"/>
      <c r="AB382" s="38"/>
      <c r="AC382" s="38"/>
      <c r="AD382" s="38"/>
      <c r="AE382" s="38"/>
      <c r="AT382" s="17" t="s">
        <v>133</v>
      </c>
      <c r="AU382" s="17" t="s">
        <v>83</v>
      </c>
    </row>
    <row r="383" s="13" customFormat="1">
      <c r="A383" s="13"/>
      <c r="B383" s="233"/>
      <c r="C383" s="234"/>
      <c r="D383" s="227" t="s">
        <v>135</v>
      </c>
      <c r="E383" s="235" t="s">
        <v>1</v>
      </c>
      <c r="F383" s="236" t="s">
        <v>136</v>
      </c>
      <c r="G383" s="234"/>
      <c r="H383" s="235" t="s">
        <v>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135</v>
      </c>
      <c r="AU383" s="242" t="s">
        <v>83</v>
      </c>
      <c r="AV383" s="13" t="s">
        <v>81</v>
      </c>
      <c r="AW383" s="13" t="s">
        <v>30</v>
      </c>
      <c r="AX383" s="13" t="s">
        <v>73</v>
      </c>
      <c r="AY383" s="242" t="s">
        <v>122</v>
      </c>
    </row>
    <row r="384" s="14" customFormat="1">
      <c r="A384" s="14"/>
      <c r="B384" s="243"/>
      <c r="C384" s="244"/>
      <c r="D384" s="227" t="s">
        <v>135</v>
      </c>
      <c r="E384" s="245" t="s">
        <v>1</v>
      </c>
      <c r="F384" s="246" t="s">
        <v>137</v>
      </c>
      <c r="G384" s="244"/>
      <c r="H384" s="247">
        <v>37.200000000000003</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135</v>
      </c>
      <c r="AU384" s="253" t="s">
        <v>83</v>
      </c>
      <c r="AV384" s="14" t="s">
        <v>83</v>
      </c>
      <c r="AW384" s="14" t="s">
        <v>30</v>
      </c>
      <c r="AX384" s="14" t="s">
        <v>81</v>
      </c>
      <c r="AY384" s="253" t="s">
        <v>122</v>
      </c>
    </row>
    <row r="385" s="2" customFormat="1" ht="16.5" customHeight="1">
      <c r="A385" s="38"/>
      <c r="B385" s="39"/>
      <c r="C385" s="214" t="s">
        <v>511</v>
      </c>
      <c r="D385" s="214" t="s">
        <v>124</v>
      </c>
      <c r="E385" s="215" t="s">
        <v>512</v>
      </c>
      <c r="F385" s="216" t="s">
        <v>513</v>
      </c>
      <c r="G385" s="217" t="s">
        <v>127</v>
      </c>
      <c r="H385" s="218">
        <v>39</v>
      </c>
      <c r="I385" s="219"/>
      <c r="J385" s="220">
        <f>ROUND(I385*H385,2)</f>
        <v>0</v>
      </c>
      <c r="K385" s="216" t="s">
        <v>128</v>
      </c>
      <c r="L385" s="44"/>
      <c r="M385" s="221" t="s">
        <v>1</v>
      </c>
      <c r="N385" s="222" t="s">
        <v>38</v>
      </c>
      <c r="O385" s="91"/>
      <c r="P385" s="223">
        <f>O385*H385</f>
        <v>0</v>
      </c>
      <c r="Q385" s="223">
        <v>0.15559000000000001</v>
      </c>
      <c r="R385" s="223">
        <f>Q385*H385</f>
        <v>6.0680100000000001</v>
      </c>
      <c r="S385" s="223">
        <v>0</v>
      </c>
      <c r="T385" s="224">
        <f>S385*H385</f>
        <v>0</v>
      </c>
      <c r="U385" s="38"/>
      <c r="V385" s="38"/>
      <c r="W385" s="38"/>
      <c r="X385" s="38"/>
      <c r="Y385" s="38"/>
      <c r="Z385" s="38"/>
      <c r="AA385" s="38"/>
      <c r="AB385" s="38"/>
      <c r="AC385" s="38"/>
      <c r="AD385" s="38"/>
      <c r="AE385" s="38"/>
      <c r="AR385" s="225" t="s">
        <v>129</v>
      </c>
      <c r="AT385" s="225" t="s">
        <v>124</v>
      </c>
      <c r="AU385" s="225" t="s">
        <v>83</v>
      </c>
      <c r="AY385" s="17" t="s">
        <v>122</v>
      </c>
      <c r="BE385" s="226">
        <f>IF(N385="základní",J385,0)</f>
        <v>0</v>
      </c>
      <c r="BF385" s="226">
        <f>IF(N385="snížená",J385,0)</f>
        <v>0</v>
      </c>
      <c r="BG385" s="226">
        <f>IF(N385="zákl. přenesená",J385,0)</f>
        <v>0</v>
      </c>
      <c r="BH385" s="226">
        <f>IF(N385="sníž. přenesená",J385,0)</f>
        <v>0</v>
      </c>
      <c r="BI385" s="226">
        <f>IF(N385="nulová",J385,0)</f>
        <v>0</v>
      </c>
      <c r="BJ385" s="17" t="s">
        <v>81</v>
      </c>
      <c r="BK385" s="226">
        <f>ROUND(I385*H385,2)</f>
        <v>0</v>
      </c>
      <c r="BL385" s="17" t="s">
        <v>129</v>
      </c>
      <c r="BM385" s="225" t="s">
        <v>514</v>
      </c>
    </row>
    <row r="386" s="2" customFormat="1">
      <c r="A386" s="38"/>
      <c r="B386" s="39"/>
      <c r="C386" s="40"/>
      <c r="D386" s="227" t="s">
        <v>131</v>
      </c>
      <c r="E386" s="40"/>
      <c r="F386" s="228" t="s">
        <v>515</v>
      </c>
      <c r="G386" s="40"/>
      <c r="H386" s="40"/>
      <c r="I386" s="229"/>
      <c r="J386" s="40"/>
      <c r="K386" s="40"/>
      <c r="L386" s="44"/>
      <c r="M386" s="230"/>
      <c r="N386" s="231"/>
      <c r="O386" s="91"/>
      <c r="P386" s="91"/>
      <c r="Q386" s="91"/>
      <c r="R386" s="91"/>
      <c r="S386" s="91"/>
      <c r="T386" s="92"/>
      <c r="U386" s="38"/>
      <c r="V386" s="38"/>
      <c r="W386" s="38"/>
      <c r="X386" s="38"/>
      <c r="Y386" s="38"/>
      <c r="Z386" s="38"/>
      <c r="AA386" s="38"/>
      <c r="AB386" s="38"/>
      <c r="AC386" s="38"/>
      <c r="AD386" s="38"/>
      <c r="AE386" s="38"/>
      <c r="AT386" s="17" t="s">
        <v>131</v>
      </c>
      <c r="AU386" s="17" t="s">
        <v>83</v>
      </c>
    </row>
    <row r="387" s="2" customFormat="1">
      <c r="A387" s="38"/>
      <c r="B387" s="39"/>
      <c r="C387" s="40"/>
      <c r="D387" s="227" t="s">
        <v>133</v>
      </c>
      <c r="E387" s="40"/>
      <c r="F387" s="232" t="s">
        <v>516</v>
      </c>
      <c r="G387" s="40"/>
      <c r="H387" s="40"/>
      <c r="I387" s="229"/>
      <c r="J387" s="40"/>
      <c r="K387" s="40"/>
      <c r="L387" s="44"/>
      <c r="M387" s="230"/>
      <c r="N387" s="231"/>
      <c r="O387" s="91"/>
      <c r="P387" s="91"/>
      <c r="Q387" s="91"/>
      <c r="R387" s="91"/>
      <c r="S387" s="91"/>
      <c r="T387" s="92"/>
      <c r="U387" s="38"/>
      <c r="V387" s="38"/>
      <c r="W387" s="38"/>
      <c r="X387" s="38"/>
      <c r="Y387" s="38"/>
      <c r="Z387" s="38"/>
      <c r="AA387" s="38"/>
      <c r="AB387" s="38"/>
      <c r="AC387" s="38"/>
      <c r="AD387" s="38"/>
      <c r="AE387" s="38"/>
      <c r="AT387" s="17" t="s">
        <v>133</v>
      </c>
      <c r="AU387" s="17" t="s">
        <v>83</v>
      </c>
    </row>
    <row r="388" s="13" customFormat="1">
      <c r="A388" s="13"/>
      <c r="B388" s="233"/>
      <c r="C388" s="234"/>
      <c r="D388" s="227" t="s">
        <v>135</v>
      </c>
      <c r="E388" s="235" t="s">
        <v>1</v>
      </c>
      <c r="F388" s="236" t="s">
        <v>504</v>
      </c>
      <c r="G388" s="234"/>
      <c r="H388" s="235" t="s">
        <v>1</v>
      </c>
      <c r="I388" s="237"/>
      <c r="J388" s="234"/>
      <c r="K388" s="234"/>
      <c r="L388" s="238"/>
      <c r="M388" s="239"/>
      <c r="N388" s="240"/>
      <c r="O388" s="240"/>
      <c r="P388" s="240"/>
      <c r="Q388" s="240"/>
      <c r="R388" s="240"/>
      <c r="S388" s="240"/>
      <c r="T388" s="241"/>
      <c r="U388" s="13"/>
      <c r="V388" s="13"/>
      <c r="W388" s="13"/>
      <c r="X388" s="13"/>
      <c r="Y388" s="13"/>
      <c r="Z388" s="13"/>
      <c r="AA388" s="13"/>
      <c r="AB388" s="13"/>
      <c r="AC388" s="13"/>
      <c r="AD388" s="13"/>
      <c r="AE388" s="13"/>
      <c r="AT388" s="242" t="s">
        <v>135</v>
      </c>
      <c r="AU388" s="242" t="s">
        <v>83</v>
      </c>
      <c r="AV388" s="13" t="s">
        <v>81</v>
      </c>
      <c r="AW388" s="13" t="s">
        <v>30</v>
      </c>
      <c r="AX388" s="13" t="s">
        <v>73</v>
      </c>
      <c r="AY388" s="242" t="s">
        <v>122</v>
      </c>
    </row>
    <row r="389" s="14" customFormat="1">
      <c r="A389" s="14"/>
      <c r="B389" s="243"/>
      <c r="C389" s="244"/>
      <c r="D389" s="227" t="s">
        <v>135</v>
      </c>
      <c r="E389" s="245" t="s">
        <v>1</v>
      </c>
      <c r="F389" s="246" t="s">
        <v>505</v>
      </c>
      <c r="G389" s="244"/>
      <c r="H389" s="247">
        <v>39</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135</v>
      </c>
      <c r="AU389" s="253" t="s">
        <v>83</v>
      </c>
      <c r="AV389" s="14" t="s">
        <v>83</v>
      </c>
      <c r="AW389" s="14" t="s">
        <v>30</v>
      </c>
      <c r="AX389" s="14" t="s">
        <v>81</v>
      </c>
      <c r="AY389" s="253" t="s">
        <v>122</v>
      </c>
    </row>
    <row r="390" s="12" customFormat="1" ht="22.8" customHeight="1">
      <c r="A390" s="12"/>
      <c r="B390" s="198"/>
      <c r="C390" s="199"/>
      <c r="D390" s="200" t="s">
        <v>72</v>
      </c>
      <c r="E390" s="212" t="s">
        <v>195</v>
      </c>
      <c r="F390" s="212" t="s">
        <v>517</v>
      </c>
      <c r="G390" s="199"/>
      <c r="H390" s="199"/>
      <c r="I390" s="202"/>
      <c r="J390" s="213">
        <f>BK390</f>
        <v>0</v>
      </c>
      <c r="K390" s="199"/>
      <c r="L390" s="204"/>
      <c r="M390" s="205"/>
      <c r="N390" s="206"/>
      <c r="O390" s="206"/>
      <c r="P390" s="207">
        <f>SUM(P391:P434)</f>
        <v>0</v>
      </c>
      <c r="Q390" s="206"/>
      <c r="R390" s="207">
        <f>SUM(R391:R434)</f>
        <v>5.1792918199999987</v>
      </c>
      <c r="S390" s="206"/>
      <c r="T390" s="208">
        <f>SUM(T391:T434)</f>
        <v>96.283499999999989</v>
      </c>
      <c r="U390" s="12"/>
      <c r="V390" s="12"/>
      <c r="W390" s="12"/>
      <c r="X390" s="12"/>
      <c r="Y390" s="12"/>
      <c r="Z390" s="12"/>
      <c r="AA390" s="12"/>
      <c r="AB390" s="12"/>
      <c r="AC390" s="12"/>
      <c r="AD390" s="12"/>
      <c r="AE390" s="12"/>
      <c r="AR390" s="209" t="s">
        <v>81</v>
      </c>
      <c r="AT390" s="210" t="s">
        <v>72</v>
      </c>
      <c r="AU390" s="210" t="s">
        <v>81</v>
      </c>
      <c r="AY390" s="209" t="s">
        <v>122</v>
      </c>
      <c r="BK390" s="211">
        <f>SUM(BK391:BK434)</f>
        <v>0</v>
      </c>
    </row>
    <row r="391" s="2" customFormat="1" ht="16.5" customHeight="1">
      <c r="A391" s="38"/>
      <c r="B391" s="39"/>
      <c r="C391" s="214" t="s">
        <v>518</v>
      </c>
      <c r="D391" s="214" t="s">
        <v>124</v>
      </c>
      <c r="E391" s="215" t="s">
        <v>519</v>
      </c>
      <c r="F391" s="216" t="s">
        <v>520</v>
      </c>
      <c r="G391" s="217" t="s">
        <v>265</v>
      </c>
      <c r="H391" s="218">
        <v>1</v>
      </c>
      <c r="I391" s="219"/>
      <c r="J391" s="220">
        <f>ROUND(I391*H391,2)</f>
        <v>0</v>
      </c>
      <c r="K391" s="216" t="s">
        <v>128</v>
      </c>
      <c r="L391" s="44"/>
      <c r="M391" s="221" t="s">
        <v>1</v>
      </c>
      <c r="N391" s="222" t="s">
        <v>38</v>
      </c>
      <c r="O391" s="91"/>
      <c r="P391" s="223">
        <f>O391*H391</f>
        <v>0</v>
      </c>
      <c r="Q391" s="223">
        <v>1.0000000000000001E-05</v>
      </c>
      <c r="R391" s="223">
        <f>Q391*H391</f>
        <v>1.0000000000000001E-05</v>
      </c>
      <c r="S391" s="223">
        <v>0</v>
      </c>
      <c r="T391" s="224">
        <f>S391*H391</f>
        <v>0</v>
      </c>
      <c r="U391" s="38"/>
      <c r="V391" s="38"/>
      <c r="W391" s="38"/>
      <c r="X391" s="38"/>
      <c r="Y391" s="38"/>
      <c r="Z391" s="38"/>
      <c r="AA391" s="38"/>
      <c r="AB391" s="38"/>
      <c r="AC391" s="38"/>
      <c r="AD391" s="38"/>
      <c r="AE391" s="38"/>
      <c r="AR391" s="225" t="s">
        <v>129</v>
      </c>
      <c r="AT391" s="225" t="s">
        <v>124</v>
      </c>
      <c r="AU391" s="225" t="s">
        <v>83</v>
      </c>
      <c r="AY391" s="17" t="s">
        <v>122</v>
      </c>
      <c r="BE391" s="226">
        <f>IF(N391="základní",J391,0)</f>
        <v>0</v>
      </c>
      <c r="BF391" s="226">
        <f>IF(N391="snížená",J391,0)</f>
        <v>0</v>
      </c>
      <c r="BG391" s="226">
        <f>IF(N391="zákl. přenesená",J391,0)</f>
        <v>0</v>
      </c>
      <c r="BH391" s="226">
        <f>IF(N391="sníž. přenesená",J391,0)</f>
        <v>0</v>
      </c>
      <c r="BI391" s="226">
        <f>IF(N391="nulová",J391,0)</f>
        <v>0</v>
      </c>
      <c r="BJ391" s="17" t="s">
        <v>81</v>
      </c>
      <c r="BK391" s="226">
        <f>ROUND(I391*H391,2)</f>
        <v>0</v>
      </c>
      <c r="BL391" s="17" t="s">
        <v>129</v>
      </c>
      <c r="BM391" s="225" t="s">
        <v>521</v>
      </c>
    </row>
    <row r="392" s="2" customFormat="1">
      <c r="A392" s="38"/>
      <c r="B392" s="39"/>
      <c r="C392" s="40"/>
      <c r="D392" s="227" t="s">
        <v>131</v>
      </c>
      <c r="E392" s="40"/>
      <c r="F392" s="228" t="s">
        <v>522</v>
      </c>
      <c r="G392" s="40"/>
      <c r="H392" s="40"/>
      <c r="I392" s="229"/>
      <c r="J392" s="40"/>
      <c r="K392" s="40"/>
      <c r="L392" s="44"/>
      <c r="M392" s="230"/>
      <c r="N392" s="231"/>
      <c r="O392" s="91"/>
      <c r="P392" s="91"/>
      <c r="Q392" s="91"/>
      <c r="R392" s="91"/>
      <c r="S392" s="91"/>
      <c r="T392" s="92"/>
      <c r="U392" s="38"/>
      <c r="V392" s="38"/>
      <c r="W392" s="38"/>
      <c r="X392" s="38"/>
      <c r="Y392" s="38"/>
      <c r="Z392" s="38"/>
      <c r="AA392" s="38"/>
      <c r="AB392" s="38"/>
      <c r="AC392" s="38"/>
      <c r="AD392" s="38"/>
      <c r="AE392" s="38"/>
      <c r="AT392" s="17" t="s">
        <v>131</v>
      </c>
      <c r="AU392" s="17" t="s">
        <v>83</v>
      </c>
    </row>
    <row r="393" s="2" customFormat="1">
      <c r="A393" s="38"/>
      <c r="B393" s="39"/>
      <c r="C393" s="40"/>
      <c r="D393" s="227" t="s">
        <v>133</v>
      </c>
      <c r="E393" s="40"/>
      <c r="F393" s="232" t="s">
        <v>523</v>
      </c>
      <c r="G393" s="40"/>
      <c r="H393" s="40"/>
      <c r="I393" s="229"/>
      <c r="J393" s="40"/>
      <c r="K393" s="40"/>
      <c r="L393" s="44"/>
      <c r="M393" s="230"/>
      <c r="N393" s="231"/>
      <c r="O393" s="91"/>
      <c r="P393" s="91"/>
      <c r="Q393" s="91"/>
      <c r="R393" s="91"/>
      <c r="S393" s="91"/>
      <c r="T393" s="92"/>
      <c r="U393" s="38"/>
      <c r="V393" s="38"/>
      <c r="W393" s="38"/>
      <c r="X393" s="38"/>
      <c r="Y393" s="38"/>
      <c r="Z393" s="38"/>
      <c r="AA393" s="38"/>
      <c r="AB393" s="38"/>
      <c r="AC393" s="38"/>
      <c r="AD393" s="38"/>
      <c r="AE393" s="38"/>
      <c r="AT393" s="17" t="s">
        <v>133</v>
      </c>
      <c r="AU393" s="17" t="s">
        <v>83</v>
      </c>
    </row>
    <row r="394" s="2" customFormat="1" ht="16.5" customHeight="1">
      <c r="A394" s="38"/>
      <c r="B394" s="39"/>
      <c r="C394" s="265" t="s">
        <v>524</v>
      </c>
      <c r="D394" s="265" t="s">
        <v>180</v>
      </c>
      <c r="E394" s="266" t="s">
        <v>525</v>
      </c>
      <c r="F394" s="267" t="s">
        <v>526</v>
      </c>
      <c r="G394" s="268" t="s">
        <v>265</v>
      </c>
      <c r="H394" s="269">
        <v>1</v>
      </c>
      <c r="I394" s="270"/>
      <c r="J394" s="271">
        <f>ROUND(I394*H394,2)</f>
        <v>0</v>
      </c>
      <c r="K394" s="267" t="s">
        <v>128</v>
      </c>
      <c r="L394" s="272"/>
      <c r="M394" s="273" t="s">
        <v>1</v>
      </c>
      <c r="N394" s="274" t="s">
        <v>38</v>
      </c>
      <c r="O394" s="91"/>
      <c r="P394" s="223">
        <f>O394*H394</f>
        <v>0</v>
      </c>
      <c r="Q394" s="223">
        <v>0.0016999999999999999</v>
      </c>
      <c r="R394" s="223">
        <f>Q394*H394</f>
        <v>0.0016999999999999999</v>
      </c>
      <c r="S394" s="223">
        <v>0</v>
      </c>
      <c r="T394" s="224">
        <f>S394*H394</f>
        <v>0</v>
      </c>
      <c r="U394" s="38"/>
      <c r="V394" s="38"/>
      <c r="W394" s="38"/>
      <c r="X394" s="38"/>
      <c r="Y394" s="38"/>
      <c r="Z394" s="38"/>
      <c r="AA394" s="38"/>
      <c r="AB394" s="38"/>
      <c r="AC394" s="38"/>
      <c r="AD394" s="38"/>
      <c r="AE394" s="38"/>
      <c r="AR394" s="225" t="s">
        <v>183</v>
      </c>
      <c r="AT394" s="225" t="s">
        <v>180</v>
      </c>
      <c r="AU394" s="225" t="s">
        <v>83</v>
      </c>
      <c r="AY394" s="17" t="s">
        <v>122</v>
      </c>
      <c r="BE394" s="226">
        <f>IF(N394="základní",J394,0)</f>
        <v>0</v>
      </c>
      <c r="BF394" s="226">
        <f>IF(N394="snížená",J394,0)</f>
        <v>0</v>
      </c>
      <c r="BG394" s="226">
        <f>IF(N394="zákl. přenesená",J394,0)</f>
        <v>0</v>
      </c>
      <c r="BH394" s="226">
        <f>IF(N394="sníž. přenesená",J394,0)</f>
        <v>0</v>
      </c>
      <c r="BI394" s="226">
        <f>IF(N394="nulová",J394,0)</f>
        <v>0</v>
      </c>
      <c r="BJ394" s="17" t="s">
        <v>81</v>
      </c>
      <c r="BK394" s="226">
        <f>ROUND(I394*H394,2)</f>
        <v>0</v>
      </c>
      <c r="BL394" s="17" t="s">
        <v>129</v>
      </c>
      <c r="BM394" s="225" t="s">
        <v>527</v>
      </c>
    </row>
    <row r="395" s="2" customFormat="1">
      <c r="A395" s="38"/>
      <c r="B395" s="39"/>
      <c r="C395" s="40"/>
      <c r="D395" s="227" t="s">
        <v>131</v>
      </c>
      <c r="E395" s="40"/>
      <c r="F395" s="228" t="s">
        <v>526</v>
      </c>
      <c r="G395" s="40"/>
      <c r="H395" s="40"/>
      <c r="I395" s="229"/>
      <c r="J395" s="40"/>
      <c r="K395" s="40"/>
      <c r="L395" s="44"/>
      <c r="M395" s="230"/>
      <c r="N395" s="231"/>
      <c r="O395" s="91"/>
      <c r="P395" s="91"/>
      <c r="Q395" s="91"/>
      <c r="R395" s="91"/>
      <c r="S395" s="91"/>
      <c r="T395" s="92"/>
      <c r="U395" s="38"/>
      <c r="V395" s="38"/>
      <c r="W395" s="38"/>
      <c r="X395" s="38"/>
      <c r="Y395" s="38"/>
      <c r="Z395" s="38"/>
      <c r="AA395" s="38"/>
      <c r="AB395" s="38"/>
      <c r="AC395" s="38"/>
      <c r="AD395" s="38"/>
      <c r="AE395" s="38"/>
      <c r="AT395" s="17" t="s">
        <v>131</v>
      </c>
      <c r="AU395" s="17" t="s">
        <v>83</v>
      </c>
    </row>
    <row r="396" s="13" customFormat="1">
      <c r="A396" s="13"/>
      <c r="B396" s="233"/>
      <c r="C396" s="234"/>
      <c r="D396" s="227" t="s">
        <v>135</v>
      </c>
      <c r="E396" s="235" t="s">
        <v>1</v>
      </c>
      <c r="F396" s="236" t="s">
        <v>528</v>
      </c>
      <c r="G396" s="234"/>
      <c r="H396" s="235" t="s">
        <v>1</v>
      </c>
      <c r="I396" s="237"/>
      <c r="J396" s="234"/>
      <c r="K396" s="234"/>
      <c r="L396" s="238"/>
      <c r="M396" s="239"/>
      <c r="N396" s="240"/>
      <c r="O396" s="240"/>
      <c r="P396" s="240"/>
      <c r="Q396" s="240"/>
      <c r="R396" s="240"/>
      <c r="S396" s="240"/>
      <c r="T396" s="241"/>
      <c r="U396" s="13"/>
      <c r="V396" s="13"/>
      <c r="W396" s="13"/>
      <c r="X396" s="13"/>
      <c r="Y396" s="13"/>
      <c r="Z396" s="13"/>
      <c r="AA396" s="13"/>
      <c r="AB396" s="13"/>
      <c r="AC396" s="13"/>
      <c r="AD396" s="13"/>
      <c r="AE396" s="13"/>
      <c r="AT396" s="242" t="s">
        <v>135</v>
      </c>
      <c r="AU396" s="242" t="s">
        <v>83</v>
      </c>
      <c r="AV396" s="13" t="s">
        <v>81</v>
      </c>
      <c r="AW396" s="13" t="s">
        <v>30</v>
      </c>
      <c r="AX396" s="13" t="s">
        <v>73</v>
      </c>
      <c r="AY396" s="242" t="s">
        <v>122</v>
      </c>
    </row>
    <row r="397" s="14" customFormat="1">
      <c r="A397" s="14"/>
      <c r="B397" s="243"/>
      <c r="C397" s="244"/>
      <c r="D397" s="227" t="s">
        <v>135</v>
      </c>
      <c r="E397" s="245" t="s">
        <v>1</v>
      </c>
      <c r="F397" s="246" t="s">
        <v>81</v>
      </c>
      <c r="G397" s="244"/>
      <c r="H397" s="247">
        <v>1</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135</v>
      </c>
      <c r="AU397" s="253" t="s">
        <v>83</v>
      </c>
      <c r="AV397" s="14" t="s">
        <v>83</v>
      </c>
      <c r="AW397" s="14" t="s">
        <v>30</v>
      </c>
      <c r="AX397" s="14" t="s">
        <v>81</v>
      </c>
      <c r="AY397" s="253" t="s">
        <v>122</v>
      </c>
    </row>
    <row r="398" s="2" customFormat="1" ht="16.5" customHeight="1">
      <c r="A398" s="38"/>
      <c r="B398" s="39"/>
      <c r="C398" s="214" t="s">
        <v>529</v>
      </c>
      <c r="D398" s="214" t="s">
        <v>124</v>
      </c>
      <c r="E398" s="215" t="s">
        <v>530</v>
      </c>
      <c r="F398" s="216" t="s">
        <v>531</v>
      </c>
      <c r="G398" s="217" t="s">
        <v>145</v>
      </c>
      <c r="H398" s="218">
        <v>2</v>
      </c>
      <c r="I398" s="219"/>
      <c r="J398" s="220">
        <f>ROUND(I398*H398,2)</f>
        <v>0</v>
      </c>
      <c r="K398" s="216" t="s">
        <v>128</v>
      </c>
      <c r="L398" s="44"/>
      <c r="M398" s="221" t="s">
        <v>1</v>
      </c>
      <c r="N398" s="222" t="s">
        <v>38</v>
      </c>
      <c r="O398" s="91"/>
      <c r="P398" s="223">
        <f>O398*H398</f>
        <v>0</v>
      </c>
      <c r="Q398" s="223">
        <v>0.15540000000000001</v>
      </c>
      <c r="R398" s="223">
        <f>Q398*H398</f>
        <v>0.31080000000000002</v>
      </c>
      <c r="S398" s="223">
        <v>0</v>
      </c>
      <c r="T398" s="224">
        <f>S398*H398</f>
        <v>0</v>
      </c>
      <c r="U398" s="38"/>
      <c r="V398" s="38"/>
      <c r="W398" s="38"/>
      <c r="X398" s="38"/>
      <c r="Y398" s="38"/>
      <c r="Z398" s="38"/>
      <c r="AA398" s="38"/>
      <c r="AB398" s="38"/>
      <c r="AC398" s="38"/>
      <c r="AD398" s="38"/>
      <c r="AE398" s="38"/>
      <c r="AR398" s="225" t="s">
        <v>129</v>
      </c>
      <c r="AT398" s="225" t="s">
        <v>124</v>
      </c>
      <c r="AU398" s="225" t="s">
        <v>83</v>
      </c>
      <c r="AY398" s="17" t="s">
        <v>122</v>
      </c>
      <c r="BE398" s="226">
        <f>IF(N398="základní",J398,0)</f>
        <v>0</v>
      </c>
      <c r="BF398" s="226">
        <f>IF(N398="snížená",J398,0)</f>
        <v>0</v>
      </c>
      <c r="BG398" s="226">
        <f>IF(N398="zákl. přenesená",J398,0)</f>
        <v>0</v>
      </c>
      <c r="BH398" s="226">
        <f>IF(N398="sníž. přenesená",J398,0)</f>
        <v>0</v>
      </c>
      <c r="BI398" s="226">
        <f>IF(N398="nulová",J398,0)</f>
        <v>0</v>
      </c>
      <c r="BJ398" s="17" t="s">
        <v>81</v>
      </c>
      <c r="BK398" s="226">
        <f>ROUND(I398*H398,2)</f>
        <v>0</v>
      </c>
      <c r="BL398" s="17" t="s">
        <v>129</v>
      </c>
      <c r="BM398" s="225" t="s">
        <v>532</v>
      </c>
    </row>
    <row r="399" s="2" customFormat="1">
      <c r="A399" s="38"/>
      <c r="B399" s="39"/>
      <c r="C399" s="40"/>
      <c r="D399" s="227" t="s">
        <v>131</v>
      </c>
      <c r="E399" s="40"/>
      <c r="F399" s="228" t="s">
        <v>533</v>
      </c>
      <c r="G399" s="40"/>
      <c r="H399" s="40"/>
      <c r="I399" s="229"/>
      <c r="J399" s="40"/>
      <c r="K399" s="40"/>
      <c r="L399" s="44"/>
      <c r="M399" s="230"/>
      <c r="N399" s="231"/>
      <c r="O399" s="91"/>
      <c r="P399" s="91"/>
      <c r="Q399" s="91"/>
      <c r="R399" s="91"/>
      <c r="S399" s="91"/>
      <c r="T399" s="92"/>
      <c r="U399" s="38"/>
      <c r="V399" s="38"/>
      <c r="W399" s="38"/>
      <c r="X399" s="38"/>
      <c r="Y399" s="38"/>
      <c r="Z399" s="38"/>
      <c r="AA399" s="38"/>
      <c r="AB399" s="38"/>
      <c r="AC399" s="38"/>
      <c r="AD399" s="38"/>
      <c r="AE399" s="38"/>
      <c r="AT399" s="17" t="s">
        <v>131</v>
      </c>
      <c r="AU399" s="17" t="s">
        <v>83</v>
      </c>
    </row>
    <row r="400" s="2" customFormat="1">
      <c r="A400" s="38"/>
      <c r="B400" s="39"/>
      <c r="C400" s="40"/>
      <c r="D400" s="227" t="s">
        <v>133</v>
      </c>
      <c r="E400" s="40"/>
      <c r="F400" s="232" t="s">
        <v>534</v>
      </c>
      <c r="G400" s="40"/>
      <c r="H400" s="40"/>
      <c r="I400" s="229"/>
      <c r="J400" s="40"/>
      <c r="K400" s="40"/>
      <c r="L400" s="44"/>
      <c r="M400" s="230"/>
      <c r="N400" s="231"/>
      <c r="O400" s="91"/>
      <c r="P400" s="91"/>
      <c r="Q400" s="91"/>
      <c r="R400" s="91"/>
      <c r="S400" s="91"/>
      <c r="T400" s="92"/>
      <c r="U400" s="38"/>
      <c r="V400" s="38"/>
      <c r="W400" s="38"/>
      <c r="X400" s="38"/>
      <c r="Y400" s="38"/>
      <c r="Z400" s="38"/>
      <c r="AA400" s="38"/>
      <c r="AB400" s="38"/>
      <c r="AC400" s="38"/>
      <c r="AD400" s="38"/>
      <c r="AE400" s="38"/>
      <c r="AT400" s="17" t="s">
        <v>133</v>
      </c>
      <c r="AU400" s="17" t="s">
        <v>83</v>
      </c>
    </row>
    <row r="401" s="2" customFormat="1" ht="16.5" customHeight="1">
      <c r="A401" s="38"/>
      <c r="B401" s="39"/>
      <c r="C401" s="265" t="s">
        <v>535</v>
      </c>
      <c r="D401" s="265" t="s">
        <v>180</v>
      </c>
      <c r="E401" s="266" t="s">
        <v>536</v>
      </c>
      <c r="F401" s="267" t="s">
        <v>537</v>
      </c>
      <c r="G401" s="268" t="s">
        <v>145</v>
      </c>
      <c r="H401" s="269">
        <v>2.04</v>
      </c>
      <c r="I401" s="270"/>
      <c r="J401" s="271">
        <f>ROUND(I401*H401,2)</f>
        <v>0</v>
      </c>
      <c r="K401" s="267" t="s">
        <v>128</v>
      </c>
      <c r="L401" s="272"/>
      <c r="M401" s="273" t="s">
        <v>1</v>
      </c>
      <c r="N401" s="274" t="s">
        <v>38</v>
      </c>
      <c r="O401" s="91"/>
      <c r="P401" s="223">
        <f>O401*H401</f>
        <v>0</v>
      </c>
      <c r="Q401" s="223">
        <v>0.080000000000000002</v>
      </c>
      <c r="R401" s="223">
        <f>Q401*H401</f>
        <v>0.16320000000000001</v>
      </c>
      <c r="S401" s="223">
        <v>0</v>
      </c>
      <c r="T401" s="224">
        <f>S401*H401</f>
        <v>0</v>
      </c>
      <c r="U401" s="38"/>
      <c r="V401" s="38"/>
      <c r="W401" s="38"/>
      <c r="X401" s="38"/>
      <c r="Y401" s="38"/>
      <c r="Z401" s="38"/>
      <c r="AA401" s="38"/>
      <c r="AB401" s="38"/>
      <c r="AC401" s="38"/>
      <c r="AD401" s="38"/>
      <c r="AE401" s="38"/>
      <c r="AR401" s="225" t="s">
        <v>183</v>
      </c>
      <c r="AT401" s="225" t="s">
        <v>180</v>
      </c>
      <c r="AU401" s="225" t="s">
        <v>83</v>
      </c>
      <c r="AY401" s="17" t="s">
        <v>122</v>
      </c>
      <c r="BE401" s="226">
        <f>IF(N401="základní",J401,0)</f>
        <v>0</v>
      </c>
      <c r="BF401" s="226">
        <f>IF(N401="snížená",J401,0)</f>
        <v>0</v>
      </c>
      <c r="BG401" s="226">
        <f>IF(N401="zákl. přenesená",J401,0)</f>
        <v>0</v>
      </c>
      <c r="BH401" s="226">
        <f>IF(N401="sníž. přenesená",J401,0)</f>
        <v>0</v>
      </c>
      <c r="BI401" s="226">
        <f>IF(N401="nulová",J401,0)</f>
        <v>0</v>
      </c>
      <c r="BJ401" s="17" t="s">
        <v>81</v>
      </c>
      <c r="BK401" s="226">
        <f>ROUND(I401*H401,2)</f>
        <v>0</v>
      </c>
      <c r="BL401" s="17" t="s">
        <v>129</v>
      </c>
      <c r="BM401" s="225" t="s">
        <v>538</v>
      </c>
    </row>
    <row r="402" s="2" customFormat="1">
      <c r="A402" s="38"/>
      <c r="B402" s="39"/>
      <c r="C402" s="40"/>
      <c r="D402" s="227" t="s">
        <v>131</v>
      </c>
      <c r="E402" s="40"/>
      <c r="F402" s="228" t="s">
        <v>537</v>
      </c>
      <c r="G402" s="40"/>
      <c r="H402" s="40"/>
      <c r="I402" s="229"/>
      <c r="J402" s="40"/>
      <c r="K402" s="40"/>
      <c r="L402" s="44"/>
      <c r="M402" s="230"/>
      <c r="N402" s="231"/>
      <c r="O402" s="91"/>
      <c r="P402" s="91"/>
      <c r="Q402" s="91"/>
      <c r="R402" s="91"/>
      <c r="S402" s="91"/>
      <c r="T402" s="92"/>
      <c r="U402" s="38"/>
      <c r="V402" s="38"/>
      <c r="W402" s="38"/>
      <c r="X402" s="38"/>
      <c r="Y402" s="38"/>
      <c r="Z402" s="38"/>
      <c r="AA402" s="38"/>
      <c r="AB402" s="38"/>
      <c r="AC402" s="38"/>
      <c r="AD402" s="38"/>
      <c r="AE402" s="38"/>
      <c r="AT402" s="17" t="s">
        <v>131</v>
      </c>
      <c r="AU402" s="17" t="s">
        <v>83</v>
      </c>
    </row>
    <row r="403" s="14" customFormat="1">
      <c r="A403" s="14"/>
      <c r="B403" s="243"/>
      <c r="C403" s="244"/>
      <c r="D403" s="227" t="s">
        <v>135</v>
      </c>
      <c r="E403" s="244"/>
      <c r="F403" s="246" t="s">
        <v>539</v>
      </c>
      <c r="G403" s="244"/>
      <c r="H403" s="247">
        <v>2.04</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135</v>
      </c>
      <c r="AU403" s="253" t="s">
        <v>83</v>
      </c>
      <c r="AV403" s="14" t="s">
        <v>83</v>
      </c>
      <c r="AW403" s="14" t="s">
        <v>4</v>
      </c>
      <c r="AX403" s="14" t="s">
        <v>81</v>
      </c>
      <c r="AY403" s="253" t="s">
        <v>122</v>
      </c>
    </row>
    <row r="404" s="2" customFormat="1" ht="16.5" customHeight="1">
      <c r="A404" s="38"/>
      <c r="B404" s="39"/>
      <c r="C404" s="214" t="s">
        <v>540</v>
      </c>
      <c r="D404" s="214" t="s">
        <v>124</v>
      </c>
      <c r="E404" s="215" t="s">
        <v>541</v>
      </c>
      <c r="F404" s="216" t="s">
        <v>542</v>
      </c>
      <c r="G404" s="217" t="s">
        <v>145</v>
      </c>
      <c r="H404" s="218">
        <v>54.052</v>
      </c>
      <c r="I404" s="219"/>
      <c r="J404" s="220">
        <f>ROUND(I404*H404,2)</f>
        <v>0</v>
      </c>
      <c r="K404" s="216" t="s">
        <v>128</v>
      </c>
      <c r="L404" s="44"/>
      <c r="M404" s="221" t="s">
        <v>1</v>
      </c>
      <c r="N404" s="222" t="s">
        <v>38</v>
      </c>
      <c r="O404" s="91"/>
      <c r="P404" s="223">
        <f>O404*H404</f>
        <v>0</v>
      </c>
      <c r="Q404" s="223">
        <v>0.00011</v>
      </c>
      <c r="R404" s="223">
        <f>Q404*H404</f>
        <v>0.0059457199999999998</v>
      </c>
      <c r="S404" s="223">
        <v>0</v>
      </c>
      <c r="T404" s="224">
        <f>S404*H404</f>
        <v>0</v>
      </c>
      <c r="U404" s="38"/>
      <c r="V404" s="38"/>
      <c r="W404" s="38"/>
      <c r="X404" s="38"/>
      <c r="Y404" s="38"/>
      <c r="Z404" s="38"/>
      <c r="AA404" s="38"/>
      <c r="AB404" s="38"/>
      <c r="AC404" s="38"/>
      <c r="AD404" s="38"/>
      <c r="AE404" s="38"/>
      <c r="AR404" s="225" t="s">
        <v>129</v>
      </c>
      <c r="AT404" s="225" t="s">
        <v>124</v>
      </c>
      <c r="AU404" s="225" t="s">
        <v>83</v>
      </c>
      <c r="AY404" s="17" t="s">
        <v>122</v>
      </c>
      <c r="BE404" s="226">
        <f>IF(N404="základní",J404,0)</f>
        <v>0</v>
      </c>
      <c r="BF404" s="226">
        <f>IF(N404="snížená",J404,0)</f>
        <v>0</v>
      </c>
      <c r="BG404" s="226">
        <f>IF(N404="zákl. přenesená",J404,0)</f>
        <v>0</v>
      </c>
      <c r="BH404" s="226">
        <f>IF(N404="sníž. přenesená",J404,0)</f>
        <v>0</v>
      </c>
      <c r="BI404" s="226">
        <f>IF(N404="nulová",J404,0)</f>
        <v>0</v>
      </c>
      <c r="BJ404" s="17" t="s">
        <v>81</v>
      </c>
      <c r="BK404" s="226">
        <f>ROUND(I404*H404,2)</f>
        <v>0</v>
      </c>
      <c r="BL404" s="17" t="s">
        <v>129</v>
      </c>
      <c r="BM404" s="225" t="s">
        <v>543</v>
      </c>
    </row>
    <row r="405" s="2" customFormat="1">
      <c r="A405" s="38"/>
      <c r="B405" s="39"/>
      <c r="C405" s="40"/>
      <c r="D405" s="227" t="s">
        <v>131</v>
      </c>
      <c r="E405" s="40"/>
      <c r="F405" s="228" t="s">
        <v>544</v>
      </c>
      <c r="G405" s="40"/>
      <c r="H405" s="40"/>
      <c r="I405" s="229"/>
      <c r="J405" s="40"/>
      <c r="K405" s="40"/>
      <c r="L405" s="44"/>
      <c r="M405" s="230"/>
      <c r="N405" s="231"/>
      <c r="O405" s="91"/>
      <c r="P405" s="91"/>
      <c r="Q405" s="91"/>
      <c r="R405" s="91"/>
      <c r="S405" s="91"/>
      <c r="T405" s="92"/>
      <c r="U405" s="38"/>
      <c r="V405" s="38"/>
      <c r="W405" s="38"/>
      <c r="X405" s="38"/>
      <c r="Y405" s="38"/>
      <c r="Z405" s="38"/>
      <c r="AA405" s="38"/>
      <c r="AB405" s="38"/>
      <c r="AC405" s="38"/>
      <c r="AD405" s="38"/>
      <c r="AE405" s="38"/>
      <c r="AT405" s="17" t="s">
        <v>131</v>
      </c>
      <c r="AU405" s="17" t="s">
        <v>83</v>
      </c>
    </row>
    <row r="406" s="2" customFormat="1">
      <c r="A406" s="38"/>
      <c r="B406" s="39"/>
      <c r="C406" s="40"/>
      <c r="D406" s="227" t="s">
        <v>133</v>
      </c>
      <c r="E406" s="40"/>
      <c r="F406" s="232" t="s">
        <v>545</v>
      </c>
      <c r="G406" s="40"/>
      <c r="H406" s="40"/>
      <c r="I406" s="229"/>
      <c r="J406" s="40"/>
      <c r="K406" s="40"/>
      <c r="L406" s="44"/>
      <c r="M406" s="230"/>
      <c r="N406" s="231"/>
      <c r="O406" s="91"/>
      <c r="P406" s="91"/>
      <c r="Q406" s="91"/>
      <c r="R406" s="91"/>
      <c r="S406" s="91"/>
      <c r="T406" s="92"/>
      <c r="U406" s="38"/>
      <c r="V406" s="38"/>
      <c r="W406" s="38"/>
      <c r="X406" s="38"/>
      <c r="Y406" s="38"/>
      <c r="Z406" s="38"/>
      <c r="AA406" s="38"/>
      <c r="AB406" s="38"/>
      <c r="AC406" s="38"/>
      <c r="AD406" s="38"/>
      <c r="AE406" s="38"/>
      <c r="AT406" s="17" t="s">
        <v>133</v>
      </c>
      <c r="AU406" s="17" t="s">
        <v>83</v>
      </c>
    </row>
    <row r="407" s="14" customFormat="1">
      <c r="A407" s="14"/>
      <c r="B407" s="243"/>
      <c r="C407" s="244"/>
      <c r="D407" s="227" t="s">
        <v>135</v>
      </c>
      <c r="E407" s="245" t="s">
        <v>1</v>
      </c>
      <c r="F407" s="246" t="s">
        <v>546</v>
      </c>
      <c r="G407" s="244"/>
      <c r="H407" s="247">
        <v>31.387</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135</v>
      </c>
      <c r="AU407" s="253" t="s">
        <v>83</v>
      </c>
      <c r="AV407" s="14" t="s">
        <v>83</v>
      </c>
      <c r="AW407" s="14" t="s">
        <v>30</v>
      </c>
      <c r="AX407" s="14" t="s">
        <v>73</v>
      </c>
      <c r="AY407" s="253" t="s">
        <v>122</v>
      </c>
    </row>
    <row r="408" s="14" customFormat="1">
      <c r="A408" s="14"/>
      <c r="B408" s="243"/>
      <c r="C408" s="244"/>
      <c r="D408" s="227" t="s">
        <v>135</v>
      </c>
      <c r="E408" s="245" t="s">
        <v>1</v>
      </c>
      <c r="F408" s="246" t="s">
        <v>547</v>
      </c>
      <c r="G408" s="244"/>
      <c r="H408" s="247">
        <v>22.664999999999999</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135</v>
      </c>
      <c r="AU408" s="253" t="s">
        <v>83</v>
      </c>
      <c r="AV408" s="14" t="s">
        <v>83</v>
      </c>
      <c r="AW408" s="14" t="s">
        <v>30</v>
      </c>
      <c r="AX408" s="14" t="s">
        <v>73</v>
      </c>
      <c r="AY408" s="253" t="s">
        <v>122</v>
      </c>
    </row>
    <row r="409" s="15" customFormat="1">
      <c r="A409" s="15"/>
      <c r="B409" s="254"/>
      <c r="C409" s="255"/>
      <c r="D409" s="227" t="s">
        <v>135</v>
      </c>
      <c r="E409" s="256" t="s">
        <v>1</v>
      </c>
      <c r="F409" s="257" t="s">
        <v>142</v>
      </c>
      <c r="G409" s="255"/>
      <c r="H409" s="258">
        <v>54.052</v>
      </c>
      <c r="I409" s="259"/>
      <c r="J409" s="255"/>
      <c r="K409" s="255"/>
      <c r="L409" s="260"/>
      <c r="M409" s="261"/>
      <c r="N409" s="262"/>
      <c r="O409" s="262"/>
      <c r="P409" s="262"/>
      <c r="Q409" s="262"/>
      <c r="R409" s="262"/>
      <c r="S409" s="262"/>
      <c r="T409" s="263"/>
      <c r="U409" s="15"/>
      <c r="V409" s="15"/>
      <c r="W409" s="15"/>
      <c r="X409" s="15"/>
      <c r="Y409" s="15"/>
      <c r="Z409" s="15"/>
      <c r="AA409" s="15"/>
      <c r="AB409" s="15"/>
      <c r="AC409" s="15"/>
      <c r="AD409" s="15"/>
      <c r="AE409" s="15"/>
      <c r="AT409" s="264" t="s">
        <v>135</v>
      </c>
      <c r="AU409" s="264" t="s">
        <v>83</v>
      </c>
      <c r="AV409" s="15" t="s">
        <v>129</v>
      </c>
      <c r="AW409" s="15" t="s">
        <v>30</v>
      </c>
      <c r="AX409" s="15" t="s">
        <v>81</v>
      </c>
      <c r="AY409" s="264" t="s">
        <v>122</v>
      </c>
    </row>
    <row r="410" s="2" customFormat="1" ht="16.5" customHeight="1">
      <c r="A410" s="38"/>
      <c r="B410" s="39"/>
      <c r="C410" s="214" t="s">
        <v>548</v>
      </c>
      <c r="D410" s="214" t="s">
        <v>124</v>
      </c>
      <c r="E410" s="215" t="s">
        <v>549</v>
      </c>
      <c r="F410" s="216" t="s">
        <v>550</v>
      </c>
      <c r="G410" s="217" t="s">
        <v>145</v>
      </c>
      <c r="H410" s="218">
        <v>49.479999999999997</v>
      </c>
      <c r="I410" s="219"/>
      <c r="J410" s="220">
        <f>ROUND(I410*H410,2)</f>
        <v>0</v>
      </c>
      <c r="K410" s="216" t="s">
        <v>128</v>
      </c>
      <c r="L410" s="44"/>
      <c r="M410" s="221" t="s">
        <v>1</v>
      </c>
      <c r="N410" s="222" t="s">
        <v>38</v>
      </c>
      <c r="O410" s="91"/>
      <c r="P410" s="223">
        <f>O410*H410</f>
        <v>0</v>
      </c>
      <c r="Q410" s="223">
        <v>0</v>
      </c>
      <c r="R410" s="223">
        <f>Q410*H410</f>
        <v>0</v>
      </c>
      <c r="S410" s="223">
        <v>0</v>
      </c>
      <c r="T410" s="224">
        <f>S410*H410</f>
        <v>0</v>
      </c>
      <c r="U410" s="38"/>
      <c r="V410" s="38"/>
      <c r="W410" s="38"/>
      <c r="X410" s="38"/>
      <c r="Y410" s="38"/>
      <c r="Z410" s="38"/>
      <c r="AA410" s="38"/>
      <c r="AB410" s="38"/>
      <c r="AC410" s="38"/>
      <c r="AD410" s="38"/>
      <c r="AE410" s="38"/>
      <c r="AR410" s="225" t="s">
        <v>129</v>
      </c>
      <c r="AT410" s="225" t="s">
        <v>124</v>
      </c>
      <c r="AU410" s="225" t="s">
        <v>83</v>
      </c>
      <c r="AY410" s="17" t="s">
        <v>122</v>
      </c>
      <c r="BE410" s="226">
        <f>IF(N410="základní",J410,0)</f>
        <v>0</v>
      </c>
      <c r="BF410" s="226">
        <f>IF(N410="snížená",J410,0)</f>
        <v>0</v>
      </c>
      <c r="BG410" s="226">
        <f>IF(N410="zákl. přenesená",J410,0)</f>
        <v>0</v>
      </c>
      <c r="BH410" s="226">
        <f>IF(N410="sníž. přenesená",J410,0)</f>
        <v>0</v>
      </c>
      <c r="BI410" s="226">
        <f>IF(N410="nulová",J410,0)</f>
        <v>0</v>
      </c>
      <c r="BJ410" s="17" t="s">
        <v>81</v>
      </c>
      <c r="BK410" s="226">
        <f>ROUND(I410*H410,2)</f>
        <v>0</v>
      </c>
      <c r="BL410" s="17" t="s">
        <v>129</v>
      </c>
      <c r="BM410" s="225" t="s">
        <v>551</v>
      </c>
    </row>
    <row r="411" s="2" customFormat="1">
      <c r="A411" s="38"/>
      <c r="B411" s="39"/>
      <c r="C411" s="40"/>
      <c r="D411" s="227" t="s">
        <v>131</v>
      </c>
      <c r="E411" s="40"/>
      <c r="F411" s="228" t="s">
        <v>552</v>
      </c>
      <c r="G411" s="40"/>
      <c r="H411" s="40"/>
      <c r="I411" s="229"/>
      <c r="J411" s="40"/>
      <c r="K411" s="40"/>
      <c r="L411" s="44"/>
      <c r="M411" s="230"/>
      <c r="N411" s="231"/>
      <c r="O411" s="91"/>
      <c r="P411" s="91"/>
      <c r="Q411" s="91"/>
      <c r="R411" s="91"/>
      <c r="S411" s="91"/>
      <c r="T411" s="92"/>
      <c r="U411" s="38"/>
      <c r="V411" s="38"/>
      <c r="W411" s="38"/>
      <c r="X411" s="38"/>
      <c r="Y411" s="38"/>
      <c r="Z411" s="38"/>
      <c r="AA411" s="38"/>
      <c r="AB411" s="38"/>
      <c r="AC411" s="38"/>
      <c r="AD411" s="38"/>
      <c r="AE411" s="38"/>
      <c r="AT411" s="17" t="s">
        <v>131</v>
      </c>
      <c r="AU411" s="17" t="s">
        <v>83</v>
      </c>
    </row>
    <row r="412" s="2" customFormat="1">
      <c r="A412" s="38"/>
      <c r="B412" s="39"/>
      <c r="C412" s="40"/>
      <c r="D412" s="227" t="s">
        <v>133</v>
      </c>
      <c r="E412" s="40"/>
      <c r="F412" s="232" t="s">
        <v>553</v>
      </c>
      <c r="G412" s="40"/>
      <c r="H412" s="40"/>
      <c r="I412" s="229"/>
      <c r="J412" s="40"/>
      <c r="K412" s="40"/>
      <c r="L412" s="44"/>
      <c r="M412" s="230"/>
      <c r="N412" s="231"/>
      <c r="O412" s="91"/>
      <c r="P412" s="91"/>
      <c r="Q412" s="91"/>
      <c r="R412" s="91"/>
      <c r="S412" s="91"/>
      <c r="T412" s="92"/>
      <c r="U412" s="38"/>
      <c r="V412" s="38"/>
      <c r="W412" s="38"/>
      <c r="X412" s="38"/>
      <c r="Y412" s="38"/>
      <c r="Z412" s="38"/>
      <c r="AA412" s="38"/>
      <c r="AB412" s="38"/>
      <c r="AC412" s="38"/>
      <c r="AD412" s="38"/>
      <c r="AE412" s="38"/>
      <c r="AT412" s="17" t="s">
        <v>133</v>
      </c>
      <c r="AU412" s="17" t="s">
        <v>83</v>
      </c>
    </row>
    <row r="413" s="2" customFormat="1" ht="16.5" customHeight="1">
      <c r="A413" s="38"/>
      <c r="B413" s="39"/>
      <c r="C413" s="214" t="s">
        <v>554</v>
      </c>
      <c r="D413" s="214" t="s">
        <v>124</v>
      </c>
      <c r="E413" s="215" t="s">
        <v>555</v>
      </c>
      <c r="F413" s="216" t="s">
        <v>556</v>
      </c>
      <c r="G413" s="217" t="s">
        <v>159</v>
      </c>
      <c r="H413" s="218">
        <v>40.5</v>
      </c>
      <c r="I413" s="219"/>
      <c r="J413" s="220">
        <f>ROUND(I413*H413,2)</f>
        <v>0</v>
      </c>
      <c r="K413" s="216" t="s">
        <v>128</v>
      </c>
      <c r="L413" s="44"/>
      <c r="M413" s="221" t="s">
        <v>1</v>
      </c>
      <c r="N413" s="222" t="s">
        <v>38</v>
      </c>
      <c r="O413" s="91"/>
      <c r="P413" s="223">
        <f>O413*H413</f>
        <v>0</v>
      </c>
      <c r="Q413" s="223">
        <v>0.00088000000000000003</v>
      </c>
      <c r="R413" s="223">
        <f>Q413*H413</f>
        <v>0.035639999999999998</v>
      </c>
      <c r="S413" s="223">
        <v>0</v>
      </c>
      <c r="T413" s="224">
        <f>S413*H413</f>
        <v>0</v>
      </c>
      <c r="U413" s="38"/>
      <c r="V413" s="38"/>
      <c r="W413" s="38"/>
      <c r="X413" s="38"/>
      <c r="Y413" s="38"/>
      <c r="Z413" s="38"/>
      <c r="AA413" s="38"/>
      <c r="AB413" s="38"/>
      <c r="AC413" s="38"/>
      <c r="AD413" s="38"/>
      <c r="AE413" s="38"/>
      <c r="AR413" s="225" t="s">
        <v>129</v>
      </c>
      <c r="AT413" s="225" t="s">
        <v>124</v>
      </c>
      <c r="AU413" s="225" t="s">
        <v>83</v>
      </c>
      <c r="AY413" s="17" t="s">
        <v>122</v>
      </c>
      <c r="BE413" s="226">
        <f>IF(N413="základní",J413,0)</f>
        <v>0</v>
      </c>
      <c r="BF413" s="226">
        <f>IF(N413="snížená",J413,0)</f>
        <v>0</v>
      </c>
      <c r="BG413" s="226">
        <f>IF(N413="zákl. přenesená",J413,0)</f>
        <v>0</v>
      </c>
      <c r="BH413" s="226">
        <f>IF(N413="sníž. přenesená",J413,0)</f>
        <v>0</v>
      </c>
      <c r="BI413" s="226">
        <f>IF(N413="nulová",J413,0)</f>
        <v>0</v>
      </c>
      <c r="BJ413" s="17" t="s">
        <v>81</v>
      </c>
      <c r="BK413" s="226">
        <f>ROUND(I413*H413,2)</f>
        <v>0</v>
      </c>
      <c r="BL413" s="17" t="s">
        <v>129</v>
      </c>
      <c r="BM413" s="225" t="s">
        <v>557</v>
      </c>
    </row>
    <row r="414" s="2" customFormat="1">
      <c r="A414" s="38"/>
      <c r="B414" s="39"/>
      <c r="C414" s="40"/>
      <c r="D414" s="227" t="s">
        <v>131</v>
      </c>
      <c r="E414" s="40"/>
      <c r="F414" s="228" t="s">
        <v>558</v>
      </c>
      <c r="G414" s="40"/>
      <c r="H414" s="40"/>
      <c r="I414" s="229"/>
      <c r="J414" s="40"/>
      <c r="K414" s="40"/>
      <c r="L414" s="44"/>
      <c r="M414" s="230"/>
      <c r="N414" s="231"/>
      <c r="O414" s="91"/>
      <c r="P414" s="91"/>
      <c r="Q414" s="91"/>
      <c r="R414" s="91"/>
      <c r="S414" s="91"/>
      <c r="T414" s="92"/>
      <c r="U414" s="38"/>
      <c r="V414" s="38"/>
      <c r="W414" s="38"/>
      <c r="X414" s="38"/>
      <c r="Y414" s="38"/>
      <c r="Z414" s="38"/>
      <c r="AA414" s="38"/>
      <c r="AB414" s="38"/>
      <c r="AC414" s="38"/>
      <c r="AD414" s="38"/>
      <c r="AE414" s="38"/>
      <c r="AT414" s="17" t="s">
        <v>131</v>
      </c>
      <c r="AU414" s="17" t="s">
        <v>83</v>
      </c>
    </row>
    <row r="415" s="2" customFormat="1">
      <c r="A415" s="38"/>
      <c r="B415" s="39"/>
      <c r="C415" s="40"/>
      <c r="D415" s="227" t="s">
        <v>133</v>
      </c>
      <c r="E415" s="40"/>
      <c r="F415" s="232" t="s">
        <v>559</v>
      </c>
      <c r="G415" s="40"/>
      <c r="H415" s="40"/>
      <c r="I415" s="229"/>
      <c r="J415" s="40"/>
      <c r="K415" s="40"/>
      <c r="L415" s="44"/>
      <c r="M415" s="230"/>
      <c r="N415" s="231"/>
      <c r="O415" s="91"/>
      <c r="P415" s="91"/>
      <c r="Q415" s="91"/>
      <c r="R415" s="91"/>
      <c r="S415" s="91"/>
      <c r="T415" s="92"/>
      <c r="U415" s="38"/>
      <c r="V415" s="38"/>
      <c r="W415" s="38"/>
      <c r="X415" s="38"/>
      <c r="Y415" s="38"/>
      <c r="Z415" s="38"/>
      <c r="AA415" s="38"/>
      <c r="AB415" s="38"/>
      <c r="AC415" s="38"/>
      <c r="AD415" s="38"/>
      <c r="AE415" s="38"/>
      <c r="AT415" s="17" t="s">
        <v>133</v>
      </c>
      <c r="AU415" s="17" t="s">
        <v>83</v>
      </c>
    </row>
    <row r="416" s="14" customFormat="1">
      <c r="A416" s="14"/>
      <c r="B416" s="243"/>
      <c r="C416" s="244"/>
      <c r="D416" s="227" t="s">
        <v>135</v>
      </c>
      <c r="E416" s="245" t="s">
        <v>1</v>
      </c>
      <c r="F416" s="246" t="s">
        <v>560</v>
      </c>
      <c r="G416" s="244"/>
      <c r="H416" s="247">
        <v>40.5</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135</v>
      </c>
      <c r="AU416" s="253" t="s">
        <v>83</v>
      </c>
      <c r="AV416" s="14" t="s">
        <v>83</v>
      </c>
      <c r="AW416" s="14" t="s">
        <v>30</v>
      </c>
      <c r="AX416" s="14" t="s">
        <v>81</v>
      </c>
      <c r="AY416" s="253" t="s">
        <v>122</v>
      </c>
    </row>
    <row r="417" s="2" customFormat="1" ht="16.5" customHeight="1">
      <c r="A417" s="38"/>
      <c r="B417" s="39"/>
      <c r="C417" s="214" t="s">
        <v>561</v>
      </c>
      <c r="D417" s="214" t="s">
        <v>124</v>
      </c>
      <c r="E417" s="215" t="s">
        <v>562</v>
      </c>
      <c r="F417" s="216" t="s">
        <v>563</v>
      </c>
      <c r="G417" s="217" t="s">
        <v>159</v>
      </c>
      <c r="H417" s="218">
        <v>40.5</v>
      </c>
      <c r="I417" s="219"/>
      <c r="J417" s="220">
        <f>ROUND(I417*H417,2)</f>
        <v>0</v>
      </c>
      <c r="K417" s="216" t="s">
        <v>128</v>
      </c>
      <c r="L417" s="44"/>
      <c r="M417" s="221" t="s">
        <v>1</v>
      </c>
      <c r="N417" s="222" t="s">
        <v>38</v>
      </c>
      <c r="O417" s="91"/>
      <c r="P417" s="223">
        <f>O417*H417</f>
        <v>0</v>
      </c>
      <c r="Q417" s="223">
        <v>0</v>
      </c>
      <c r="R417" s="223">
        <f>Q417*H417</f>
        <v>0</v>
      </c>
      <c r="S417" s="223">
        <v>0</v>
      </c>
      <c r="T417" s="224">
        <f>S417*H417</f>
        <v>0</v>
      </c>
      <c r="U417" s="38"/>
      <c r="V417" s="38"/>
      <c r="W417" s="38"/>
      <c r="X417" s="38"/>
      <c r="Y417" s="38"/>
      <c r="Z417" s="38"/>
      <c r="AA417" s="38"/>
      <c r="AB417" s="38"/>
      <c r="AC417" s="38"/>
      <c r="AD417" s="38"/>
      <c r="AE417" s="38"/>
      <c r="AR417" s="225" t="s">
        <v>129</v>
      </c>
      <c r="AT417" s="225" t="s">
        <v>124</v>
      </c>
      <c r="AU417" s="225" t="s">
        <v>83</v>
      </c>
      <c r="AY417" s="17" t="s">
        <v>122</v>
      </c>
      <c r="BE417" s="226">
        <f>IF(N417="základní",J417,0)</f>
        <v>0</v>
      </c>
      <c r="BF417" s="226">
        <f>IF(N417="snížená",J417,0)</f>
        <v>0</v>
      </c>
      <c r="BG417" s="226">
        <f>IF(N417="zákl. přenesená",J417,0)</f>
        <v>0</v>
      </c>
      <c r="BH417" s="226">
        <f>IF(N417="sníž. přenesená",J417,0)</f>
        <v>0</v>
      </c>
      <c r="BI417" s="226">
        <f>IF(N417="nulová",J417,0)</f>
        <v>0</v>
      </c>
      <c r="BJ417" s="17" t="s">
        <v>81</v>
      </c>
      <c r="BK417" s="226">
        <f>ROUND(I417*H417,2)</f>
        <v>0</v>
      </c>
      <c r="BL417" s="17" t="s">
        <v>129</v>
      </c>
      <c r="BM417" s="225" t="s">
        <v>564</v>
      </c>
    </row>
    <row r="418" s="2" customFormat="1">
      <c r="A418" s="38"/>
      <c r="B418" s="39"/>
      <c r="C418" s="40"/>
      <c r="D418" s="227" t="s">
        <v>131</v>
      </c>
      <c r="E418" s="40"/>
      <c r="F418" s="228" t="s">
        <v>565</v>
      </c>
      <c r="G418" s="40"/>
      <c r="H418" s="40"/>
      <c r="I418" s="229"/>
      <c r="J418" s="40"/>
      <c r="K418" s="40"/>
      <c r="L418" s="44"/>
      <c r="M418" s="230"/>
      <c r="N418" s="231"/>
      <c r="O418" s="91"/>
      <c r="P418" s="91"/>
      <c r="Q418" s="91"/>
      <c r="R418" s="91"/>
      <c r="S418" s="91"/>
      <c r="T418" s="92"/>
      <c r="U418" s="38"/>
      <c r="V418" s="38"/>
      <c r="W418" s="38"/>
      <c r="X418" s="38"/>
      <c r="Y418" s="38"/>
      <c r="Z418" s="38"/>
      <c r="AA418" s="38"/>
      <c r="AB418" s="38"/>
      <c r="AC418" s="38"/>
      <c r="AD418" s="38"/>
      <c r="AE418" s="38"/>
      <c r="AT418" s="17" t="s">
        <v>131</v>
      </c>
      <c r="AU418" s="17" t="s">
        <v>83</v>
      </c>
    </row>
    <row r="419" s="2" customFormat="1">
      <c r="A419" s="38"/>
      <c r="B419" s="39"/>
      <c r="C419" s="40"/>
      <c r="D419" s="227" t="s">
        <v>133</v>
      </c>
      <c r="E419" s="40"/>
      <c r="F419" s="232" t="s">
        <v>559</v>
      </c>
      <c r="G419" s="40"/>
      <c r="H419" s="40"/>
      <c r="I419" s="229"/>
      <c r="J419" s="40"/>
      <c r="K419" s="40"/>
      <c r="L419" s="44"/>
      <c r="M419" s="230"/>
      <c r="N419" s="231"/>
      <c r="O419" s="91"/>
      <c r="P419" s="91"/>
      <c r="Q419" s="91"/>
      <c r="R419" s="91"/>
      <c r="S419" s="91"/>
      <c r="T419" s="92"/>
      <c r="U419" s="38"/>
      <c r="V419" s="38"/>
      <c r="W419" s="38"/>
      <c r="X419" s="38"/>
      <c r="Y419" s="38"/>
      <c r="Z419" s="38"/>
      <c r="AA419" s="38"/>
      <c r="AB419" s="38"/>
      <c r="AC419" s="38"/>
      <c r="AD419" s="38"/>
      <c r="AE419" s="38"/>
      <c r="AT419" s="17" t="s">
        <v>133</v>
      </c>
      <c r="AU419" s="17" t="s">
        <v>83</v>
      </c>
    </row>
    <row r="420" s="2" customFormat="1" ht="16.5" customHeight="1">
      <c r="A420" s="38"/>
      <c r="B420" s="39"/>
      <c r="C420" s="214" t="s">
        <v>566</v>
      </c>
      <c r="D420" s="214" t="s">
        <v>124</v>
      </c>
      <c r="E420" s="215" t="s">
        <v>567</v>
      </c>
      <c r="F420" s="216" t="s">
        <v>568</v>
      </c>
      <c r="G420" s="217" t="s">
        <v>159</v>
      </c>
      <c r="H420" s="218">
        <v>40.5</v>
      </c>
      <c r="I420" s="219"/>
      <c r="J420" s="220">
        <f>ROUND(I420*H420,2)</f>
        <v>0</v>
      </c>
      <c r="K420" s="216" t="s">
        <v>128</v>
      </c>
      <c r="L420" s="44"/>
      <c r="M420" s="221" t="s">
        <v>1</v>
      </c>
      <c r="N420" s="222" t="s">
        <v>38</v>
      </c>
      <c r="O420" s="91"/>
      <c r="P420" s="223">
        <f>O420*H420</f>
        <v>0</v>
      </c>
      <c r="Q420" s="223">
        <v>0</v>
      </c>
      <c r="R420" s="223">
        <f>Q420*H420</f>
        <v>0</v>
      </c>
      <c r="S420" s="223">
        <v>0</v>
      </c>
      <c r="T420" s="224">
        <f>S420*H420</f>
        <v>0</v>
      </c>
      <c r="U420" s="38"/>
      <c r="V420" s="38"/>
      <c r="W420" s="38"/>
      <c r="X420" s="38"/>
      <c r="Y420" s="38"/>
      <c r="Z420" s="38"/>
      <c r="AA420" s="38"/>
      <c r="AB420" s="38"/>
      <c r="AC420" s="38"/>
      <c r="AD420" s="38"/>
      <c r="AE420" s="38"/>
      <c r="AR420" s="225" t="s">
        <v>129</v>
      </c>
      <c r="AT420" s="225" t="s">
        <v>124</v>
      </c>
      <c r="AU420" s="225" t="s">
        <v>83</v>
      </c>
      <c r="AY420" s="17" t="s">
        <v>122</v>
      </c>
      <c r="BE420" s="226">
        <f>IF(N420="základní",J420,0)</f>
        <v>0</v>
      </c>
      <c r="BF420" s="226">
        <f>IF(N420="snížená",J420,0)</f>
        <v>0</v>
      </c>
      <c r="BG420" s="226">
        <f>IF(N420="zákl. přenesená",J420,0)</f>
        <v>0</v>
      </c>
      <c r="BH420" s="226">
        <f>IF(N420="sníž. přenesená",J420,0)</f>
        <v>0</v>
      </c>
      <c r="BI420" s="226">
        <f>IF(N420="nulová",J420,0)</f>
        <v>0</v>
      </c>
      <c r="BJ420" s="17" t="s">
        <v>81</v>
      </c>
      <c r="BK420" s="226">
        <f>ROUND(I420*H420,2)</f>
        <v>0</v>
      </c>
      <c r="BL420" s="17" t="s">
        <v>129</v>
      </c>
      <c r="BM420" s="225" t="s">
        <v>569</v>
      </c>
    </row>
    <row r="421" s="2" customFormat="1">
      <c r="A421" s="38"/>
      <c r="B421" s="39"/>
      <c r="C421" s="40"/>
      <c r="D421" s="227" t="s">
        <v>131</v>
      </c>
      <c r="E421" s="40"/>
      <c r="F421" s="228" t="s">
        <v>570</v>
      </c>
      <c r="G421" s="40"/>
      <c r="H421" s="40"/>
      <c r="I421" s="229"/>
      <c r="J421" s="40"/>
      <c r="K421" s="40"/>
      <c r="L421" s="44"/>
      <c r="M421" s="230"/>
      <c r="N421" s="231"/>
      <c r="O421" s="91"/>
      <c r="P421" s="91"/>
      <c r="Q421" s="91"/>
      <c r="R421" s="91"/>
      <c r="S421" s="91"/>
      <c r="T421" s="92"/>
      <c r="U421" s="38"/>
      <c r="V421" s="38"/>
      <c r="W421" s="38"/>
      <c r="X421" s="38"/>
      <c r="Y421" s="38"/>
      <c r="Z421" s="38"/>
      <c r="AA421" s="38"/>
      <c r="AB421" s="38"/>
      <c r="AC421" s="38"/>
      <c r="AD421" s="38"/>
      <c r="AE421" s="38"/>
      <c r="AT421" s="17" t="s">
        <v>131</v>
      </c>
      <c r="AU421" s="17" t="s">
        <v>83</v>
      </c>
    </row>
    <row r="422" s="2" customFormat="1">
      <c r="A422" s="38"/>
      <c r="B422" s="39"/>
      <c r="C422" s="40"/>
      <c r="D422" s="227" t="s">
        <v>133</v>
      </c>
      <c r="E422" s="40"/>
      <c r="F422" s="232" t="s">
        <v>559</v>
      </c>
      <c r="G422" s="40"/>
      <c r="H422" s="40"/>
      <c r="I422" s="229"/>
      <c r="J422" s="40"/>
      <c r="K422" s="40"/>
      <c r="L422" s="44"/>
      <c r="M422" s="230"/>
      <c r="N422" s="231"/>
      <c r="O422" s="91"/>
      <c r="P422" s="91"/>
      <c r="Q422" s="91"/>
      <c r="R422" s="91"/>
      <c r="S422" s="91"/>
      <c r="T422" s="92"/>
      <c r="U422" s="38"/>
      <c r="V422" s="38"/>
      <c r="W422" s="38"/>
      <c r="X422" s="38"/>
      <c r="Y422" s="38"/>
      <c r="Z422" s="38"/>
      <c r="AA422" s="38"/>
      <c r="AB422" s="38"/>
      <c r="AC422" s="38"/>
      <c r="AD422" s="38"/>
      <c r="AE422" s="38"/>
      <c r="AT422" s="17" t="s">
        <v>133</v>
      </c>
      <c r="AU422" s="17" t="s">
        <v>83</v>
      </c>
    </row>
    <row r="423" s="2" customFormat="1" ht="16.5" customHeight="1">
      <c r="A423" s="38"/>
      <c r="B423" s="39"/>
      <c r="C423" s="214" t="s">
        <v>571</v>
      </c>
      <c r="D423" s="214" t="s">
        <v>124</v>
      </c>
      <c r="E423" s="215" t="s">
        <v>572</v>
      </c>
      <c r="F423" s="216" t="s">
        <v>573</v>
      </c>
      <c r="G423" s="217" t="s">
        <v>159</v>
      </c>
      <c r="H423" s="218">
        <v>33.869999999999997</v>
      </c>
      <c r="I423" s="219"/>
      <c r="J423" s="220">
        <f>ROUND(I423*H423,2)</f>
        <v>0</v>
      </c>
      <c r="K423" s="216" t="s">
        <v>128</v>
      </c>
      <c r="L423" s="44"/>
      <c r="M423" s="221" t="s">
        <v>1</v>
      </c>
      <c r="N423" s="222" t="s">
        <v>38</v>
      </c>
      <c r="O423" s="91"/>
      <c r="P423" s="223">
        <f>O423*H423</f>
        <v>0</v>
      </c>
      <c r="Q423" s="223">
        <v>0.12</v>
      </c>
      <c r="R423" s="223">
        <f>Q423*H423</f>
        <v>4.0643999999999991</v>
      </c>
      <c r="S423" s="223">
        <v>2.4900000000000002</v>
      </c>
      <c r="T423" s="224">
        <f>S423*H423</f>
        <v>84.336299999999994</v>
      </c>
      <c r="U423" s="38"/>
      <c r="V423" s="38"/>
      <c r="W423" s="38"/>
      <c r="X423" s="38"/>
      <c r="Y423" s="38"/>
      <c r="Z423" s="38"/>
      <c r="AA423" s="38"/>
      <c r="AB423" s="38"/>
      <c r="AC423" s="38"/>
      <c r="AD423" s="38"/>
      <c r="AE423" s="38"/>
      <c r="AR423" s="225" t="s">
        <v>129</v>
      </c>
      <c r="AT423" s="225" t="s">
        <v>124</v>
      </c>
      <c r="AU423" s="225" t="s">
        <v>83</v>
      </c>
      <c r="AY423" s="17" t="s">
        <v>122</v>
      </c>
      <c r="BE423" s="226">
        <f>IF(N423="základní",J423,0)</f>
        <v>0</v>
      </c>
      <c r="BF423" s="226">
        <f>IF(N423="snížená",J423,0)</f>
        <v>0</v>
      </c>
      <c r="BG423" s="226">
        <f>IF(N423="zákl. přenesená",J423,0)</f>
        <v>0</v>
      </c>
      <c r="BH423" s="226">
        <f>IF(N423="sníž. přenesená",J423,0)</f>
        <v>0</v>
      </c>
      <c r="BI423" s="226">
        <f>IF(N423="nulová",J423,0)</f>
        <v>0</v>
      </c>
      <c r="BJ423" s="17" t="s">
        <v>81</v>
      </c>
      <c r="BK423" s="226">
        <f>ROUND(I423*H423,2)</f>
        <v>0</v>
      </c>
      <c r="BL423" s="17" t="s">
        <v>129</v>
      </c>
      <c r="BM423" s="225" t="s">
        <v>574</v>
      </c>
    </row>
    <row r="424" s="2" customFormat="1">
      <c r="A424" s="38"/>
      <c r="B424" s="39"/>
      <c r="C424" s="40"/>
      <c r="D424" s="227" t="s">
        <v>131</v>
      </c>
      <c r="E424" s="40"/>
      <c r="F424" s="228" t="s">
        <v>575</v>
      </c>
      <c r="G424" s="40"/>
      <c r="H424" s="40"/>
      <c r="I424" s="229"/>
      <c r="J424" s="40"/>
      <c r="K424" s="40"/>
      <c r="L424" s="44"/>
      <c r="M424" s="230"/>
      <c r="N424" s="231"/>
      <c r="O424" s="91"/>
      <c r="P424" s="91"/>
      <c r="Q424" s="91"/>
      <c r="R424" s="91"/>
      <c r="S424" s="91"/>
      <c r="T424" s="92"/>
      <c r="U424" s="38"/>
      <c r="V424" s="38"/>
      <c r="W424" s="38"/>
      <c r="X424" s="38"/>
      <c r="Y424" s="38"/>
      <c r="Z424" s="38"/>
      <c r="AA424" s="38"/>
      <c r="AB424" s="38"/>
      <c r="AC424" s="38"/>
      <c r="AD424" s="38"/>
      <c r="AE424" s="38"/>
      <c r="AT424" s="17" t="s">
        <v>131</v>
      </c>
      <c r="AU424" s="17" t="s">
        <v>83</v>
      </c>
    </row>
    <row r="425" s="2" customFormat="1">
      <c r="A425" s="38"/>
      <c r="B425" s="39"/>
      <c r="C425" s="40"/>
      <c r="D425" s="227" t="s">
        <v>133</v>
      </c>
      <c r="E425" s="40"/>
      <c r="F425" s="232" t="s">
        <v>576</v>
      </c>
      <c r="G425" s="40"/>
      <c r="H425" s="40"/>
      <c r="I425" s="229"/>
      <c r="J425" s="40"/>
      <c r="K425" s="40"/>
      <c r="L425" s="44"/>
      <c r="M425" s="230"/>
      <c r="N425" s="231"/>
      <c r="O425" s="91"/>
      <c r="P425" s="91"/>
      <c r="Q425" s="91"/>
      <c r="R425" s="91"/>
      <c r="S425" s="91"/>
      <c r="T425" s="92"/>
      <c r="U425" s="38"/>
      <c r="V425" s="38"/>
      <c r="W425" s="38"/>
      <c r="X425" s="38"/>
      <c r="Y425" s="38"/>
      <c r="Z425" s="38"/>
      <c r="AA425" s="38"/>
      <c r="AB425" s="38"/>
      <c r="AC425" s="38"/>
      <c r="AD425" s="38"/>
      <c r="AE425" s="38"/>
      <c r="AT425" s="17" t="s">
        <v>133</v>
      </c>
      <c r="AU425" s="17" t="s">
        <v>83</v>
      </c>
    </row>
    <row r="426" s="2" customFormat="1" ht="16.5" customHeight="1">
      <c r="A426" s="38"/>
      <c r="B426" s="39"/>
      <c r="C426" s="214" t="s">
        <v>577</v>
      </c>
      <c r="D426" s="214" t="s">
        <v>124</v>
      </c>
      <c r="E426" s="215" t="s">
        <v>578</v>
      </c>
      <c r="F426" s="216" t="s">
        <v>579</v>
      </c>
      <c r="G426" s="217" t="s">
        <v>159</v>
      </c>
      <c r="H426" s="218">
        <v>4.9100000000000001</v>
      </c>
      <c r="I426" s="219"/>
      <c r="J426" s="220">
        <f>ROUND(I426*H426,2)</f>
        <v>0</v>
      </c>
      <c r="K426" s="216" t="s">
        <v>128</v>
      </c>
      <c r="L426" s="44"/>
      <c r="M426" s="221" t="s">
        <v>1</v>
      </c>
      <c r="N426" s="222" t="s">
        <v>38</v>
      </c>
      <c r="O426" s="91"/>
      <c r="P426" s="223">
        <f>O426*H426</f>
        <v>0</v>
      </c>
      <c r="Q426" s="223">
        <v>0.12171</v>
      </c>
      <c r="R426" s="223">
        <f>Q426*H426</f>
        <v>0.59759609999999996</v>
      </c>
      <c r="S426" s="223">
        <v>2.3999999999999999</v>
      </c>
      <c r="T426" s="224">
        <f>S426*H426</f>
        <v>11.784000000000001</v>
      </c>
      <c r="U426" s="38"/>
      <c r="V426" s="38"/>
      <c r="W426" s="38"/>
      <c r="X426" s="38"/>
      <c r="Y426" s="38"/>
      <c r="Z426" s="38"/>
      <c r="AA426" s="38"/>
      <c r="AB426" s="38"/>
      <c r="AC426" s="38"/>
      <c r="AD426" s="38"/>
      <c r="AE426" s="38"/>
      <c r="AR426" s="225" t="s">
        <v>129</v>
      </c>
      <c r="AT426" s="225" t="s">
        <v>124</v>
      </c>
      <c r="AU426" s="225" t="s">
        <v>83</v>
      </c>
      <c r="AY426" s="17" t="s">
        <v>122</v>
      </c>
      <c r="BE426" s="226">
        <f>IF(N426="základní",J426,0)</f>
        <v>0</v>
      </c>
      <c r="BF426" s="226">
        <f>IF(N426="snížená",J426,0)</f>
        <v>0</v>
      </c>
      <c r="BG426" s="226">
        <f>IF(N426="zákl. přenesená",J426,0)</f>
        <v>0</v>
      </c>
      <c r="BH426" s="226">
        <f>IF(N426="sníž. přenesená",J426,0)</f>
        <v>0</v>
      </c>
      <c r="BI426" s="226">
        <f>IF(N426="nulová",J426,0)</f>
        <v>0</v>
      </c>
      <c r="BJ426" s="17" t="s">
        <v>81</v>
      </c>
      <c r="BK426" s="226">
        <f>ROUND(I426*H426,2)</f>
        <v>0</v>
      </c>
      <c r="BL426" s="17" t="s">
        <v>129</v>
      </c>
      <c r="BM426" s="225" t="s">
        <v>580</v>
      </c>
    </row>
    <row r="427" s="2" customFormat="1">
      <c r="A427" s="38"/>
      <c r="B427" s="39"/>
      <c r="C427" s="40"/>
      <c r="D427" s="227" t="s">
        <v>131</v>
      </c>
      <c r="E427" s="40"/>
      <c r="F427" s="228" t="s">
        <v>581</v>
      </c>
      <c r="G427" s="40"/>
      <c r="H427" s="40"/>
      <c r="I427" s="229"/>
      <c r="J427" s="40"/>
      <c r="K427" s="40"/>
      <c r="L427" s="44"/>
      <c r="M427" s="230"/>
      <c r="N427" s="231"/>
      <c r="O427" s="91"/>
      <c r="P427" s="91"/>
      <c r="Q427" s="91"/>
      <c r="R427" s="91"/>
      <c r="S427" s="91"/>
      <c r="T427" s="92"/>
      <c r="U427" s="38"/>
      <c r="V427" s="38"/>
      <c r="W427" s="38"/>
      <c r="X427" s="38"/>
      <c r="Y427" s="38"/>
      <c r="Z427" s="38"/>
      <c r="AA427" s="38"/>
      <c r="AB427" s="38"/>
      <c r="AC427" s="38"/>
      <c r="AD427" s="38"/>
      <c r="AE427" s="38"/>
      <c r="AT427" s="17" t="s">
        <v>131</v>
      </c>
      <c r="AU427" s="17" t="s">
        <v>83</v>
      </c>
    </row>
    <row r="428" s="2" customFormat="1">
      <c r="A428" s="38"/>
      <c r="B428" s="39"/>
      <c r="C428" s="40"/>
      <c r="D428" s="227" t="s">
        <v>133</v>
      </c>
      <c r="E428" s="40"/>
      <c r="F428" s="232" t="s">
        <v>576</v>
      </c>
      <c r="G428" s="40"/>
      <c r="H428" s="40"/>
      <c r="I428" s="229"/>
      <c r="J428" s="40"/>
      <c r="K428" s="40"/>
      <c r="L428" s="44"/>
      <c r="M428" s="230"/>
      <c r="N428" s="231"/>
      <c r="O428" s="91"/>
      <c r="P428" s="91"/>
      <c r="Q428" s="91"/>
      <c r="R428" s="91"/>
      <c r="S428" s="91"/>
      <c r="T428" s="92"/>
      <c r="U428" s="38"/>
      <c r="V428" s="38"/>
      <c r="W428" s="38"/>
      <c r="X428" s="38"/>
      <c r="Y428" s="38"/>
      <c r="Z428" s="38"/>
      <c r="AA428" s="38"/>
      <c r="AB428" s="38"/>
      <c r="AC428" s="38"/>
      <c r="AD428" s="38"/>
      <c r="AE428" s="38"/>
      <c r="AT428" s="17" t="s">
        <v>133</v>
      </c>
      <c r="AU428" s="17" t="s">
        <v>83</v>
      </c>
    </row>
    <row r="429" s="2" customFormat="1" ht="16.5" customHeight="1">
      <c r="A429" s="38"/>
      <c r="B429" s="39"/>
      <c r="C429" s="214" t="s">
        <v>582</v>
      </c>
      <c r="D429" s="214" t="s">
        <v>124</v>
      </c>
      <c r="E429" s="215" t="s">
        <v>583</v>
      </c>
      <c r="F429" s="216" t="s">
        <v>584</v>
      </c>
      <c r="G429" s="217" t="s">
        <v>145</v>
      </c>
      <c r="H429" s="218">
        <v>15</v>
      </c>
      <c r="I429" s="219"/>
      <c r="J429" s="220">
        <f>ROUND(I429*H429,2)</f>
        <v>0</v>
      </c>
      <c r="K429" s="216" t="s">
        <v>128</v>
      </c>
      <c r="L429" s="44"/>
      <c r="M429" s="221" t="s">
        <v>1</v>
      </c>
      <c r="N429" s="222" t="s">
        <v>38</v>
      </c>
      <c r="O429" s="91"/>
      <c r="P429" s="223">
        <f>O429*H429</f>
        <v>0</v>
      </c>
      <c r="Q429" s="223">
        <v>0</v>
      </c>
      <c r="R429" s="223">
        <f>Q429*H429</f>
        <v>0</v>
      </c>
      <c r="S429" s="223">
        <v>0.00248</v>
      </c>
      <c r="T429" s="224">
        <f>S429*H429</f>
        <v>0.037199999999999997</v>
      </c>
      <c r="U429" s="38"/>
      <c r="V429" s="38"/>
      <c r="W429" s="38"/>
      <c r="X429" s="38"/>
      <c r="Y429" s="38"/>
      <c r="Z429" s="38"/>
      <c r="AA429" s="38"/>
      <c r="AB429" s="38"/>
      <c r="AC429" s="38"/>
      <c r="AD429" s="38"/>
      <c r="AE429" s="38"/>
      <c r="AR429" s="225" t="s">
        <v>129</v>
      </c>
      <c r="AT429" s="225" t="s">
        <v>124</v>
      </c>
      <c r="AU429" s="225" t="s">
        <v>83</v>
      </c>
      <c r="AY429" s="17" t="s">
        <v>122</v>
      </c>
      <c r="BE429" s="226">
        <f>IF(N429="základní",J429,0)</f>
        <v>0</v>
      </c>
      <c r="BF429" s="226">
        <f>IF(N429="snížená",J429,0)</f>
        <v>0</v>
      </c>
      <c r="BG429" s="226">
        <f>IF(N429="zákl. přenesená",J429,0)</f>
        <v>0</v>
      </c>
      <c r="BH429" s="226">
        <f>IF(N429="sníž. přenesená",J429,0)</f>
        <v>0</v>
      </c>
      <c r="BI429" s="226">
        <f>IF(N429="nulová",J429,0)</f>
        <v>0</v>
      </c>
      <c r="BJ429" s="17" t="s">
        <v>81</v>
      </c>
      <c r="BK429" s="226">
        <f>ROUND(I429*H429,2)</f>
        <v>0</v>
      </c>
      <c r="BL429" s="17" t="s">
        <v>129</v>
      </c>
      <c r="BM429" s="225" t="s">
        <v>585</v>
      </c>
    </row>
    <row r="430" s="2" customFormat="1">
      <c r="A430" s="38"/>
      <c r="B430" s="39"/>
      <c r="C430" s="40"/>
      <c r="D430" s="227" t="s">
        <v>131</v>
      </c>
      <c r="E430" s="40"/>
      <c r="F430" s="228" t="s">
        <v>586</v>
      </c>
      <c r="G430" s="40"/>
      <c r="H430" s="40"/>
      <c r="I430" s="229"/>
      <c r="J430" s="40"/>
      <c r="K430" s="40"/>
      <c r="L430" s="44"/>
      <c r="M430" s="230"/>
      <c r="N430" s="231"/>
      <c r="O430" s="91"/>
      <c r="P430" s="91"/>
      <c r="Q430" s="91"/>
      <c r="R430" s="91"/>
      <c r="S430" s="91"/>
      <c r="T430" s="92"/>
      <c r="U430" s="38"/>
      <c r="V430" s="38"/>
      <c r="W430" s="38"/>
      <c r="X430" s="38"/>
      <c r="Y430" s="38"/>
      <c r="Z430" s="38"/>
      <c r="AA430" s="38"/>
      <c r="AB430" s="38"/>
      <c r="AC430" s="38"/>
      <c r="AD430" s="38"/>
      <c r="AE430" s="38"/>
      <c r="AT430" s="17" t="s">
        <v>131</v>
      </c>
      <c r="AU430" s="17" t="s">
        <v>83</v>
      </c>
    </row>
    <row r="431" s="2" customFormat="1">
      <c r="A431" s="38"/>
      <c r="B431" s="39"/>
      <c r="C431" s="40"/>
      <c r="D431" s="227" t="s">
        <v>133</v>
      </c>
      <c r="E431" s="40"/>
      <c r="F431" s="232" t="s">
        <v>587</v>
      </c>
      <c r="G431" s="40"/>
      <c r="H431" s="40"/>
      <c r="I431" s="229"/>
      <c r="J431" s="40"/>
      <c r="K431" s="40"/>
      <c r="L431" s="44"/>
      <c r="M431" s="230"/>
      <c r="N431" s="231"/>
      <c r="O431" s="91"/>
      <c r="P431" s="91"/>
      <c r="Q431" s="91"/>
      <c r="R431" s="91"/>
      <c r="S431" s="91"/>
      <c r="T431" s="92"/>
      <c r="U431" s="38"/>
      <c r="V431" s="38"/>
      <c r="W431" s="38"/>
      <c r="X431" s="38"/>
      <c r="Y431" s="38"/>
      <c r="Z431" s="38"/>
      <c r="AA431" s="38"/>
      <c r="AB431" s="38"/>
      <c r="AC431" s="38"/>
      <c r="AD431" s="38"/>
      <c r="AE431" s="38"/>
      <c r="AT431" s="17" t="s">
        <v>133</v>
      </c>
      <c r="AU431" s="17" t="s">
        <v>83</v>
      </c>
    </row>
    <row r="432" s="2" customFormat="1" ht="16.5" customHeight="1">
      <c r="A432" s="38"/>
      <c r="B432" s="39"/>
      <c r="C432" s="214" t="s">
        <v>588</v>
      </c>
      <c r="D432" s="214" t="s">
        <v>124</v>
      </c>
      <c r="E432" s="215" t="s">
        <v>589</v>
      </c>
      <c r="F432" s="216" t="s">
        <v>590</v>
      </c>
      <c r="G432" s="217" t="s">
        <v>591</v>
      </c>
      <c r="H432" s="218">
        <v>126</v>
      </c>
      <c r="I432" s="219"/>
      <c r="J432" s="220">
        <f>ROUND(I432*H432,2)</f>
        <v>0</v>
      </c>
      <c r="K432" s="216" t="s">
        <v>128</v>
      </c>
      <c r="L432" s="44"/>
      <c r="M432" s="221" t="s">
        <v>1</v>
      </c>
      <c r="N432" s="222" t="s">
        <v>38</v>
      </c>
      <c r="O432" s="91"/>
      <c r="P432" s="223">
        <f>O432*H432</f>
        <v>0</v>
      </c>
      <c r="Q432" s="223">
        <v>0</v>
      </c>
      <c r="R432" s="223">
        <f>Q432*H432</f>
        <v>0</v>
      </c>
      <c r="S432" s="223">
        <v>0.001</v>
      </c>
      <c r="T432" s="224">
        <f>S432*H432</f>
        <v>0.126</v>
      </c>
      <c r="U432" s="38"/>
      <c r="V432" s="38"/>
      <c r="W432" s="38"/>
      <c r="X432" s="38"/>
      <c r="Y432" s="38"/>
      <c r="Z432" s="38"/>
      <c r="AA432" s="38"/>
      <c r="AB432" s="38"/>
      <c r="AC432" s="38"/>
      <c r="AD432" s="38"/>
      <c r="AE432" s="38"/>
      <c r="AR432" s="225" t="s">
        <v>129</v>
      </c>
      <c r="AT432" s="225" t="s">
        <v>124</v>
      </c>
      <c r="AU432" s="225" t="s">
        <v>83</v>
      </c>
      <c r="AY432" s="17" t="s">
        <v>122</v>
      </c>
      <c r="BE432" s="226">
        <f>IF(N432="základní",J432,0)</f>
        <v>0</v>
      </c>
      <c r="BF432" s="226">
        <f>IF(N432="snížená",J432,0)</f>
        <v>0</v>
      </c>
      <c r="BG432" s="226">
        <f>IF(N432="zákl. přenesená",J432,0)</f>
        <v>0</v>
      </c>
      <c r="BH432" s="226">
        <f>IF(N432="sníž. přenesená",J432,0)</f>
        <v>0</v>
      </c>
      <c r="BI432" s="226">
        <f>IF(N432="nulová",J432,0)</f>
        <v>0</v>
      </c>
      <c r="BJ432" s="17" t="s">
        <v>81</v>
      </c>
      <c r="BK432" s="226">
        <f>ROUND(I432*H432,2)</f>
        <v>0</v>
      </c>
      <c r="BL432" s="17" t="s">
        <v>129</v>
      </c>
      <c r="BM432" s="225" t="s">
        <v>592</v>
      </c>
    </row>
    <row r="433" s="2" customFormat="1">
      <c r="A433" s="38"/>
      <c r="B433" s="39"/>
      <c r="C433" s="40"/>
      <c r="D433" s="227" t="s">
        <v>131</v>
      </c>
      <c r="E433" s="40"/>
      <c r="F433" s="228" t="s">
        <v>593</v>
      </c>
      <c r="G433" s="40"/>
      <c r="H433" s="40"/>
      <c r="I433" s="229"/>
      <c r="J433" s="40"/>
      <c r="K433" s="40"/>
      <c r="L433" s="44"/>
      <c r="M433" s="230"/>
      <c r="N433" s="231"/>
      <c r="O433" s="91"/>
      <c r="P433" s="91"/>
      <c r="Q433" s="91"/>
      <c r="R433" s="91"/>
      <c r="S433" s="91"/>
      <c r="T433" s="92"/>
      <c r="U433" s="38"/>
      <c r="V433" s="38"/>
      <c r="W433" s="38"/>
      <c r="X433" s="38"/>
      <c r="Y433" s="38"/>
      <c r="Z433" s="38"/>
      <c r="AA433" s="38"/>
      <c r="AB433" s="38"/>
      <c r="AC433" s="38"/>
      <c r="AD433" s="38"/>
      <c r="AE433" s="38"/>
      <c r="AT433" s="17" t="s">
        <v>131</v>
      </c>
      <c r="AU433" s="17" t="s">
        <v>83</v>
      </c>
    </row>
    <row r="434" s="14" customFormat="1">
      <c r="A434" s="14"/>
      <c r="B434" s="243"/>
      <c r="C434" s="244"/>
      <c r="D434" s="227" t="s">
        <v>135</v>
      </c>
      <c r="E434" s="245" t="s">
        <v>1</v>
      </c>
      <c r="F434" s="246" t="s">
        <v>594</v>
      </c>
      <c r="G434" s="244"/>
      <c r="H434" s="247">
        <v>126</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135</v>
      </c>
      <c r="AU434" s="253" t="s">
        <v>83</v>
      </c>
      <c r="AV434" s="14" t="s">
        <v>83</v>
      </c>
      <c r="AW434" s="14" t="s">
        <v>30</v>
      </c>
      <c r="AX434" s="14" t="s">
        <v>81</v>
      </c>
      <c r="AY434" s="253" t="s">
        <v>122</v>
      </c>
    </row>
    <row r="435" s="12" customFormat="1" ht="22.8" customHeight="1">
      <c r="A435" s="12"/>
      <c r="B435" s="198"/>
      <c r="C435" s="199"/>
      <c r="D435" s="200" t="s">
        <v>72</v>
      </c>
      <c r="E435" s="212" t="s">
        <v>595</v>
      </c>
      <c r="F435" s="212" t="s">
        <v>596</v>
      </c>
      <c r="G435" s="199"/>
      <c r="H435" s="199"/>
      <c r="I435" s="202"/>
      <c r="J435" s="213">
        <f>BK435</f>
        <v>0</v>
      </c>
      <c r="K435" s="199"/>
      <c r="L435" s="204"/>
      <c r="M435" s="205"/>
      <c r="N435" s="206"/>
      <c r="O435" s="206"/>
      <c r="P435" s="207">
        <f>SUM(P436:P452)</f>
        <v>0</v>
      </c>
      <c r="Q435" s="206"/>
      <c r="R435" s="207">
        <f>SUM(R436:R452)</f>
        <v>0</v>
      </c>
      <c r="S435" s="206"/>
      <c r="T435" s="208">
        <f>SUM(T436:T452)</f>
        <v>0</v>
      </c>
      <c r="U435" s="12"/>
      <c r="V435" s="12"/>
      <c r="W435" s="12"/>
      <c r="X435" s="12"/>
      <c r="Y435" s="12"/>
      <c r="Z435" s="12"/>
      <c r="AA435" s="12"/>
      <c r="AB435" s="12"/>
      <c r="AC435" s="12"/>
      <c r="AD435" s="12"/>
      <c r="AE435" s="12"/>
      <c r="AR435" s="209" t="s">
        <v>81</v>
      </c>
      <c r="AT435" s="210" t="s">
        <v>72</v>
      </c>
      <c r="AU435" s="210" t="s">
        <v>81</v>
      </c>
      <c r="AY435" s="209" t="s">
        <v>122</v>
      </c>
      <c r="BK435" s="211">
        <f>SUM(BK436:BK452)</f>
        <v>0</v>
      </c>
    </row>
    <row r="436" s="2" customFormat="1" ht="16.5" customHeight="1">
      <c r="A436" s="38"/>
      <c r="B436" s="39"/>
      <c r="C436" s="214" t="s">
        <v>597</v>
      </c>
      <c r="D436" s="214" t="s">
        <v>124</v>
      </c>
      <c r="E436" s="215" t="s">
        <v>598</v>
      </c>
      <c r="F436" s="216" t="s">
        <v>599</v>
      </c>
      <c r="G436" s="217" t="s">
        <v>203</v>
      </c>
      <c r="H436" s="218">
        <v>114.48</v>
      </c>
      <c r="I436" s="219"/>
      <c r="J436" s="220">
        <f>ROUND(I436*H436,2)</f>
        <v>0</v>
      </c>
      <c r="K436" s="216" t="s">
        <v>128</v>
      </c>
      <c r="L436" s="44"/>
      <c r="M436" s="221" t="s">
        <v>1</v>
      </c>
      <c r="N436" s="222" t="s">
        <v>38</v>
      </c>
      <c r="O436" s="91"/>
      <c r="P436" s="223">
        <f>O436*H436</f>
        <v>0</v>
      </c>
      <c r="Q436" s="223">
        <v>0</v>
      </c>
      <c r="R436" s="223">
        <f>Q436*H436</f>
        <v>0</v>
      </c>
      <c r="S436" s="223">
        <v>0</v>
      </c>
      <c r="T436" s="224">
        <f>S436*H436</f>
        <v>0</v>
      </c>
      <c r="U436" s="38"/>
      <c r="V436" s="38"/>
      <c r="W436" s="38"/>
      <c r="X436" s="38"/>
      <c r="Y436" s="38"/>
      <c r="Z436" s="38"/>
      <c r="AA436" s="38"/>
      <c r="AB436" s="38"/>
      <c r="AC436" s="38"/>
      <c r="AD436" s="38"/>
      <c r="AE436" s="38"/>
      <c r="AR436" s="225" t="s">
        <v>129</v>
      </c>
      <c r="AT436" s="225" t="s">
        <v>124</v>
      </c>
      <c r="AU436" s="225" t="s">
        <v>83</v>
      </c>
      <c r="AY436" s="17" t="s">
        <v>122</v>
      </c>
      <c r="BE436" s="226">
        <f>IF(N436="základní",J436,0)</f>
        <v>0</v>
      </c>
      <c r="BF436" s="226">
        <f>IF(N436="snížená",J436,0)</f>
        <v>0</v>
      </c>
      <c r="BG436" s="226">
        <f>IF(N436="zákl. přenesená",J436,0)</f>
        <v>0</v>
      </c>
      <c r="BH436" s="226">
        <f>IF(N436="sníž. přenesená",J436,0)</f>
        <v>0</v>
      </c>
      <c r="BI436" s="226">
        <f>IF(N436="nulová",J436,0)</f>
        <v>0</v>
      </c>
      <c r="BJ436" s="17" t="s">
        <v>81</v>
      </c>
      <c r="BK436" s="226">
        <f>ROUND(I436*H436,2)</f>
        <v>0</v>
      </c>
      <c r="BL436" s="17" t="s">
        <v>129</v>
      </c>
      <c r="BM436" s="225" t="s">
        <v>600</v>
      </c>
    </row>
    <row r="437" s="2" customFormat="1">
      <c r="A437" s="38"/>
      <c r="B437" s="39"/>
      <c r="C437" s="40"/>
      <c r="D437" s="227" t="s">
        <v>131</v>
      </c>
      <c r="E437" s="40"/>
      <c r="F437" s="228" t="s">
        <v>601</v>
      </c>
      <c r="G437" s="40"/>
      <c r="H437" s="40"/>
      <c r="I437" s="229"/>
      <c r="J437" s="40"/>
      <c r="K437" s="40"/>
      <c r="L437" s="44"/>
      <c r="M437" s="230"/>
      <c r="N437" s="231"/>
      <c r="O437" s="91"/>
      <c r="P437" s="91"/>
      <c r="Q437" s="91"/>
      <c r="R437" s="91"/>
      <c r="S437" s="91"/>
      <c r="T437" s="92"/>
      <c r="U437" s="38"/>
      <c r="V437" s="38"/>
      <c r="W437" s="38"/>
      <c r="X437" s="38"/>
      <c r="Y437" s="38"/>
      <c r="Z437" s="38"/>
      <c r="AA437" s="38"/>
      <c r="AB437" s="38"/>
      <c r="AC437" s="38"/>
      <c r="AD437" s="38"/>
      <c r="AE437" s="38"/>
      <c r="AT437" s="17" t="s">
        <v>131</v>
      </c>
      <c r="AU437" s="17" t="s">
        <v>83</v>
      </c>
    </row>
    <row r="438" s="2" customFormat="1">
      <c r="A438" s="38"/>
      <c r="B438" s="39"/>
      <c r="C438" s="40"/>
      <c r="D438" s="227" t="s">
        <v>133</v>
      </c>
      <c r="E438" s="40"/>
      <c r="F438" s="232" t="s">
        <v>602</v>
      </c>
      <c r="G438" s="40"/>
      <c r="H438" s="40"/>
      <c r="I438" s="229"/>
      <c r="J438" s="40"/>
      <c r="K438" s="40"/>
      <c r="L438" s="44"/>
      <c r="M438" s="230"/>
      <c r="N438" s="231"/>
      <c r="O438" s="91"/>
      <c r="P438" s="91"/>
      <c r="Q438" s="91"/>
      <c r="R438" s="91"/>
      <c r="S438" s="91"/>
      <c r="T438" s="92"/>
      <c r="U438" s="38"/>
      <c r="V438" s="38"/>
      <c r="W438" s="38"/>
      <c r="X438" s="38"/>
      <c r="Y438" s="38"/>
      <c r="Z438" s="38"/>
      <c r="AA438" s="38"/>
      <c r="AB438" s="38"/>
      <c r="AC438" s="38"/>
      <c r="AD438" s="38"/>
      <c r="AE438" s="38"/>
      <c r="AT438" s="17" t="s">
        <v>133</v>
      </c>
      <c r="AU438" s="17" t="s">
        <v>83</v>
      </c>
    </row>
    <row r="439" s="2" customFormat="1" ht="16.5" customHeight="1">
      <c r="A439" s="38"/>
      <c r="B439" s="39"/>
      <c r="C439" s="214" t="s">
        <v>603</v>
      </c>
      <c r="D439" s="214" t="s">
        <v>124</v>
      </c>
      <c r="E439" s="215" t="s">
        <v>604</v>
      </c>
      <c r="F439" s="216" t="s">
        <v>605</v>
      </c>
      <c r="G439" s="217" t="s">
        <v>203</v>
      </c>
      <c r="H439" s="218">
        <v>2175.1199999999999</v>
      </c>
      <c r="I439" s="219"/>
      <c r="J439" s="220">
        <f>ROUND(I439*H439,2)</f>
        <v>0</v>
      </c>
      <c r="K439" s="216" t="s">
        <v>128</v>
      </c>
      <c r="L439" s="44"/>
      <c r="M439" s="221" t="s">
        <v>1</v>
      </c>
      <c r="N439" s="222" t="s">
        <v>38</v>
      </c>
      <c r="O439" s="91"/>
      <c r="P439" s="223">
        <f>O439*H439</f>
        <v>0</v>
      </c>
      <c r="Q439" s="223">
        <v>0</v>
      </c>
      <c r="R439" s="223">
        <f>Q439*H439</f>
        <v>0</v>
      </c>
      <c r="S439" s="223">
        <v>0</v>
      </c>
      <c r="T439" s="224">
        <f>S439*H439</f>
        <v>0</v>
      </c>
      <c r="U439" s="38"/>
      <c r="V439" s="38"/>
      <c r="W439" s="38"/>
      <c r="X439" s="38"/>
      <c r="Y439" s="38"/>
      <c r="Z439" s="38"/>
      <c r="AA439" s="38"/>
      <c r="AB439" s="38"/>
      <c r="AC439" s="38"/>
      <c r="AD439" s="38"/>
      <c r="AE439" s="38"/>
      <c r="AR439" s="225" t="s">
        <v>129</v>
      </c>
      <c r="AT439" s="225" t="s">
        <v>124</v>
      </c>
      <c r="AU439" s="225" t="s">
        <v>83</v>
      </c>
      <c r="AY439" s="17" t="s">
        <v>122</v>
      </c>
      <c r="BE439" s="226">
        <f>IF(N439="základní",J439,0)</f>
        <v>0</v>
      </c>
      <c r="BF439" s="226">
        <f>IF(N439="snížená",J439,0)</f>
        <v>0</v>
      </c>
      <c r="BG439" s="226">
        <f>IF(N439="zákl. přenesená",J439,0)</f>
        <v>0</v>
      </c>
      <c r="BH439" s="226">
        <f>IF(N439="sníž. přenesená",J439,0)</f>
        <v>0</v>
      </c>
      <c r="BI439" s="226">
        <f>IF(N439="nulová",J439,0)</f>
        <v>0</v>
      </c>
      <c r="BJ439" s="17" t="s">
        <v>81</v>
      </c>
      <c r="BK439" s="226">
        <f>ROUND(I439*H439,2)</f>
        <v>0</v>
      </c>
      <c r="BL439" s="17" t="s">
        <v>129</v>
      </c>
      <c r="BM439" s="225" t="s">
        <v>606</v>
      </c>
    </row>
    <row r="440" s="2" customFormat="1">
      <c r="A440" s="38"/>
      <c r="B440" s="39"/>
      <c r="C440" s="40"/>
      <c r="D440" s="227" t="s">
        <v>131</v>
      </c>
      <c r="E440" s="40"/>
      <c r="F440" s="228" t="s">
        <v>607</v>
      </c>
      <c r="G440" s="40"/>
      <c r="H440" s="40"/>
      <c r="I440" s="229"/>
      <c r="J440" s="40"/>
      <c r="K440" s="40"/>
      <c r="L440" s="44"/>
      <c r="M440" s="230"/>
      <c r="N440" s="231"/>
      <c r="O440" s="91"/>
      <c r="P440" s="91"/>
      <c r="Q440" s="91"/>
      <c r="R440" s="91"/>
      <c r="S440" s="91"/>
      <c r="T440" s="92"/>
      <c r="U440" s="38"/>
      <c r="V440" s="38"/>
      <c r="W440" s="38"/>
      <c r="X440" s="38"/>
      <c r="Y440" s="38"/>
      <c r="Z440" s="38"/>
      <c r="AA440" s="38"/>
      <c r="AB440" s="38"/>
      <c r="AC440" s="38"/>
      <c r="AD440" s="38"/>
      <c r="AE440" s="38"/>
      <c r="AT440" s="17" t="s">
        <v>131</v>
      </c>
      <c r="AU440" s="17" t="s">
        <v>83</v>
      </c>
    </row>
    <row r="441" s="2" customFormat="1">
      <c r="A441" s="38"/>
      <c r="B441" s="39"/>
      <c r="C441" s="40"/>
      <c r="D441" s="227" t="s">
        <v>133</v>
      </c>
      <c r="E441" s="40"/>
      <c r="F441" s="232" t="s">
        <v>602</v>
      </c>
      <c r="G441" s="40"/>
      <c r="H441" s="40"/>
      <c r="I441" s="229"/>
      <c r="J441" s="40"/>
      <c r="K441" s="40"/>
      <c r="L441" s="44"/>
      <c r="M441" s="230"/>
      <c r="N441" s="231"/>
      <c r="O441" s="91"/>
      <c r="P441" s="91"/>
      <c r="Q441" s="91"/>
      <c r="R441" s="91"/>
      <c r="S441" s="91"/>
      <c r="T441" s="92"/>
      <c r="U441" s="38"/>
      <c r="V441" s="38"/>
      <c r="W441" s="38"/>
      <c r="X441" s="38"/>
      <c r="Y441" s="38"/>
      <c r="Z441" s="38"/>
      <c r="AA441" s="38"/>
      <c r="AB441" s="38"/>
      <c r="AC441" s="38"/>
      <c r="AD441" s="38"/>
      <c r="AE441" s="38"/>
      <c r="AT441" s="17" t="s">
        <v>133</v>
      </c>
      <c r="AU441" s="17" t="s">
        <v>83</v>
      </c>
    </row>
    <row r="442" s="14" customFormat="1">
      <c r="A442" s="14"/>
      <c r="B442" s="243"/>
      <c r="C442" s="244"/>
      <c r="D442" s="227" t="s">
        <v>135</v>
      </c>
      <c r="E442" s="244"/>
      <c r="F442" s="246" t="s">
        <v>608</v>
      </c>
      <c r="G442" s="244"/>
      <c r="H442" s="247">
        <v>2175.1199999999999</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135</v>
      </c>
      <c r="AU442" s="253" t="s">
        <v>83</v>
      </c>
      <c r="AV442" s="14" t="s">
        <v>83</v>
      </c>
      <c r="AW442" s="14" t="s">
        <v>4</v>
      </c>
      <c r="AX442" s="14" t="s">
        <v>81</v>
      </c>
      <c r="AY442" s="253" t="s">
        <v>122</v>
      </c>
    </row>
    <row r="443" s="2" customFormat="1" ht="21.75" customHeight="1">
      <c r="A443" s="38"/>
      <c r="B443" s="39"/>
      <c r="C443" s="214" t="s">
        <v>609</v>
      </c>
      <c r="D443" s="214" t="s">
        <v>124</v>
      </c>
      <c r="E443" s="215" t="s">
        <v>610</v>
      </c>
      <c r="F443" s="216" t="s">
        <v>611</v>
      </c>
      <c r="G443" s="217" t="s">
        <v>203</v>
      </c>
      <c r="H443" s="218">
        <v>11.784000000000001</v>
      </c>
      <c r="I443" s="219"/>
      <c r="J443" s="220">
        <f>ROUND(I443*H443,2)</f>
        <v>0</v>
      </c>
      <c r="K443" s="216" t="s">
        <v>128</v>
      </c>
      <c r="L443" s="44"/>
      <c r="M443" s="221" t="s">
        <v>1</v>
      </c>
      <c r="N443" s="222" t="s">
        <v>38</v>
      </c>
      <c r="O443" s="91"/>
      <c r="P443" s="223">
        <f>O443*H443</f>
        <v>0</v>
      </c>
      <c r="Q443" s="223">
        <v>0</v>
      </c>
      <c r="R443" s="223">
        <f>Q443*H443</f>
        <v>0</v>
      </c>
      <c r="S443" s="223">
        <v>0</v>
      </c>
      <c r="T443" s="224">
        <f>S443*H443</f>
        <v>0</v>
      </c>
      <c r="U443" s="38"/>
      <c r="V443" s="38"/>
      <c r="W443" s="38"/>
      <c r="X443" s="38"/>
      <c r="Y443" s="38"/>
      <c r="Z443" s="38"/>
      <c r="AA443" s="38"/>
      <c r="AB443" s="38"/>
      <c r="AC443" s="38"/>
      <c r="AD443" s="38"/>
      <c r="AE443" s="38"/>
      <c r="AR443" s="225" t="s">
        <v>129</v>
      </c>
      <c r="AT443" s="225" t="s">
        <v>124</v>
      </c>
      <c r="AU443" s="225" t="s">
        <v>83</v>
      </c>
      <c r="AY443" s="17" t="s">
        <v>122</v>
      </c>
      <c r="BE443" s="226">
        <f>IF(N443="základní",J443,0)</f>
        <v>0</v>
      </c>
      <c r="BF443" s="226">
        <f>IF(N443="snížená",J443,0)</f>
        <v>0</v>
      </c>
      <c r="BG443" s="226">
        <f>IF(N443="zákl. přenesená",J443,0)</f>
        <v>0</v>
      </c>
      <c r="BH443" s="226">
        <f>IF(N443="sníž. přenesená",J443,0)</f>
        <v>0</v>
      </c>
      <c r="BI443" s="226">
        <f>IF(N443="nulová",J443,0)</f>
        <v>0</v>
      </c>
      <c r="BJ443" s="17" t="s">
        <v>81</v>
      </c>
      <c r="BK443" s="226">
        <f>ROUND(I443*H443,2)</f>
        <v>0</v>
      </c>
      <c r="BL443" s="17" t="s">
        <v>129</v>
      </c>
      <c r="BM443" s="225" t="s">
        <v>612</v>
      </c>
    </row>
    <row r="444" s="2" customFormat="1">
      <c r="A444" s="38"/>
      <c r="B444" s="39"/>
      <c r="C444" s="40"/>
      <c r="D444" s="227" t="s">
        <v>131</v>
      </c>
      <c r="E444" s="40"/>
      <c r="F444" s="228" t="s">
        <v>613</v>
      </c>
      <c r="G444" s="40"/>
      <c r="H444" s="40"/>
      <c r="I444" s="229"/>
      <c r="J444" s="40"/>
      <c r="K444" s="40"/>
      <c r="L444" s="44"/>
      <c r="M444" s="230"/>
      <c r="N444" s="231"/>
      <c r="O444" s="91"/>
      <c r="P444" s="91"/>
      <c r="Q444" s="91"/>
      <c r="R444" s="91"/>
      <c r="S444" s="91"/>
      <c r="T444" s="92"/>
      <c r="U444" s="38"/>
      <c r="V444" s="38"/>
      <c r="W444" s="38"/>
      <c r="X444" s="38"/>
      <c r="Y444" s="38"/>
      <c r="Z444" s="38"/>
      <c r="AA444" s="38"/>
      <c r="AB444" s="38"/>
      <c r="AC444" s="38"/>
      <c r="AD444" s="38"/>
      <c r="AE444" s="38"/>
      <c r="AT444" s="17" t="s">
        <v>131</v>
      </c>
      <c r="AU444" s="17" t="s">
        <v>83</v>
      </c>
    </row>
    <row r="445" s="2" customFormat="1">
      <c r="A445" s="38"/>
      <c r="B445" s="39"/>
      <c r="C445" s="40"/>
      <c r="D445" s="227" t="s">
        <v>133</v>
      </c>
      <c r="E445" s="40"/>
      <c r="F445" s="232" t="s">
        <v>614</v>
      </c>
      <c r="G445" s="40"/>
      <c r="H445" s="40"/>
      <c r="I445" s="229"/>
      <c r="J445" s="40"/>
      <c r="K445" s="40"/>
      <c r="L445" s="44"/>
      <c r="M445" s="230"/>
      <c r="N445" s="231"/>
      <c r="O445" s="91"/>
      <c r="P445" s="91"/>
      <c r="Q445" s="91"/>
      <c r="R445" s="91"/>
      <c r="S445" s="91"/>
      <c r="T445" s="92"/>
      <c r="U445" s="38"/>
      <c r="V445" s="38"/>
      <c r="W445" s="38"/>
      <c r="X445" s="38"/>
      <c r="Y445" s="38"/>
      <c r="Z445" s="38"/>
      <c r="AA445" s="38"/>
      <c r="AB445" s="38"/>
      <c r="AC445" s="38"/>
      <c r="AD445" s="38"/>
      <c r="AE445" s="38"/>
      <c r="AT445" s="17" t="s">
        <v>133</v>
      </c>
      <c r="AU445" s="17" t="s">
        <v>83</v>
      </c>
    </row>
    <row r="446" s="2" customFormat="1" ht="21.75" customHeight="1">
      <c r="A446" s="38"/>
      <c r="B446" s="39"/>
      <c r="C446" s="214" t="s">
        <v>615</v>
      </c>
      <c r="D446" s="214" t="s">
        <v>124</v>
      </c>
      <c r="E446" s="215" t="s">
        <v>616</v>
      </c>
      <c r="F446" s="216" t="s">
        <v>617</v>
      </c>
      <c r="G446" s="217" t="s">
        <v>203</v>
      </c>
      <c r="H446" s="218">
        <v>18.196000000000002</v>
      </c>
      <c r="I446" s="219"/>
      <c r="J446" s="220">
        <f>ROUND(I446*H446,2)</f>
        <v>0</v>
      </c>
      <c r="K446" s="216" t="s">
        <v>128</v>
      </c>
      <c r="L446" s="44"/>
      <c r="M446" s="221" t="s">
        <v>1</v>
      </c>
      <c r="N446" s="222" t="s">
        <v>38</v>
      </c>
      <c r="O446" s="91"/>
      <c r="P446" s="223">
        <f>O446*H446</f>
        <v>0</v>
      </c>
      <c r="Q446" s="223">
        <v>0</v>
      </c>
      <c r="R446" s="223">
        <f>Q446*H446</f>
        <v>0</v>
      </c>
      <c r="S446" s="223">
        <v>0</v>
      </c>
      <c r="T446" s="224">
        <f>S446*H446</f>
        <v>0</v>
      </c>
      <c r="U446" s="38"/>
      <c r="V446" s="38"/>
      <c r="W446" s="38"/>
      <c r="X446" s="38"/>
      <c r="Y446" s="38"/>
      <c r="Z446" s="38"/>
      <c r="AA446" s="38"/>
      <c r="AB446" s="38"/>
      <c r="AC446" s="38"/>
      <c r="AD446" s="38"/>
      <c r="AE446" s="38"/>
      <c r="AR446" s="225" t="s">
        <v>129</v>
      </c>
      <c r="AT446" s="225" t="s">
        <v>124</v>
      </c>
      <c r="AU446" s="225" t="s">
        <v>83</v>
      </c>
      <c r="AY446" s="17" t="s">
        <v>122</v>
      </c>
      <c r="BE446" s="226">
        <f>IF(N446="základní",J446,0)</f>
        <v>0</v>
      </c>
      <c r="BF446" s="226">
        <f>IF(N446="snížená",J446,0)</f>
        <v>0</v>
      </c>
      <c r="BG446" s="226">
        <f>IF(N446="zákl. přenesená",J446,0)</f>
        <v>0</v>
      </c>
      <c r="BH446" s="226">
        <f>IF(N446="sníž. přenesená",J446,0)</f>
        <v>0</v>
      </c>
      <c r="BI446" s="226">
        <f>IF(N446="nulová",J446,0)</f>
        <v>0</v>
      </c>
      <c r="BJ446" s="17" t="s">
        <v>81</v>
      </c>
      <c r="BK446" s="226">
        <f>ROUND(I446*H446,2)</f>
        <v>0</v>
      </c>
      <c r="BL446" s="17" t="s">
        <v>129</v>
      </c>
      <c r="BM446" s="225" t="s">
        <v>618</v>
      </c>
    </row>
    <row r="447" s="2" customFormat="1">
      <c r="A447" s="38"/>
      <c r="B447" s="39"/>
      <c r="C447" s="40"/>
      <c r="D447" s="227" t="s">
        <v>131</v>
      </c>
      <c r="E447" s="40"/>
      <c r="F447" s="228" t="s">
        <v>619</v>
      </c>
      <c r="G447" s="40"/>
      <c r="H447" s="40"/>
      <c r="I447" s="229"/>
      <c r="J447" s="40"/>
      <c r="K447" s="40"/>
      <c r="L447" s="44"/>
      <c r="M447" s="230"/>
      <c r="N447" s="231"/>
      <c r="O447" s="91"/>
      <c r="P447" s="91"/>
      <c r="Q447" s="91"/>
      <c r="R447" s="91"/>
      <c r="S447" s="91"/>
      <c r="T447" s="92"/>
      <c r="U447" s="38"/>
      <c r="V447" s="38"/>
      <c r="W447" s="38"/>
      <c r="X447" s="38"/>
      <c r="Y447" s="38"/>
      <c r="Z447" s="38"/>
      <c r="AA447" s="38"/>
      <c r="AB447" s="38"/>
      <c r="AC447" s="38"/>
      <c r="AD447" s="38"/>
      <c r="AE447" s="38"/>
      <c r="AT447" s="17" t="s">
        <v>131</v>
      </c>
      <c r="AU447" s="17" t="s">
        <v>83</v>
      </c>
    </row>
    <row r="448" s="2" customFormat="1">
      <c r="A448" s="38"/>
      <c r="B448" s="39"/>
      <c r="C448" s="40"/>
      <c r="D448" s="227" t="s">
        <v>133</v>
      </c>
      <c r="E448" s="40"/>
      <c r="F448" s="232" t="s">
        <v>614</v>
      </c>
      <c r="G448" s="40"/>
      <c r="H448" s="40"/>
      <c r="I448" s="229"/>
      <c r="J448" s="40"/>
      <c r="K448" s="40"/>
      <c r="L448" s="44"/>
      <c r="M448" s="230"/>
      <c r="N448" s="231"/>
      <c r="O448" s="91"/>
      <c r="P448" s="91"/>
      <c r="Q448" s="91"/>
      <c r="R448" s="91"/>
      <c r="S448" s="91"/>
      <c r="T448" s="92"/>
      <c r="U448" s="38"/>
      <c r="V448" s="38"/>
      <c r="W448" s="38"/>
      <c r="X448" s="38"/>
      <c r="Y448" s="38"/>
      <c r="Z448" s="38"/>
      <c r="AA448" s="38"/>
      <c r="AB448" s="38"/>
      <c r="AC448" s="38"/>
      <c r="AD448" s="38"/>
      <c r="AE448" s="38"/>
      <c r="AT448" s="17" t="s">
        <v>133</v>
      </c>
      <c r="AU448" s="17" t="s">
        <v>83</v>
      </c>
    </row>
    <row r="449" s="2" customFormat="1" ht="16.5" customHeight="1">
      <c r="A449" s="38"/>
      <c r="B449" s="39"/>
      <c r="C449" s="214" t="s">
        <v>620</v>
      </c>
      <c r="D449" s="214" t="s">
        <v>124</v>
      </c>
      <c r="E449" s="215" t="s">
        <v>621</v>
      </c>
      <c r="F449" s="216" t="s">
        <v>202</v>
      </c>
      <c r="G449" s="217" t="s">
        <v>203</v>
      </c>
      <c r="H449" s="218">
        <v>84.5</v>
      </c>
      <c r="I449" s="219"/>
      <c r="J449" s="220">
        <f>ROUND(I449*H449,2)</f>
        <v>0</v>
      </c>
      <c r="K449" s="216" t="s">
        <v>128</v>
      </c>
      <c r="L449" s="44"/>
      <c r="M449" s="221" t="s">
        <v>1</v>
      </c>
      <c r="N449" s="222" t="s">
        <v>38</v>
      </c>
      <c r="O449" s="91"/>
      <c r="P449" s="223">
        <f>O449*H449</f>
        <v>0</v>
      </c>
      <c r="Q449" s="223">
        <v>0</v>
      </c>
      <c r="R449" s="223">
        <f>Q449*H449</f>
        <v>0</v>
      </c>
      <c r="S449" s="223">
        <v>0</v>
      </c>
      <c r="T449" s="224">
        <f>S449*H449</f>
        <v>0</v>
      </c>
      <c r="U449" s="38"/>
      <c r="V449" s="38"/>
      <c r="W449" s="38"/>
      <c r="X449" s="38"/>
      <c r="Y449" s="38"/>
      <c r="Z449" s="38"/>
      <c r="AA449" s="38"/>
      <c r="AB449" s="38"/>
      <c r="AC449" s="38"/>
      <c r="AD449" s="38"/>
      <c r="AE449" s="38"/>
      <c r="AR449" s="225" t="s">
        <v>129</v>
      </c>
      <c r="AT449" s="225" t="s">
        <v>124</v>
      </c>
      <c r="AU449" s="225" t="s">
        <v>83</v>
      </c>
      <c r="AY449" s="17" t="s">
        <v>122</v>
      </c>
      <c r="BE449" s="226">
        <f>IF(N449="základní",J449,0)</f>
        <v>0</v>
      </c>
      <c r="BF449" s="226">
        <f>IF(N449="snížená",J449,0)</f>
        <v>0</v>
      </c>
      <c r="BG449" s="226">
        <f>IF(N449="zákl. přenesená",J449,0)</f>
        <v>0</v>
      </c>
      <c r="BH449" s="226">
        <f>IF(N449="sníž. přenesená",J449,0)</f>
        <v>0</v>
      </c>
      <c r="BI449" s="226">
        <f>IF(N449="nulová",J449,0)</f>
        <v>0</v>
      </c>
      <c r="BJ449" s="17" t="s">
        <v>81</v>
      </c>
      <c r="BK449" s="226">
        <f>ROUND(I449*H449,2)</f>
        <v>0</v>
      </c>
      <c r="BL449" s="17" t="s">
        <v>129</v>
      </c>
      <c r="BM449" s="225" t="s">
        <v>622</v>
      </c>
    </row>
    <row r="450" s="2" customFormat="1">
      <c r="A450" s="38"/>
      <c r="B450" s="39"/>
      <c r="C450" s="40"/>
      <c r="D450" s="227" t="s">
        <v>131</v>
      </c>
      <c r="E450" s="40"/>
      <c r="F450" s="228" t="s">
        <v>205</v>
      </c>
      <c r="G450" s="40"/>
      <c r="H450" s="40"/>
      <c r="I450" s="229"/>
      <c r="J450" s="40"/>
      <c r="K450" s="40"/>
      <c r="L450" s="44"/>
      <c r="M450" s="230"/>
      <c r="N450" s="231"/>
      <c r="O450" s="91"/>
      <c r="P450" s="91"/>
      <c r="Q450" s="91"/>
      <c r="R450" s="91"/>
      <c r="S450" s="91"/>
      <c r="T450" s="92"/>
      <c r="U450" s="38"/>
      <c r="V450" s="38"/>
      <c r="W450" s="38"/>
      <c r="X450" s="38"/>
      <c r="Y450" s="38"/>
      <c r="Z450" s="38"/>
      <c r="AA450" s="38"/>
      <c r="AB450" s="38"/>
      <c r="AC450" s="38"/>
      <c r="AD450" s="38"/>
      <c r="AE450" s="38"/>
      <c r="AT450" s="17" t="s">
        <v>131</v>
      </c>
      <c r="AU450" s="17" t="s">
        <v>83</v>
      </c>
    </row>
    <row r="451" s="2" customFormat="1">
      <c r="A451" s="38"/>
      <c r="B451" s="39"/>
      <c r="C451" s="40"/>
      <c r="D451" s="227" t="s">
        <v>133</v>
      </c>
      <c r="E451" s="40"/>
      <c r="F451" s="232" t="s">
        <v>614</v>
      </c>
      <c r="G451" s="40"/>
      <c r="H451" s="40"/>
      <c r="I451" s="229"/>
      <c r="J451" s="40"/>
      <c r="K451" s="40"/>
      <c r="L451" s="44"/>
      <c r="M451" s="230"/>
      <c r="N451" s="231"/>
      <c r="O451" s="91"/>
      <c r="P451" s="91"/>
      <c r="Q451" s="91"/>
      <c r="R451" s="91"/>
      <c r="S451" s="91"/>
      <c r="T451" s="92"/>
      <c r="U451" s="38"/>
      <c r="V451" s="38"/>
      <c r="W451" s="38"/>
      <c r="X451" s="38"/>
      <c r="Y451" s="38"/>
      <c r="Z451" s="38"/>
      <c r="AA451" s="38"/>
      <c r="AB451" s="38"/>
      <c r="AC451" s="38"/>
      <c r="AD451" s="38"/>
      <c r="AE451" s="38"/>
      <c r="AT451" s="17" t="s">
        <v>133</v>
      </c>
      <c r="AU451" s="17" t="s">
        <v>83</v>
      </c>
    </row>
    <row r="452" s="14" customFormat="1">
      <c r="A452" s="14"/>
      <c r="B452" s="243"/>
      <c r="C452" s="244"/>
      <c r="D452" s="227" t="s">
        <v>135</v>
      </c>
      <c r="E452" s="245" t="s">
        <v>1</v>
      </c>
      <c r="F452" s="246" t="s">
        <v>623</v>
      </c>
      <c r="G452" s="244"/>
      <c r="H452" s="247">
        <v>84.5</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135</v>
      </c>
      <c r="AU452" s="253" t="s">
        <v>83</v>
      </c>
      <c r="AV452" s="14" t="s">
        <v>83</v>
      </c>
      <c r="AW452" s="14" t="s">
        <v>30</v>
      </c>
      <c r="AX452" s="14" t="s">
        <v>81</v>
      </c>
      <c r="AY452" s="253" t="s">
        <v>122</v>
      </c>
    </row>
    <row r="453" s="12" customFormat="1" ht="22.8" customHeight="1">
      <c r="A453" s="12"/>
      <c r="B453" s="198"/>
      <c r="C453" s="199"/>
      <c r="D453" s="200" t="s">
        <v>72</v>
      </c>
      <c r="E453" s="212" t="s">
        <v>624</v>
      </c>
      <c r="F453" s="212" t="s">
        <v>625</v>
      </c>
      <c r="G453" s="199"/>
      <c r="H453" s="199"/>
      <c r="I453" s="202"/>
      <c r="J453" s="213">
        <f>BK453</f>
        <v>0</v>
      </c>
      <c r="K453" s="199"/>
      <c r="L453" s="204"/>
      <c r="M453" s="205"/>
      <c r="N453" s="206"/>
      <c r="O453" s="206"/>
      <c r="P453" s="207">
        <f>SUM(P454:P456)</f>
        <v>0</v>
      </c>
      <c r="Q453" s="206"/>
      <c r="R453" s="207">
        <f>SUM(R454:R456)</f>
        <v>0</v>
      </c>
      <c r="S453" s="206"/>
      <c r="T453" s="208">
        <f>SUM(T454:T456)</f>
        <v>0</v>
      </c>
      <c r="U453" s="12"/>
      <c r="V453" s="12"/>
      <c r="W453" s="12"/>
      <c r="X453" s="12"/>
      <c r="Y453" s="12"/>
      <c r="Z453" s="12"/>
      <c r="AA453" s="12"/>
      <c r="AB453" s="12"/>
      <c r="AC453" s="12"/>
      <c r="AD453" s="12"/>
      <c r="AE453" s="12"/>
      <c r="AR453" s="209" t="s">
        <v>81</v>
      </c>
      <c r="AT453" s="210" t="s">
        <v>72</v>
      </c>
      <c r="AU453" s="210" t="s">
        <v>81</v>
      </c>
      <c r="AY453" s="209" t="s">
        <v>122</v>
      </c>
      <c r="BK453" s="211">
        <f>SUM(BK454:BK456)</f>
        <v>0</v>
      </c>
    </row>
    <row r="454" s="2" customFormat="1" ht="16.5" customHeight="1">
      <c r="A454" s="38"/>
      <c r="B454" s="39"/>
      <c r="C454" s="214" t="s">
        <v>626</v>
      </c>
      <c r="D454" s="214" t="s">
        <v>124</v>
      </c>
      <c r="E454" s="215" t="s">
        <v>627</v>
      </c>
      <c r="F454" s="216" t="s">
        <v>628</v>
      </c>
      <c r="G454" s="217" t="s">
        <v>203</v>
      </c>
      <c r="H454" s="218">
        <v>429.00799999999998</v>
      </c>
      <c r="I454" s="219"/>
      <c r="J454" s="220">
        <f>ROUND(I454*H454,2)</f>
        <v>0</v>
      </c>
      <c r="K454" s="216" t="s">
        <v>128</v>
      </c>
      <c r="L454" s="44"/>
      <c r="M454" s="221" t="s">
        <v>1</v>
      </c>
      <c r="N454" s="222" t="s">
        <v>38</v>
      </c>
      <c r="O454" s="91"/>
      <c r="P454" s="223">
        <f>O454*H454</f>
        <v>0</v>
      </c>
      <c r="Q454" s="223">
        <v>0</v>
      </c>
      <c r="R454" s="223">
        <f>Q454*H454</f>
        <v>0</v>
      </c>
      <c r="S454" s="223">
        <v>0</v>
      </c>
      <c r="T454" s="224">
        <f>S454*H454</f>
        <v>0</v>
      </c>
      <c r="U454" s="38"/>
      <c r="V454" s="38"/>
      <c r="W454" s="38"/>
      <c r="X454" s="38"/>
      <c r="Y454" s="38"/>
      <c r="Z454" s="38"/>
      <c r="AA454" s="38"/>
      <c r="AB454" s="38"/>
      <c r="AC454" s="38"/>
      <c r="AD454" s="38"/>
      <c r="AE454" s="38"/>
      <c r="AR454" s="225" t="s">
        <v>129</v>
      </c>
      <c r="AT454" s="225" t="s">
        <v>124</v>
      </c>
      <c r="AU454" s="225" t="s">
        <v>83</v>
      </c>
      <c r="AY454" s="17" t="s">
        <v>122</v>
      </c>
      <c r="BE454" s="226">
        <f>IF(N454="základní",J454,0)</f>
        <v>0</v>
      </c>
      <c r="BF454" s="226">
        <f>IF(N454="snížená",J454,0)</f>
        <v>0</v>
      </c>
      <c r="BG454" s="226">
        <f>IF(N454="zákl. přenesená",J454,0)</f>
        <v>0</v>
      </c>
      <c r="BH454" s="226">
        <f>IF(N454="sníž. přenesená",J454,0)</f>
        <v>0</v>
      </c>
      <c r="BI454" s="226">
        <f>IF(N454="nulová",J454,0)</f>
        <v>0</v>
      </c>
      <c r="BJ454" s="17" t="s">
        <v>81</v>
      </c>
      <c r="BK454" s="226">
        <f>ROUND(I454*H454,2)</f>
        <v>0</v>
      </c>
      <c r="BL454" s="17" t="s">
        <v>129</v>
      </c>
      <c r="BM454" s="225" t="s">
        <v>629</v>
      </c>
    </row>
    <row r="455" s="2" customFormat="1">
      <c r="A455" s="38"/>
      <c r="B455" s="39"/>
      <c r="C455" s="40"/>
      <c r="D455" s="227" t="s">
        <v>131</v>
      </c>
      <c r="E455" s="40"/>
      <c r="F455" s="228" t="s">
        <v>630</v>
      </c>
      <c r="G455" s="40"/>
      <c r="H455" s="40"/>
      <c r="I455" s="229"/>
      <c r="J455" s="40"/>
      <c r="K455" s="40"/>
      <c r="L455" s="44"/>
      <c r="M455" s="230"/>
      <c r="N455" s="231"/>
      <c r="O455" s="91"/>
      <c r="P455" s="91"/>
      <c r="Q455" s="91"/>
      <c r="R455" s="91"/>
      <c r="S455" s="91"/>
      <c r="T455" s="92"/>
      <c r="U455" s="38"/>
      <c r="V455" s="38"/>
      <c r="W455" s="38"/>
      <c r="X455" s="38"/>
      <c r="Y455" s="38"/>
      <c r="Z455" s="38"/>
      <c r="AA455" s="38"/>
      <c r="AB455" s="38"/>
      <c r="AC455" s="38"/>
      <c r="AD455" s="38"/>
      <c r="AE455" s="38"/>
      <c r="AT455" s="17" t="s">
        <v>131</v>
      </c>
      <c r="AU455" s="17" t="s">
        <v>83</v>
      </c>
    </row>
    <row r="456" s="2" customFormat="1">
      <c r="A456" s="38"/>
      <c r="B456" s="39"/>
      <c r="C456" s="40"/>
      <c r="D456" s="227" t="s">
        <v>133</v>
      </c>
      <c r="E456" s="40"/>
      <c r="F456" s="232" t="s">
        <v>631</v>
      </c>
      <c r="G456" s="40"/>
      <c r="H456" s="40"/>
      <c r="I456" s="229"/>
      <c r="J456" s="40"/>
      <c r="K456" s="40"/>
      <c r="L456" s="44"/>
      <c r="M456" s="230"/>
      <c r="N456" s="231"/>
      <c r="O456" s="91"/>
      <c r="P456" s="91"/>
      <c r="Q456" s="91"/>
      <c r="R456" s="91"/>
      <c r="S456" s="91"/>
      <c r="T456" s="92"/>
      <c r="U456" s="38"/>
      <c r="V456" s="38"/>
      <c r="W456" s="38"/>
      <c r="X456" s="38"/>
      <c r="Y456" s="38"/>
      <c r="Z456" s="38"/>
      <c r="AA456" s="38"/>
      <c r="AB456" s="38"/>
      <c r="AC456" s="38"/>
      <c r="AD456" s="38"/>
      <c r="AE456" s="38"/>
      <c r="AT456" s="17" t="s">
        <v>133</v>
      </c>
      <c r="AU456" s="17" t="s">
        <v>83</v>
      </c>
    </row>
    <row r="457" s="12" customFormat="1" ht="25.92" customHeight="1">
      <c r="A457" s="12"/>
      <c r="B457" s="198"/>
      <c r="C457" s="199"/>
      <c r="D457" s="200" t="s">
        <v>72</v>
      </c>
      <c r="E457" s="201" t="s">
        <v>632</v>
      </c>
      <c r="F457" s="201" t="s">
        <v>633</v>
      </c>
      <c r="G457" s="199"/>
      <c r="H457" s="199"/>
      <c r="I457" s="202"/>
      <c r="J457" s="203">
        <f>BK457</f>
        <v>0</v>
      </c>
      <c r="K457" s="199"/>
      <c r="L457" s="204"/>
      <c r="M457" s="205"/>
      <c r="N457" s="206"/>
      <c r="O457" s="206"/>
      <c r="P457" s="207">
        <f>P458</f>
        <v>0</v>
      </c>
      <c r="Q457" s="206"/>
      <c r="R457" s="207">
        <f>R458</f>
        <v>0.79919200000000001</v>
      </c>
      <c r="S457" s="206"/>
      <c r="T457" s="208">
        <f>T458</f>
        <v>0</v>
      </c>
      <c r="U457" s="12"/>
      <c r="V457" s="12"/>
      <c r="W457" s="12"/>
      <c r="X457" s="12"/>
      <c r="Y457" s="12"/>
      <c r="Z457" s="12"/>
      <c r="AA457" s="12"/>
      <c r="AB457" s="12"/>
      <c r="AC457" s="12"/>
      <c r="AD457" s="12"/>
      <c r="AE457" s="12"/>
      <c r="AR457" s="209" t="s">
        <v>83</v>
      </c>
      <c r="AT457" s="210" t="s">
        <v>72</v>
      </c>
      <c r="AU457" s="210" t="s">
        <v>73</v>
      </c>
      <c r="AY457" s="209" t="s">
        <v>122</v>
      </c>
      <c r="BK457" s="211">
        <f>BK458</f>
        <v>0</v>
      </c>
    </row>
    <row r="458" s="12" customFormat="1" ht="22.8" customHeight="1">
      <c r="A458" s="12"/>
      <c r="B458" s="198"/>
      <c r="C458" s="199"/>
      <c r="D458" s="200" t="s">
        <v>72</v>
      </c>
      <c r="E458" s="212" t="s">
        <v>634</v>
      </c>
      <c r="F458" s="212" t="s">
        <v>635</v>
      </c>
      <c r="G458" s="199"/>
      <c r="H458" s="199"/>
      <c r="I458" s="202"/>
      <c r="J458" s="213">
        <f>BK458</f>
        <v>0</v>
      </c>
      <c r="K458" s="199"/>
      <c r="L458" s="204"/>
      <c r="M458" s="205"/>
      <c r="N458" s="206"/>
      <c r="O458" s="206"/>
      <c r="P458" s="207">
        <f>SUM(P459:P482)</f>
        <v>0</v>
      </c>
      <c r="Q458" s="206"/>
      <c r="R458" s="207">
        <f>SUM(R459:R482)</f>
        <v>0.79919200000000001</v>
      </c>
      <c r="S458" s="206"/>
      <c r="T458" s="208">
        <f>SUM(T459:T482)</f>
        <v>0</v>
      </c>
      <c r="U458" s="12"/>
      <c r="V458" s="12"/>
      <c r="W458" s="12"/>
      <c r="X458" s="12"/>
      <c r="Y458" s="12"/>
      <c r="Z458" s="12"/>
      <c r="AA458" s="12"/>
      <c r="AB458" s="12"/>
      <c r="AC458" s="12"/>
      <c r="AD458" s="12"/>
      <c r="AE458" s="12"/>
      <c r="AR458" s="209" t="s">
        <v>83</v>
      </c>
      <c r="AT458" s="210" t="s">
        <v>72</v>
      </c>
      <c r="AU458" s="210" t="s">
        <v>81</v>
      </c>
      <c r="AY458" s="209" t="s">
        <v>122</v>
      </c>
      <c r="BK458" s="211">
        <f>SUM(BK459:BK482)</f>
        <v>0</v>
      </c>
    </row>
    <row r="459" s="2" customFormat="1" ht="16.5" customHeight="1">
      <c r="A459" s="38"/>
      <c r="B459" s="39"/>
      <c r="C459" s="214" t="s">
        <v>636</v>
      </c>
      <c r="D459" s="214" t="s">
        <v>124</v>
      </c>
      <c r="E459" s="215" t="s">
        <v>637</v>
      </c>
      <c r="F459" s="216" t="s">
        <v>638</v>
      </c>
      <c r="G459" s="217" t="s">
        <v>127</v>
      </c>
      <c r="H459" s="218">
        <v>24.329999999999998</v>
      </c>
      <c r="I459" s="219"/>
      <c r="J459" s="220">
        <f>ROUND(I459*H459,2)</f>
        <v>0</v>
      </c>
      <c r="K459" s="216" t="s">
        <v>128</v>
      </c>
      <c r="L459" s="44"/>
      <c r="M459" s="221" t="s">
        <v>1</v>
      </c>
      <c r="N459" s="222" t="s">
        <v>38</v>
      </c>
      <c r="O459" s="91"/>
      <c r="P459" s="223">
        <f>O459*H459</f>
        <v>0</v>
      </c>
      <c r="Q459" s="223">
        <v>0</v>
      </c>
      <c r="R459" s="223">
        <f>Q459*H459</f>
        <v>0</v>
      </c>
      <c r="S459" s="223">
        <v>0</v>
      </c>
      <c r="T459" s="224">
        <f>S459*H459</f>
        <v>0</v>
      </c>
      <c r="U459" s="38"/>
      <c r="V459" s="38"/>
      <c r="W459" s="38"/>
      <c r="X459" s="38"/>
      <c r="Y459" s="38"/>
      <c r="Z459" s="38"/>
      <c r="AA459" s="38"/>
      <c r="AB459" s="38"/>
      <c r="AC459" s="38"/>
      <c r="AD459" s="38"/>
      <c r="AE459" s="38"/>
      <c r="AR459" s="225" t="s">
        <v>241</v>
      </c>
      <c r="AT459" s="225" t="s">
        <v>124</v>
      </c>
      <c r="AU459" s="225" t="s">
        <v>83</v>
      </c>
      <c r="AY459" s="17" t="s">
        <v>122</v>
      </c>
      <c r="BE459" s="226">
        <f>IF(N459="základní",J459,0)</f>
        <v>0</v>
      </c>
      <c r="BF459" s="226">
        <f>IF(N459="snížená",J459,0)</f>
        <v>0</v>
      </c>
      <c r="BG459" s="226">
        <f>IF(N459="zákl. přenesená",J459,0)</f>
        <v>0</v>
      </c>
      <c r="BH459" s="226">
        <f>IF(N459="sníž. přenesená",J459,0)</f>
        <v>0</v>
      </c>
      <c r="BI459" s="226">
        <f>IF(N459="nulová",J459,0)</f>
        <v>0</v>
      </c>
      <c r="BJ459" s="17" t="s">
        <v>81</v>
      </c>
      <c r="BK459" s="226">
        <f>ROUND(I459*H459,2)</f>
        <v>0</v>
      </c>
      <c r="BL459" s="17" t="s">
        <v>241</v>
      </c>
      <c r="BM459" s="225" t="s">
        <v>639</v>
      </c>
    </row>
    <row r="460" s="2" customFormat="1">
      <c r="A460" s="38"/>
      <c r="B460" s="39"/>
      <c r="C460" s="40"/>
      <c r="D460" s="227" t="s">
        <v>131</v>
      </c>
      <c r="E460" s="40"/>
      <c r="F460" s="228" t="s">
        <v>640</v>
      </c>
      <c r="G460" s="40"/>
      <c r="H460" s="40"/>
      <c r="I460" s="229"/>
      <c r="J460" s="40"/>
      <c r="K460" s="40"/>
      <c r="L460" s="44"/>
      <c r="M460" s="230"/>
      <c r="N460" s="231"/>
      <c r="O460" s="91"/>
      <c r="P460" s="91"/>
      <c r="Q460" s="91"/>
      <c r="R460" s="91"/>
      <c r="S460" s="91"/>
      <c r="T460" s="92"/>
      <c r="U460" s="38"/>
      <c r="V460" s="38"/>
      <c r="W460" s="38"/>
      <c r="X460" s="38"/>
      <c r="Y460" s="38"/>
      <c r="Z460" s="38"/>
      <c r="AA460" s="38"/>
      <c r="AB460" s="38"/>
      <c r="AC460" s="38"/>
      <c r="AD460" s="38"/>
      <c r="AE460" s="38"/>
      <c r="AT460" s="17" t="s">
        <v>131</v>
      </c>
      <c r="AU460" s="17" t="s">
        <v>83</v>
      </c>
    </row>
    <row r="461" s="2" customFormat="1">
      <c r="A461" s="38"/>
      <c r="B461" s="39"/>
      <c r="C461" s="40"/>
      <c r="D461" s="227" t="s">
        <v>133</v>
      </c>
      <c r="E461" s="40"/>
      <c r="F461" s="232" t="s">
        <v>641</v>
      </c>
      <c r="G461" s="40"/>
      <c r="H461" s="40"/>
      <c r="I461" s="229"/>
      <c r="J461" s="40"/>
      <c r="K461" s="40"/>
      <c r="L461" s="44"/>
      <c r="M461" s="230"/>
      <c r="N461" s="231"/>
      <c r="O461" s="91"/>
      <c r="P461" s="91"/>
      <c r="Q461" s="91"/>
      <c r="R461" s="91"/>
      <c r="S461" s="91"/>
      <c r="T461" s="92"/>
      <c r="U461" s="38"/>
      <c r="V461" s="38"/>
      <c r="W461" s="38"/>
      <c r="X461" s="38"/>
      <c r="Y461" s="38"/>
      <c r="Z461" s="38"/>
      <c r="AA461" s="38"/>
      <c r="AB461" s="38"/>
      <c r="AC461" s="38"/>
      <c r="AD461" s="38"/>
      <c r="AE461" s="38"/>
      <c r="AT461" s="17" t="s">
        <v>133</v>
      </c>
      <c r="AU461" s="17" t="s">
        <v>83</v>
      </c>
    </row>
    <row r="462" s="2" customFormat="1" ht="16.5" customHeight="1">
      <c r="A462" s="38"/>
      <c r="B462" s="39"/>
      <c r="C462" s="265" t="s">
        <v>642</v>
      </c>
      <c r="D462" s="265" t="s">
        <v>180</v>
      </c>
      <c r="E462" s="266" t="s">
        <v>643</v>
      </c>
      <c r="F462" s="267" t="s">
        <v>644</v>
      </c>
      <c r="G462" s="268" t="s">
        <v>127</v>
      </c>
      <c r="H462" s="269">
        <v>29.707000000000001</v>
      </c>
      <c r="I462" s="270"/>
      <c r="J462" s="271">
        <f>ROUND(I462*H462,2)</f>
        <v>0</v>
      </c>
      <c r="K462" s="267" t="s">
        <v>128</v>
      </c>
      <c r="L462" s="272"/>
      <c r="M462" s="273" t="s">
        <v>1</v>
      </c>
      <c r="N462" s="274" t="s">
        <v>38</v>
      </c>
      <c r="O462" s="91"/>
      <c r="P462" s="223">
        <f>O462*H462</f>
        <v>0</v>
      </c>
      <c r="Q462" s="223">
        <v>0.00080000000000000004</v>
      </c>
      <c r="R462" s="223">
        <f>Q462*H462</f>
        <v>0.023765600000000001</v>
      </c>
      <c r="S462" s="223">
        <v>0</v>
      </c>
      <c r="T462" s="224">
        <f>S462*H462</f>
        <v>0</v>
      </c>
      <c r="U462" s="38"/>
      <c r="V462" s="38"/>
      <c r="W462" s="38"/>
      <c r="X462" s="38"/>
      <c r="Y462" s="38"/>
      <c r="Z462" s="38"/>
      <c r="AA462" s="38"/>
      <c r="AB462" s="38"/>
      <c r="AC462" s="38"/>
      <c r="AD462" s="38"/>
      <c r="AE462" s="38"/>
      <c r="AR462" s="225" t="s">
        <v>349</v>
      </c>
      <c r="AT462" s="225" t="s">
        <v>180</v>
      </c>
      <c r="AU462" s="225" t="s">
        <v>83</v>
      </c>
      <c r="AY462" s="17" t="s">
        <v>122</v>
      </c>
      <c r="BE462" s="226">
        <f>IF(N462="základní",J462,0)</f>
        <v>0</v>
      </c>
      <c r="BF462" s="226">
        <f>IF(N462="snížená",J462,0)</f>
        <v>0</v>
      </c>
      <c r="BG462" s="226">
        <f>IF(N462="zákl. přenesená",J462,0)</f>
        <v>0</v>
      </c>
      <c r="BH462" s="226">
        <f>IF(N462="sníž. přenesená",J462,0)</f>
        <v>0</v>
      </c>
      <c r="BI462" s="226">
        <f>IF(N462="nulová",J462,0)</f>
        <v>0</v>
      </c>
      <c r="BJ462" s="17" t="s">
        <v>81</v>
      </c>
      <c r="BK462" s="226">
        <f>ROUND(I462*H462,2)</f>
        <v>0</v>
      </c>
      <c r="BL462" s="17" t="s">
        <v>241</v>
      </c>
      <c r="BM462" s="225" t="s">
        <v>645</v>
      </c>
    </row>
    <row r="463" s="2" customFormat="1">
      <c r="A463" s="38"/>
      <c r="B463" s="39"/>
      <c r="C463" s="40"/>
      <c r="D463" s="227" t="s">
        <v>131</v>
      </c>
      <c r="E463" s="40"/>
      <c r="F463" s="228" t="s">
        <v>644</v>
      </c>
      <c r="G463" s="40"/>
      <c r="H463" s="40"/>
      <c r="I463" s="229"/>
      <c r="J463" s="40"/>
      <c r="K463" s="40"/>
      <c r="L463" s="44"/>
      <c r="M463" s="230"/>
      <c r="N463" s="231"/>
      <c r="O463" s="91"/>
      <c r="P463" s="91"/>
      <c r="Q463" s="91"/>
      <c r="R463" s="91"/>
      <c r="S463" s="91"/>
      <c r="T463" s="92"/>
      <c r="U463" s="38"/>
      <c r="V463" s="38"/>
      <c r="W463" s="38"/>
      <c r="X463" s="38"/>
      <c r="Y463" s="38"/>
      <c r="Z463" s="38"/>
      <c r="AA463" s="38"/>
      <c r="AB463" s="38"/>
      <c r="AC463" s="38"/>
      <c r="AD463" s="38"/>
      <c r="AE463" s="38"/>
      <c r="AT463" s="17" t="s">
        <v>131</v>
      </c>
      <c r="AU463" s="17" t="s">
        <v>83</v>
      </c>
    </row>
    <row r="464" s="14" customFormat="1">
      <c r="A464" s="14"/>
      <c r="B464" s="243"/>
      <c r="C464" s="244"/>
      <c r="D464" s="227" t="s">
        <v>135</v>
      </c>
      <c r="E464" s="244"/>
      <c r="F464" s="246" t="s">
        <v>646</v>
      </c>
      <c r="G464" s="244"/>
      <c r="H464" s="247">
        <v>29.707000000000001</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135</v>
      </c>
      <c r="AU464" s="253" t="s">
        <v>83</v>
      </c>
      <c r="AV464" s="14" t="s">
        <v>83</v>
      </c>
      <c r="AW464" s="14" t="s">
        <v>4</v>
      </c>
      <c r="AX464" s="14" t="s">
        <v>81</v>
      </c>
      <c r="AY464" s="253" t="s">
        <v>122</v>
      </c>
    </row>
    <row r="465" s="2" customFormat="1" ht="16.5" customHeight="1">
      <c r="A465" s="38"/>
      <c r="B465" s="39"/>
      <c r="C465" s="214" t="s">
        <v>647</v>
      </c>
      <c r="D465" s="214" t="s">
        <v>124</v>
      </c>
      <c r="E465" s="215" t="s">
        <v>648</v>
      </c>
      <c r="F465" s="216" t="s">
        <v>649</v>
      </c>
      <c r="G465" s="217" t="s">
        <v>127</v>
      </c>
      <c r="H465" s="218">
        <v>66.730000000000004</v>
      </c>
      <c r="I465" s="219"/>
      <c r="J465" s="220">
        <f>ROUND(I465*H465,2)</f>
        <v>0</v>
      </c>
      <c r="K465" s="216" t="s">
        <v>128</v>
      </c>
      <c r="L465" s="44"/>
      <c r="M465" s="221" t="s">
        <v>1</v>
      </c>
      <c r="N465" s="222" t="s">
        <v>38</v>
      </c>
      <c r="O465" s="91"/>
      <c r="P465" s="223">
        <f>O465*H465</f>
        <v>0</v>
      </c>
      <c r="Q465" s="223">
        <v>6.0000000000000002E-05</v>
      </c>
      <c r="R465" s="223">
        <f>Q465*H465</f>
        <v>0.0040038000000000001</v>
      </c>
      <c r="S465" s="223">
        <v>0</v>
      </c>
      <c r="T465" s="224">
        <f>S465*H465</f>
        <v>0</v>
      </c>
      <c r="U465" s="38"/>
      <c r="V465" s="38"/>
      <c r="W465" s="38"/>
      <c r="X465" s="38"/>
      <c r="Y465" s="38"/>
      <c r="Z465" s="38"/>
      <c r="AA465" s="38"/>
      <c r="AB465" s="38"/>
      <c r="AC465" s="38"/>
      <c r="AD465" s="38"/>
      <c r="AE465" s="38"/>
      <c r="AR465" s="225" t="s">
        <v>241</v>
      </c>
      <c r="AT465" s="225" t="s">
        <v>124</v>
      </c>
      <c r="AU465" s="225" t="s">
        <v>83</v>
      </c>
      <c r="AY465" s="17" t="s">
        <v>122</v>
      </c>
      <c r="BE465" s="226">
        <f>IF(N465="základní",J465,0)</f>
        <v>0</v>
      </c>
      <c r="BF465" s="226">
        <f>IF(N465="snížená",J465,0)</f>
        <v>0</v>
      </c>
      <c r="BG465" s="226">
        <f>IF(N465="zákl. přenesená",J465,0)</f>
        <v>0</v>
      </c>
      <c r="BH465" s="226">
        <f>IF(N465="sníž. přenesená",J465,0)</f>
        <v>0</v>
      </c>
      <c r="BI465" s="226">
        <f>IF(N465="nulová",J465,0)</f>
        <v>0</v>
      </c>
      <c r="BJ465" s="17" t="s">
        <v>81</v>
      </c>
      <c r="BK465" s="226">
        <f>ROUND(I465*H465,2)</f>
        <v>0</v>
      </c>
      <c r="BL465" s="17" t="s">
        <v>241</v>
      </c>
      <c r="BM465" s="225" t="s">
        <v>650</v>
      </c>
    </row>
    <row r="466" s="2" customFormat="1">
      <c r="A466" s="38"/>
      <c r="B466" s="39"/>
      <c r="C466" s="40"/>
      <c r="D466" s="227" t="s">
        <v>131</v>
      </c>
      <c r="E466" s="40"/>
      <c r="F466" s="228" t="s">
        <v>651</v>
      </c>
      <c r="G466" s="40"/>
      <c r="H466" s="40"/>
      <c r="I466" s="229"/>
      <c r="J466" s="40"/>
      <c r="K466" s="40"/>
      <c r="L466" s="44"/>
      <c r="M466" s="230"/>
      <c r="N466" s="231"/>
      <c r="O466" s="91"/>
      <c r="P466" s="91"/>
      <c r="Q466" s="91"/>
      <c r="R466" s="91"/>
      <c r="S466" s="91"/>
      <c r="T466" s="92"/>
      <c r="U466" s="38"/>
      <c r="V466" s="38"/>
      <c r="W466" s="38"/>
      <c r="X466" s="38"/>
      <c r="Y466" s="38"/>
      <c r="Z466" s="38"/>
      <c r="AA466" s="38"/>
      <c r="AB466" s="38"/>
      <c r="AC466" s="38"/>
      <c r="AD466" s="38"/>
      <c r="AE466" s="38"/>
      <c r="AT466" s="17" t="s">
        <v>131</v>
      </c>
      <c r="AU466" s="17" t="s">
        <v>83</v>
      </c>
    </row>
    <row r="467" s="2" customFormat="1" ht="16.5" customHeight="1">
      <c r="A467" s="38"/>
      <c r="B467" s="39"/>
      <c r="C467" s="265" t="s">
        <v>652</v>
      </c>
      <c r="D467" s="265" t="s">
        <v>180</v>
      </c>
      <c r="E467" s="266" t="s">
        <v>653</v>
      </c>
      <c r="F467" s="267" t="s">
        <v>654</v>
      </c>
      <c r="G467" s="268" t="s">
        <v>203</v>
      </c>
      <c r="H467" s="269">
        <v>0.17499999999999999</v>
      </c>
      <c r="I467" s="270"/>
      <c r="J467" s="271">
        <f>ROUND(I467*H467,2)</f>
        <v>0</v>
      </c>
      <c r="K467" s="267" t="s">
        <v>128</v>
      </c>
      <c r="L467" s="272"/>
      <c r="M467" s="273" t="s">
        <v>1</v>
      </c>
      <c r="N467" s="274" t="s">
        <v>38</v>
      </c>
      <c r="O467" s="91"/>
      <c r="P467" s="223">
        <f>O467*H467</f>
        <v>0</v>
      </c>
      <c r="Q467" s="223">
        <v>1</v>
      </c>
      <c r="R467" s="223">
        <f>Q467*H467</f>
        <v>0.17499999999999999</v>
      </c>
      <c r="S467" s="223">
        <v>0</v>
      </c>
      <c r="T467" s="224">
        <f>S467*H467</f>
        <v>0</v>
      </c>
      <c r="U467" s="38"/>
      <c r="V467" s="38"/>
      <c r="W467" s="38"/>
      <c r="X467" s="38"/>
      <c r="Y467" s="38"/>
      <c r="Z467" s="38"/>
      <c r="AA467" s="38"/>
      <c r="AB467" s="38"/>
      <c r="AC467" s="38"/>
      <c r="AD467" s="38"/>
      <c r="AE467" s="38"/>
      <c r="AR467" s="225" t="s">
        <v>349</v>
      </c>
      <c r="AT467" s="225" t="s">
        <v>180</v>
      </c>
      <c r="AU467" s="225" t="s">
        <v>83</v>
      </c>
      <c r="AY467" s="17" t="s">
        <v>122</v>
      </c>
      <c r="BE467" s="226">
        <f>IF(N467="základní",J467,0)</f>
        <v>0</v>
      </c>
      <c r="BF467" s="226">
        <f>IF(N467="snížená",J467,0)</f>
        <v>0</v>
      </c>
      <c r="BG467" s="226">
        <f>IF(N467="zákl. přenesená",J467,0)</f>
        <v>0</v>
      </c>
      <c r="BH467" s="226">
        <f>IF(N467="sníž. přenesená",J467,0)</f>
        <v>0</v>
      </c>
      <c r="BI467" s="226">
        <f>IF(N467="nulová",J467,0)</f>
        <v>0</v>
      </c>
      <c r="BJ467" s="17" t="s">
        <v>81</v>
      </c>
      <c r="BK467" s="226">
        <f>ROUND(I467*H467,2)</f>
        <v>0</v>
      </c>
      <c r="BL467" s="17" t="s">
        <v>241</v>
      </c>
      <c r="BM467" s="225" t="s">
        <v>655</v>
      </c>
    </row>
    <row r="468" s="2" customFormat="1">
      <c r="A468" s="38"/>
      <c r="B468" s="39"/>
      <c r="C468" s="40"/>
      <c r="D468" s="227" t="s">
        <v>131</v>
      </c>
      <c r="E468" s="40"/>
      <c r="F468" s="228" t="s">
        <v>656</v>
      </c>
      <c r="G468" s="40"/>
      <c r="H468" s="40"/>
      <c r="I468" s="229"/>
      <c r="J468" s="40"/>
      <c r="K468" s="40"/>
      <c r="L468" s="44"/>
      <c r="M468" s="230"/>
      <c r="N468" s="231"/>
      <c r="O468" s="91"/>
      <c r="P468" s="91"/>
      <c r="Q468" s="91"/>
      <c r="R468" s="91"/>
      <c r="S468" s="91"/>
      <c r="T468" s="92"/>
      <c r="U468" s="38"/>
      <c r="V468" s="38"/>
      <c r="W468" s="38"/>
      <c r="X468" s="38"/>
      <c r="Y468" s="38"/>
      <c r="Z468" s="38"/>
      <c r="AA468" s="38"/>
      <c r="AB468" s="38"/>
      <c r="AC468" s="38"/>
      <c r="AD468" s="38"/>
      <c r="AE468" s="38"/>
      <c r="AT468" s="17" t="s">
        <v>131</v>
      </c>
      <c r="AU468" s="17" t="s">
        <v>83</v>
      </c>
    </row>
    <row r="469" s="14" customFormat="1">
      <c r="A469" s="14"/>
      <c r="B469" s="243"/>
      <c r="C469" s="244"/>
      <c r="D469" s="227" t="s">
        <v>135</v>
      </c>
      <c r="E469" s="244"/>
      <c r="F469" s="246" t="s">
        <v>657</v>
      </c>
      <c r="G469" s="244"/>
      <c r="H469" s="247">
        <v>0.17499999999999999</v>
      </c>
      <c r="I469" s="248"/>
      <c r="J469" s="244"/>
      <c r="K469" s="244"/>
      <c r="L469" s="249"/>
      <c r="M469" s="250"/>
      <c r="N469" s="251"/>
      <c r="O469" s="251"/>
      <c r="P469" s="251"/>
      <c r="Q469" s="251"/>
      <c r="R469" s="251"/>
      <c r="S469" s="251"/>
      <c r="T469" s="252"/>
      <c r="U469" s="14"/>
      <c r="V469" s="14"/>
      <c r="W469" s="14"/>
      <c r="X469" s="14"/>
      <c r="Y469" s="14"/>
      <c r="Z469" s="14"/>
      <c r="AA469" s="14"/>
      <c r="AB469" s="14"/>
      <c r="AC469" s="14"/>
      <c r="AD469" s="14"/>
      <c r="AE469" s="14"/>
      <c r="AT469" s="253" t="s">
        <v>135</v>
      </c>
      <c r="AU469" s="253" t="s">
        <v>83</v>
      </c>
      <c r="AV469" s="14" t="s">
        <v>83</v>
      </c>
      <c r="AW469" s="14" t="s">
        <v>4</v>
      </c>
      <c r="AX469" s="14" t="s">
        <v>81</v>
      </c>
      <c r="AY469" s="253" t="s">
        <v>122</v>
      </c>
    </row>
    <row r="470" s="2" customFormat="1" ht="16.5" customHeight="1">
      <c r="A470" s="38"/>
      <c r="B470" s="39"/>
      <c r="C470" s="214" t="s">
        <v>658</v>
      </c>
      <c r="D470" s="214" t="s">
        <v>124</v>
      </c>
      <c r="E470" s="215" t="s">
        <v>659</v>
      </c>
      <c r="F470" s="216" t="s">
        <v>660</v>
      </c>
      <c r="G470" s="217" t="s">
        <v>127</v>
      </c>
      <c r="H470" s="218">
        <v>106.13</v>
      </c>
      <c r="I470" s="219"/>
      <c r="J470" s="220">
        <f>ROUND(I470*H470,2)</f>
        <v>0</v>
      </c>
      <c r="K470" s="216" t="s">
        <v>128</v>
      </c>
      <c r="L470" s="44"/>
      <c r="M470" s="221" t="s">
        <v>1</v>
      </c>
      <c r="N470" s="222" t="s">
        <v>38</v>
      </c>
      <c r="O470" s="91"/>
      <c r="P470" s="223">
        <f>O470*H470</f>
        <v>0</v>
      </c>
      <c r="Q470" s="223">
        <v>0.00038000000000000002</v>
      </c>
      <c r="R470" s="223">
        <f>Q470*H470</f>
        <v>0.040329400000000001</v>
      </c>
      <c r="S470" s="223">
        <v>0</v>
      </c>
      <c r="T470" s="224">
        <f>S470*H470</f>
        <v>0</v>
      </c>
      <c r="U470" s="38"/>
      <c r="V470" s="38"/>
      <c r="W470" s="38"/>
      <c r="X470" s="38"/>
      <c r="Y470" s="38"/>
      <c r="Z470" s="38"/>
      <c r="AA470" s="38"/>
      <c r="AB470" s="38"/>
      <c r="AC470" s="38"/>
      <c r="AD470" s="38"/>
      <c r="AE470" s="38"/>
      <c r="AR470" s="225" t="s">
        <v>241</v>
      </c>
      <c r="AT470" s="225" t="s">
        <v>124</v>
      </c>
      <c r="AU470" s="225" t="s">
        <v>83</v>
      </c>
      <c r="AY470" s="17" t="s">
        <v>122</v>
      </c>
      <c r="BE470" s="226">
        <f>IF(N470="základní",J470,0)</f>
        <v>0</v>
      </c>
      <c r="BF470" s="226">
        <f>IF(N470="snížená",J470,0)</f>
        <v>0</v>
      </c>
      <c r="BG470" s="226">
        <f>IF(N470="zákl. přenesená",J470,0)</f>
        <v>0</v>
      </c>
      <c r="BH470" s="226">
        <f>IF(N470="sníž. přenesená",J470,0)</f>
        <v>0</v>
      </c>
      <c r="BI470" s="226">
        <f>IF(N470="nulová",J470,0)</f>
        <v>0</v>
      </c>
      <c r="BJ470" s="17" t="s">
        <v>81</v>
      </c>
      <c r="BK470" s="226">
        <f>ROUND(I470*H470,2)</f>
        <v>0</v>
      </c>
      <c r="BL470" s="17" t="s">
        <v>241</v>
      </c>
      <c r="BM470" s="225" t="s">
        <v>661</v>
      </c>
    </row>
    <row r="471" s="2" customFormat="1">
      <c r="A471" s="38"/>
      <c r="B471" s="39"/>
      <c r="C471" s="40"/>
      <c r="D471" s="227" t="s">
        <v>131</v>
      </c>
      <c r="E471" s="40"/>
      <c r="F471" s="228" t="s">
        <v>662</v>
      </c>
      <c r="G471" s="40"/>
      <c r="H471" s="40"/>
      <c r="I471" s="229"/>
      <c r="J471" s="40"/>
      <c r="K471" s="40"/>
      <c r="L471" s="44"/>
      <c r="M471" s="230"/>
      <c r="N471" s="231"/>
      <c r="O471" s="91"/>
      <c r="P471" s="91"/>
      <c r="Q471" s="91"/>
      <c r="R471" s="91"/>
      <c r="S471" s="91"/>
      <c r="T471" s="92"/>
      <c r="U471" s="38"/>
      <c r="V471" s="38"/>
      <c r="W471" s="38"/>
      <c r="X471" s="38"/>
      <c r="Y471" s="38"/>
      <c r="Z471" s="38"/>
      <c r="AA471" s="38"/>
      <c r="AB471" s="38"/>
      <c r="AC471" s="38"/>
      <c r="AD471" s="38"/>
      <c r="AE471" s="38"/>
      <c r="AT471" s="17" t="s">
        <v>131</v>
      </c>
      <c r="AU471" s="17" t="s">
        <v>83</v>
      </c>
    </row>
    <row r="472" s="14" customFormat="1">
      <c r="A472" s="14"/>
      <c r="B472" s="243"/>
      <c r="C472" s="244"/>
      <c r="D472" s="227" t="s">
        <v>135</v>
      </c>
      <c r="E472" s="245" t="s">
        <v>1</v>
      </c>
      <c r="F472" s="246" t="s">
        <v>663</v>
      </c>
      <c r="G472" s="244"/>
      <c r="H472" s="247">
        <v>91.060000000000002</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135</v>
      </c>
      <c r="AU472" s="253" t="s">
        <v>83</v>
      </c>
      <c r="AV472" s="14" t="s">
        <v>83</v>
      </c>
      <c r="AW472" s="14" t="s">
        <v>30</v>
      </c>
      <c r="AX472" s="14" t="s">
        <v>81</v>
      </c>
      <c r="AY472" s="253" t="s">
        <v>122</v>
      </c>
    </row>
    <row r="473" s="14" customFormat="1">
      <c r="A473" s="14"/>
      <c r="B473" s="243"/>
      <c r="C473" s="244"/>
      <c r="D473" s="227" t="s">
        <v>135</v>
      </c>
      <c r="E473" s="244"/>
      <c r="F473" s="246" t="s">
        <v>664</v>
      </c>
      <c r="G473" s="244"/>
      <c r="H473" s="247">
        <v>106.13</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135</v>
      </c>
      <c r="AU473" s="253" t="s">
        <v>83</v>
      </c>
      <c r="AV473" s="14" t="s">
        <v>83</v>
      </c>
      <c r="AW473" s="14" t="s">
        <v>4</v>
      </c>
      <c r="AX473" s="14" t="s">
        <v>81</v>
      </c>
      <c r="AY473" s="253" t="s">
        <v>122</v>
      </c>
    </row>
    <row r="474" s="2" customFormat="1">
      <c r="A474" s="38"/>
      <c r="B474" s="39"/>
      <c r="C474" s="265" t="s">
        <v>665</v>
      </c>
      <c r="D474" s="265" t="s">
        <v>180</v>
      </c>
      <c r="E474" s="266" t="s">
        <v>666</v>
      </c>
      <c r="F474" s="267" t="s">
        <v>667</v>
      </c>
      <c r="G474" s="268" t="s">
        <v>127</v>
      </c>
      <c r="H474" s="269">
        <v>77.774000000000001</v>
      </c>
      <c r="I474" s="270"/>
      <c r="J474" s="271">
        <f>ROUND(I474*H474,2)</f>
        <v>0</v>
      </c>
      <c r="K474" s="267" t="s">
        <v>128</v>
      </c>
      <c r="L474" s="272"/>
      <c r="M474" s="273" t="s">
        <v>1</v>
      </c>
      <c r="N474" s="274" t="s">
        <v>38</v>
      </c>
      <c r="O474" s="91"/>
      <c r="P474" s="223">
        <f>O474*H474</f>
        <v>0</v>
      </c>
      <c r="Q474" s="223">
        <v>0.0054000000000000003</v>
      </c>
      <c r="R474" s="223">
        <f>Q474*H474</f>
        <v>0.41997960000000001</v>
      </c>
      <c r="S474" s="223">
        <v>0</v>
      </c>
      <c r="T474" s="224">
        <f>S474*H474</f>
        <v>0</v>
      </c>
      <c r="U474" s="38"/>
      <c r="V474" s="38"/>
      <c r="W474" s="38"/>
      <c r="X474" s="38"/>
      <c r="Y474" s="38"/>
      <c r="Z474" s="38"/>
      <c r="AA474" s="38"/>
      <c r="AB474" s="38"/>
      <c r="AC474" s="38"/>
      <c r="AD474" s="38"/>
      <c r="AE474" s="38"/>
      <c r="AR474" s="225" t="s">
        <v>349</v>
      </c>
      <c r="AT474" s="225" t="s">
        <v>180</v>
      </c>
      <c r="AU474" s="225" t="s">
        <v>83</v>
      </c>
      <c r="AY474" s="17" t="s">
        <v>122</v>
      </c>
      <c r="BE474" s="226">
        <f>IF(N474="základní",J474,0)</f>
        <v>0</v>
      </c>
      <c r="BF474" s="226">
        <f>IF(N474="snížená",J474,0)</f>
        <v>0</v>
      </c>
      <c r="BG474" s="226">
        <f>IF(N474="zákl. přenesená",J474,0)</f>
        <v>0</v>
      </c>
      <c r="BH474" s="226">
        <f>IF(N474="sníž. přenesená",J474,0)</f>
        <v>0</v>
      </c>
      <c r="BI474" s="226">
        <f>IF(N474="nulová",J474,0)</f>
        <v>0</v>
      </c>
      <c r="BJ474" s="17" t="s">
        <v>81</v>
      </c>
      <c r="BK474" s="226">
        <f>ROUND(I474*H474,2)</f>
        <v>0</v>
      </c>
      <c r="BL474" s="17" t="s">
        <v>241</v>
      </c>
      <c r="BM474" s="225" t="s">
        <v>668</v>
      </c>
    </row>
    <row r="475" s="2" customFormat="1">
      <c r="A475" s="38"/>
      <c r="B475" s="39"/>
      <c r="C475" s="40"/>
      <c r="D475" s="227" t="s">
        <v>131</v>
      </c>
      <c r="E475" s="40"/>
      <c r="F475" s="228" t="s">
        <v>667</v>
      </c>
      <c r="G475" s="40"/>
      <c r="H475" s="40"/>
      <c r="I475" s="229"/>
      <c r="J475" s="40"/>
      <c r="K475" s="40"/>
      <c r="L475" s="44"/>
      <c r="M475" s="230"/>
      <c r="N475" s="231"/>
      <c r="O475" s="91"/>
      <c r="P475" s="91"/>
      <c r="Q475" s="91"/>
      <c r="R475" s="91"/>
      <c r="S475" s="91"/>
      <c r="T475" s="92"/>
      <c r="U475" s="38"/>
      <c r="V475" s="38"/>
      <c r="W475" s="38"/>
      <c r="X475" s="38"/>
      <c r="Y475" s="38"/>
      <c r="Z475" s="38"/>
      <c r="AA475" s="38"/>
      <c r="AB475" s="38"/>
      <c r="AC475" s="38"/>
      <c r="AD475" s="38"/>
      <c r="AE475" s="38"/>
      <c r="AT475" s="17" t="s">
        <v>131</v>
      </c>
      <c r="AU475" s="17" t="s">
        <v>83</v>
      </c>
    </row>
    <row r="476" s="14" customFormat="1">
      <c r="A476" s="14"/>
      <c r="B476" s="243"/>
      <c r="C476" s="244"/>
      <c r="D476" s="227" t="s">
        <v>135</v>
      </c>
      <c r="E476" s="244"/>
      <c r="F476" s="246" t="s">
        <v>669</v>
      </c>
      <c r="G476" s="244"/>
      <c r="H476" s="247">
        <v>77.774000000000001</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135</v>
      </c>
      <c r="AU476" s="253" t="s">
        <v>83</v>
      </c>
      <c r="AV476" s="14" t="s">
        <v>83</v>
      </c>
      <c r="AW476" s="14" t="s">
        <v>4</v>
      </c>
      <c r="AX476" s="14" t="s">
        <v>81</v>
      </c>
      <c r="AY476" s="253" t="s">
        <v>122</v>
      </c>
    </row>
    <row r="477" s="2" customFormat="1">
      <c r="A477" s="38"/>
      <c r="B477" s="39"/>
      <c r="C477" s="265" t="s">
        <v>670</v>
      </c>
      <c r="D477" s="265" t="s">
        <v>180</v>
      </c>
      <c r="E477" s="266" t="s">
        <v>671</v>
      </c>
      <c r="F477" s="267" t="s">
        <v>672</v>
      </c>
      <c r="G477" s="268" t="s">
        <v>127</v>
      </c>
      <c r="H477" s="269">
        <v>28.356999999999999</v>
      </c>
      <c r="I477" s="270"/>
      <c r="J477" s="271">
        <f>ROUND(I477*H477,2)</f>
        <v>0</v>
      </c>
      <c r="K477" s="267" t="s">
        <v>128</v>
      </c>
      <c r="L477" s="272"/>
      <c r="M477" s="273" t="s">
        <v>1</v>
      </c>
      <c r="N477" s="274" t="s">
        <v>38</v>
      </c>
      <c r="O477" s="91"/>
      <c r="P477" s="223">
        <f>O477*H477</f>
        <v>0</v>
      </c>
      <c r="Q477" s="223">
        <v>0.0047999999999999996</v>
      </c>
      <c r="R477" s="223">
        <f>Q477*H477</f>
        <v>0.13611359999999997</v>
      </c>
      <c r="S477" s="223">
        <v>0</v>
      </c>
      <c r="T477" s="224">
        <f>S477*H477</f>
        <v>0</v>
      </c>
      <c r="U477" s="38"/>
      <c r="V477" s="38"/>
      <c r="W477" s="38"/>
      <c r="X477" s="38"/>
      <c r="Y477" s="38"/>
      <c r="Z477" s="38"/>
      <c r="AA477" s="38"/>
      <c r="AB477" s="38"/>
      <c r="AC477" s="38"/>
      <c r="AD477" s="38"/>
      <c r="AE477" s="38"/>
      <c r="AR477" s="225" t="s">
        <v>349</v>
      </c>
      <c r="AT477" s="225" t="s">
        <v>180</v>
      </c>
      <c r="AU477" s="225" t="s">
        <v>83</v>
      </c>
      <c r="AY477" s="17" t="s">
        <v>122</v>
      </c>
      <c r="BE477" s="226">
        <f>IF(N477="základní",J477,0)</f>
        <v>0</v>
      </c>
      <c r="BF477" s="226">
        <f>IF(N477="snížená",J477,0)</f>
        <v>0</v>
      </c>
      <c r="BG477" s="226">
        <f>IF(N477="zákl. přenesená",J477,0)</f>
        <v>0</v>
      </c>
      <c r="BH477" s="226">
        <f>IF(N477="sníž. přenesená",J477,0)</f>
        <v>0</v>
      </c>
      <c r="BI477" s="226">
        <f>IF(N477="nulová",J477,0)</f>
        <v>0</v>
      </c>
      <c r="BJ477" s="17" t="s">
        <v>81</v>
      </c>
      <c r="BK477" s="226">
        <f>ROUND(I477*H477,2)</f>
        <v>0</v>
      </c>
      <c r="BL477" s="17" t="s">
        <v>241</v>
      </c>
      <c r="BM477" s="225" t="s">
        <v>673</v>
      </c>
    </row>
    <row r="478" s="2" customFormat="1">
      <c r="A478" s="38"/>
      <c r="B478" s="39"/>
      <c r="C478" s="40"/>
      <c r="D478" s="227" t="s">
        <v>131</v>
      </c>
      <c r="E478" s="40"/>
      <c r="F478" s="228" t="s">
        <v>672</v>
      </c>
      <c r="G478" s="40"/>
      <c r="H478" s="40"/>
      <c r="I478" s="229"/>
      <c r="J478" s="40"/>
      <c r="K478" s="40"/>
      <c r="L478" s="44"/>
      <c r="M478" s="230"/>
      <c r="N478" s="231"/>
      <c r="O478" s="91"/>
      <c r="P478" s="91"/>
      <c r="Q478" s="91"/>
      <c r="R478" s="91"/>
      <c r="S478" s="91"/>
      <c r="T478" s="92"/>
      <c r="U478" s="38"/>
      <c r="V478" s="38"/>
      <c r="W478" s="38"/>
      <c r="X478" s="38"/>
      <c r="Y478" s="38"/>
      <c r="Z478" s="38"/>
      <c r="AA478" s="38"/>
      <c r="AB478" s="38"/>
      <c r="AC478" s="38"/>
      <c r="AD478" s="38"/>
      <c r="AE478" s="38"/>
      <c r="AT478" s="17" t="s">
        <v>131</v>
      </c>
      <c r="AU478" s="17" t="s">
        <v>83</v>
      </c>
    </row>
    <row r="479" s="14" customFormat="1">
      <c r="A479" s="14"/>
      <c r="B479" s="243"/>
      <c r="C479" s="244"/>
      <c r="D479" s="227" t="s">
        <v>135</v>
      </c>
      <c r="E479" s="244"/>
      <c r="F479" s="246" t="s">
        <v>674</v>
      </c>
      <c r="G479" s="244"/>
      <c r="H479" s="247">
        <v>28.356999999999999</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135</v>
      </c>
      <c r="AU479" s="253" t="s">
        <v>83</v>
      </c>
      <c r="AV479" s="14" t="s">
        <v>83</v>
      </c>
      <c r="AW479" s="14" t="s">
        <v>4</v>
      </c>
      <c r="AX479" s="14" t="s">
        <v>81</v>
      </c>
      <c r="AY479" s="253" t="s">
        <v>122</v>
      </c>
    </row>
    <row r="480" s="2" customFormat="1" ht="16.5" customHeight="1">
      <c r="A480" s="38"/>
      <c r="B480" s="39"/>
      <c r="C480" s="214" t="s">
        <v>675</v>
      </c>
      <c r="D480" s="214" t="s">
        <v>124</v>
      </c>
      <c r="E480" s="215" t="s">
        <v>676</v>
      </c>
      <c r="F480" s="216" t="s">
        <v>677</v>
      </c>
      <c r="G480" s="217" t="s">
        <v>203</v>
      </c>
      <c r="H480" s="218">
        <v>0.79900000000000004</v>
      </c>
      <c r="I480" s="219"/>
      <c r="J480" s="220">
        <f>ROUND(I480*H480,2)</f>
        <v>0</v>
      </c>
      <c r="K480" s="216" t="s">
        <v>128</v>
      </c>
      <c r="L480" s="44"/>
      <c r="M480" s="221" t="s">
        <v>1</v>
      </c>
      <c r="N480" s="222" t="s">
        <v>38</v>
      </c>
      <c r="O480" s="91"/>
      <c r="P480" s="223">
        <f>O480*H480</f>
        <v>0</v>
      </c>
      <c r="Q480" s="223">
        <v>0</v>
      </c>
      <c r="R480" s="223">
        <f>Q480*H480</f>
        <v>0</v>
      </c>
      <c r="S480" s="223">
        <v>0</v>
      </c>
      <c r="T480" s="224">
        <f>S480*H480</f>
        <v>0</v>
      </c>
      <c r="U480" s="38"/>
      <c r="V480" s="38"/>
      <c r="W480" s="38"/>
      <c r="X480" s="38"/>
      <c r="Y480" s="38"/>
      <c r="Z480" s="38"/>
      <c r="AA480" s="38"/>
      <c r="AB480" s="38"/>
      <c r="AC480" s="38"/>
      <c r="AD480" s="38"/>
      <c r="AE480" s="38"/>
      <c r="AR480" s="225" t="s">
        <v>241</v>
      </c>
      <c r="AT480" s="225" t="s">
        <v>124</v>
      </c>
      <c r="AU480" s="225" t="s">
        <v>83</v>
      </c>
      <c r="AY480" s="17" t="s">
        <v>122</v>
      </c>
      <c r="BE480" s="226">
        <f>IF(N480="základní",J480,0)</f>
        <v>0</v>
      </c>
      <c r="BF480" s="226">
        <f>IF(N480="snížená",J480,0)</f>
        <v>0</v>
      </c>
      <c r="BG480" s="226">
        <f>IF(N480="zákl. přenesená",J480,0)</f>
        <v>0</v>
      </c>
      <c r="BH480" s="226">
        <f>IF(N480="sníž. přenesená",J480,0)</f>
        <v>0</v>
      </c>
      <c r="BI480" s="226">
        <f>IF(N480="nulová",J480,0)</f>
        <v>0</v>
      </c>
      <c r="BJ480" s="17" t="s">
        <v>81</v>
      </c>
      <c r="BK480" s="226">
        <f>ROUND(I480*H480,2)</f>
        <v>0</v>
      </c>
      <c r="BL480" s="17" t="s">
        <v>241</v>
      </c>
      <c r="BM480" s="225" t="s">
        <v>678</v>
      </c>
    </row>
    <row r="481" s="2" customFormat="1">
      <c r="A481" s="38"/>
      <c r="B481" s="39"/>
      <c r="C481" s="40"/>
      <c r="D481" s="227" t="s">
        <v>131</v>
      </c>
      <c r="E481" s="40"/>
      <c r="F481" s="228" t="s">
        <v>679</v>
      </c>
      <c r="G481" s="40"/>
      <c r="H481" s="40"/>
      <c r="I481" s="229"/>
      <c r="J481" s="40"/>
      <c r="K481" s="40"/>
      <c r="L481" s="44"/>
      <c r="M481" s="230"/>
      <c r="N481" s="231"/>
      <c r="O481" s="91"/>
      <c r="P481" s="91"/>
      <c r="Q481" s="91"/>
      <c r="R481" s="91"/>
      <c r="S481" s="91"/>
      <c r="T481" s="92"/>
      <c r="U481" s="38"/>
      <c r="V481" s="38"/>
      <c r="W481" s="38"/>
      <c r="X481" s="38"/>
      <c r="Y481" s="38"/>
      <c r="Z481" s="38"/>
      <c r="AA481" s="38"/>
      <c r="AB481" s="38"/>
      <c r="AC481" s="38"/>
      <c r="AD481" s="38"/>
      <c r="AE481" s="38"/>
      <c r="AT481" s="17" t="s">
        <v>131</v>
      </c>
      <c r="AU481" s="17" t="s">
        <v>83</v>
      </c>
    </row>
    <row r="482" s="2" customFormat="1">
      <c r="A482" s="38"/>
      <c r="B482" s="39"/>
      <c r="C482" s="40"/>
      <c r="D482" s="227" t="s">
        <v>133</v>
      </c>
      <c r="E482" s="40"/>
      <c r="F482" s="232" t="s">
        <v>680</v>
      </c>
      <c r="G482" s="40"/>
      <c r="H482" s="40"/>
      <c r="I482" s="229"/>
      <c r="J482" s="40"/>
      <c r="K482" s="40"/>
      <c r="L482" s="44"/>
      <c r="M482" s="230"/>
      <c r="N482" s="231"/>
      <c r="O482" s="91"/>
      <c r="P482" s="91"/>
      <c r="Q482" s="91"/>
      <c r="R482" s="91"/>
      <c r="S482" s="91"/>
      <c r="T482" s="92"/>
      <c r="U482" s="38"/>
      <c r="V482" s="38"/>
      <c r="W482" s="38"/>
      <c r="X482" s="38"/>
      <c r="Y482" s="38"/>
      <c r="Z482" s="38"/>
      <c r="AA482" s="38"/>
      <c r="AB482" s="38"/>
      <c r="AC482" s="38"/>
      <c r="AD482" s="38"/>
      <c r="AE482" s="38"/>
      <c r="AT482" s="17" t="s">
        <v>133</v>
      </c>
      <c r="AU482" s="17" t="s">
        <v>83</v>
      </c>
    </row>
    <row r="483" s="12" customFormat="1" ht="25.92" customHeight="1">
      <c r="A483" s="12"/>
      <c r="B483" s="198"/>
      <c r="C483" s="199"/>
      <c r="D483" s="200" t="s">
        <v>72</v>
      </c>
      <c r="E483" s="201" t="s">
        <v>681</v>
      </c>
      <c r="F483" s="201" t="s">
        <v>682</v>
      </c>
      <c r="G483" s="199"/>
      <c r="H483" s="199"/>
      <c r="I483" s="202"/>
      <c r="J483" s="203">
        <f>BK483</f>
        <v>0</v>
      </c>
      <c r="K483" s="199"/>
      <c r="L483" s="204"/>
      <c r="M483" s="205"/>
      <c r="N483" s="206"/>
      <c r="O483" s="206"/>
      <c r="P483" s="207">
        <f>P484+P497+P503</f>
        <v>0</v>
      </c>
      <c r="Q483" s="206"/>
      <c r="R483" s="207">
        <f>R484+R497+R503</f>
        <v>0</v>
      </c>
      <c r="S483" s="206"/>
      <c r="T483" s="208">
        <f>T484+T497+T503</f>
        <v>0</v>
      </c>
      <c r="U483" s="12"/>
      <c r="V483" s="12"/>
      <c r="W483" s="12"/>
      <c r="X483" s="12"/>
      <c r="Y483" s="12"/>
      <c r="Z483" s="12"/>
      <c r="AA483" s="12"/>
      <c r="AB483" s="12"/>
      <c r="AC483" s="12"/>
      <c r="AD483" s="12"/>
      <c r="AE483" s="12"/>
      <c r="AR483" s="209" t="s">
        <v>171</v>
      </c>
      <c r="AT483" s="210" t="s">
        <v>72</v>
      </c>
      <c r="AU483" s="210" t="s">
        <v>73</v>
      </c>
      <c r="AY483" s="209" t="s">
        <v>122</v>
      </c>
      <c r="BK483" s="211">
        <f>BK484+BK497+BK503</f>
        <v>0</v>
      </c>
    </row>
    <row r="484" s="12" customFormat="1" ht="22.8" customHeight="1">
      <c r="A484" s="12"/>
      <c r="B484" s="198"/>
      <c r="C484" s="199"/>
      <c r="D484" s="200" t="s">
        <v>72</v>
      </c>
      <c r="E484" s="212" t="s">
        <v>683</v>
      </c>
      <c r="F484" s="212" t="s">
        <v>684</v>
      </c>
      <c r="G484" s="199"/>
      <c r="H484" s="199"/>
      <c r="I484" s="202"/>
      <c r="J484" s="213">
        <f>BK484</f>
        <v>0</v>
      </c>
      <c r="K484" s="199"/>
      <c r="L484" s="204"/>
      <c r="M484" s="205"/>
      <c r="N484" s="206"/>
      <c r="O484" s="206"/>
      <c r="P484" s="207">
        <f>SUM(P485:P496)</f>
        <v>0</v>
      </c>
      <c r="Q484" s="206"/>
      <c r="R484" s="207">
        <f>SUM(R485:R496)</f>
        <v>0</v>
      </c>
      <c r="S484" s="206"/>
      <c r="T484" s="208">
        <f>SUM(T485:T496)</f>
        <v>0</v>
      </c>
      <c r="U484" s="12"/>
      <c r="V484" s="12"/>
      <c r="W484" s="12"/>
      <c r="X484" s="12"/>
      <c r="Y484" s="12"/>
      <c r="Z484" s="12"/>
      <c r="AA484" s="12"/>
      <c r="AB484" s="12"/>
      <c r="AC484" s="12"/>
      <c r="AD484" s="12"/>
      <c r="AE484" s="12"/>
      <c r="AR484" s="209" t="s">
        <v>171</v>
      </c>
      <c r="AT484" s="210" t="s">
        <v>72</v>
      </c>
      <c r="AU484" s="210" t="s">
        <v>81</v>
      </c>
      <c r="AY484" s="209" t="s">
        <v>122</v>
      </c>
      <c r="BK484" s="211">
        <f>SUM(BK485:BK496)</f>
        <v>0</v>
      </c>
    </row>
    <row r="485" s="2" customFormat="1" ht="16.5" customHeight="1">
      <c r="A485" s="38"/>
      <c r="B485" s="39"/>
      <c r="C485" s="214" t="s">
        <v>685</v>
      </c>
      <c r="D485" s="214" t="s">
        <v>124</v>
      </c>
      <c r="E485" s="215" t="s">
        <v>686</v>
      </c>
      <c r="F485" s="216" t="s">
        <v>687</v>
      </c>
      <c r="G485" s="217" t="s">
        <v>688</v>
      </c>
      <c r="H485" s="218">
        <v>1</v>
      </c>
      <c r="I485" s="219"/>
      <c r="J485" s="220">
        <f>ROUND(I485*H485,2)</f>
        <v>0</v>
      </c>
      <c r="K485" s="216" t="s">
        <v>128</v>
      </c>
      <c r="L485" s="44"/>
      <c r="M485" s="221" t="s">
        <v>1</v>
      </c>
      <c r="N485" s="222" t="s">
        <v>38</v>
      </c>
      <c r="O485" s="91"/>
      <c r="P485" s="223">
        <f>O485*H485</f>
        <v>0</v>
      </c>
      <c r="Q485" s="223">
        <v>0</v>
      </c>
      <c r="R485" s="223">
        <f>Q485*H485</f>
        <v>0</v>
      </c>
      <c r="S485" s="223">
        <v>0</v>
      </c>
      <c r="T485" s="224">
        <f>S485*H485</f>
        <v>0</v>
      </c>
      <c r="U485" s="38"/>
      <c r="V485" s="38"/>
      <c r="W485" s="38"/>
      <c r="X485" s="38"/>
      <c r="Y485" s="38"/>
      <c r="Z485" s="38"/>
      <c r="AA485" s="38"/>
      <c r="AB485" s="38"/>
      <c r="AC485" s="38"/>
      <c r="AD485" s="38"/>
      <c r="AE485" s="38"/>
      <c r="AR485" s="225" t="s">
        <v>689</v>
      </c>
      <c r="AT485" s="225" t="s">
        <v>124</v>
      </c>
      <c r="AU485" s="225" t="s">
        <v>83</v>
      </c>
      <c r="AY485" s="17" t="s">
        <v>122</v>
      </c>
      <c r="BE485" s="226">
        <f>IF(N485="základní",J485,0)</f>
        <v>0</v>
      </c>
      <c r="BF485" s="226">
        <f>IF(N485="snížená",J485,0)</f>
        <v>0</v>
      </c>
      <c r="BG485" s="226">
        <f>IF(N485="zákl. přenesená",J485,0)</f>
        <v>0</v>
      </c>
      <c r="BH485" s="226">
        <f>IF(N485="sníž. přenesená",J485,0)</f>
        <v>0</v>
      </c>
      <c r="BI485" s="226">
        <f>IF(N485="nulová",J485,0)</f>
        <v>0</v>
      </c>
      <c r="BJ485" s="17" t="s">
        <v>81</v>
      </c>
      <c r="BK485" s="226">
        <f>ROUND(I485*H485,2)</f>
        <v>0</v>
      </c>
      <c r="BL485" s="17" t="s">
        <v>689</v>
      </c>
      <c r="BM485" s="225" t="s">
        <v>690</v>
      </c>
    </row>
    <row r="486" s="2" customFormat="1">
      <c r="A486" s="38"/>
      <c r="B486" s="39"/>
      <c r="C486" s="40"/>
      <c r="D486" s="227" t="s">
        <v>131</v>
      </c>
      <c r="E486" s="40"/>
      <c r="F486" s="228" t="s">
        <v>687</v>
      </c>
      <c r="G486" s="40"/>
      <c r="H486" s="40"/>
      <c r="I486" s="229"/>
      <c r="J486" s="40"/>
      <c r="K486" s="40"/>
      <c r="L486" s="44"/>
      <c r="M486" s="230"/>
      <c r="N486" s="231"/>
      <c r="O486" s="91"/>
      <c r="P486" s="91"/>
      <c r="Q486" s="91"/>
      <c r="R486" s="91"/>
      <c r="S486" s="91"/>
      <c r="T486" s="92"/>
      <c r="U486" s="38"/>
      <c r="V486" s="38"/>
      <c r="W486" s="38"/>
      <c r="X486" s="38"/>
      <c r="Y486" s="38"/>
      <c r="Z486" s="38"/>
      <c r="AA486" s="38"/>
      <c r="AB486" s="38"/>
      <c r="AC486" s="38"/>
      <c r="AD486" s="38"/>
      <c r="AE486" s="38"/>
      <c r="AT486" s="17" t="s">
        <v>131</v>
      </c>
      <c r="AU486" s="17" t="s">
        <v>83</v>
      </c>
    </row>
    <row r="487" s="2" customFormat="1">
      <c r="A487" s="38"/>
      <c r="B487" s="39"/>
      <c r="C487" s="40"/>
      <c r="D487" s="227" t="s">
        <v>133</v>
      </c>
      <c r="E487" s="40"/>
      <c r="F487" s="232" t="s">
        <v>691</v>
      </c>
      <c r="G487" s="40"/>
      <c r="H487" s="40"/>
      <c r="I487" s="229"/>
      <c r="J487" s="40"/>
      <c r="K487" s="40"/>
      <c r="L487" s="44"/>
      <c r="M487" s="230"/>
      <c r="N487" s="231"/>
      <c r="O487" s="91"/>
      <c r="P487" s="91"/>
      <c r="Q487" s="91"/>
      <c r="R487" s="91"/>
      <c r="S487" s="91"/>
      <c r="T487" s="92"/>
      <c r="U487" s="38"/>
      <c r="V487" s="38"/>
      <c r="W487" s="38"/>
      <c r="X487" s="38"/>
      <c r="Y487" s="38"/>
      <c r="Z487" s="38"/>
      <c r="AA487" s="38"/>
      <c r="AB487" s="38"/>
      <c r="AC487" s="38"/>
      <c r="AD487" s="38"/>
      <c r="AE487" s="38"/>
      <c r="AT487" s="17" t="s">
        <v>133</v>
      </c>
      <c r="AU487" s="17" t="s">
        <v>83</v>
      </c>
    </row>
    <row r="488" s="14" customFormat="1">
      <c r="A488" s="14"/>
      <c r="B488" s="243"/>
      <c r="C488" s="244"/>
      <c r="D488" s="227" t="s">
        <v>135</v>
      </c>
      <c r="E488" s="245" t="s">
        <v>1</v>
      </c>
      <c r="F488" s="246" t="s">
        <v>81</v>
      </c>
      <c r="G488" s="244"/>
      <c r="H488" s="247">
        <v>1</v>
      </c>
      <c r="I488" s="248"/>
      <c r="J488" s="244"/>
      <c r="K488" s="244"/>
      <c r="L488" s="249"/>
      <c r="M488" s="250"/>
      <c r="N488" s="251"/>
      <c r="O488" s="251"/>
      <c r="P488" s="251"/>
      <c r="Q488" s="251"/>
      <c r="R488" s="251"/>
      <c r="S488" s="251"/>
      <c r="T488" s="252"/>
      <c r="U488" s="14"/>
      <c r="V488" s="14"/>
      <c r="W488" s="14"/>
      <c r="X488" s="14"/>
      <c r="Y488" s="14"/>
      <c r="Z488" s="14"/>
      <c r="AA488" s="14"/>
      <c r="AB488" s="14"/>
      <c r="AC488" s="14"/>
      <c r="AD488" s="14"/>
      <c r="AE488" s="14"/>
      <c r="AT488" s="253" t="s">
        <v>135</v>
      </c>
      <c r="AU488" s="253" t="s">
        <v>83</v>
      </c>
      <c r="AV488" s="14" t="s">
        <v>83</v>
      </c>
      <c r="AW488" s="14" t="s">
        <v>30</v>
      </c>
      <c r="AX488" s="14" t="s">
        <v>81</v>
      </c>
      <c r="AY488" s="253" t="s">
        <v>122</v>
      </c>
    </row>
    <row r="489" s="2" customFormat="1" ht="16.5" customHeight="1">
      <c r="A489" s="38"/>
      <c r="B489" s="39"/>
      <c r="C489" s="214" t="s">
        <v>692</v>
      </c>
      <c r="D489" s="214" t="s">
        <v>124</v>
      </c>
      <c r="E489" s="215" t="s">
        <v>693</v>
      </c>
      <c r="F489" s="216" t="s">
        <v>694</v>
      </c>
      <c r="G489" s="217" t="s">
        <v>688</v>
      </c>
      <c r="H489" s="218">
        <v>1</v>
      </c>
      <c r="I489" s="219"/>
      <c r="J489" s="220">
        <f>ROUND(I489*H489,2)</f>
        <v>0</v>
      </c>
      <c r="K489" s="216" t="s">
        <v>128</v>
      </c>
      <c r="L489" s="44"/>
      <c r="M489" s="221" t="s">
        <v>1</v>
      </c>
      <c r="N489" s="222" t="s">
        <v>38</v>
      </c>
      <c r="O489" s="91"/>
      <c r="P489" s="223">
        <f>O489*H489</f>
        <v>0</v>
      </c>
      <c r="Q489" s="223">
        <v>0</v>
      </c>
      <c r="R489" s="223">
        <f>Q489*H489</f>
        <v>0</v>
      </c>
      <c r="S489" s="223">
        <v>0</v>
      </c>
      <c r="T489" s="224">
        <f>S489*H489</f>
        <v>0</v>
      </c>
      <c r="U489" s="38"/>
      <c r="V489" s="38"/>
      <c r="W489" s="38"/>
      <c r="X489" s="38"/>
      <c r="Y489" s="38"/>
      <c r="Z489" s="38"/>
      <c r="AA489" s="38"/>
      <c r="AB489" s="38"/>
      <c r="AC489" s="38"/>
      <c r="AD489" s="38"/>
      <c r="AE489" s="38"/>
      <c r="AR489" s="225" t="s">
        <v>689</v>
      </c>
      <c r="AT489" s="225" t="s">
        <v>124</v>
      </c>
      <c r="AU489" s="225" t="s">
        <v>83</v>
      </c>
      <c r="AY489" s="17" t="s">
        <v>122</v>
      </c>
      <c r="BE489" s="226">
        <f>IF(N489="základní",J489,0)</f>
        <v>0</v>
      </c>
      <c r="BF489" s="226">
        <f>IF(N489="snížená",J489,0)</f>
        <v>0</v>
      </c>
      <c r="BG489" s="226">
        <f>IF(N489="zákl. přenesená",J489,0)</f>
        <v>0</v>
      </c>
      <c r="BH489" s="226">
        <f>IF(N489="sníž. přenesená",J489,0)</f>
        <v>0</v>
      </c>
      <c r="BI489" s="226">
        <f>IF(N489="nulová",J489,0)</f>
        <v>0</v>
      </c>
      <c r="BJ489" s="17" t="s">
        <v>81</v>
      </c>
      <c r="BK489" s="226">
        <f>ROUND(I489*H489,2)</f>
        <v>0</v>
      </c>
      <c r="BL489" s="17" t="s">
        <v>689</v>
      </c>
      <c r="BM489" s="225" t="s">
        <v>695</v>
      </c>
    </row>
    <row r="490" s="2" customFormat="1">
      <c r="A490" s="38"/>
      <c r="B490" s="39"/>
      <c r="C490" s="40"/>
      <c r="D490" s="227" t="s">
        <v>131</v>
      </c>
      <c r="E490" s="40"/>
      <c r="F490" s="228" t="s">
        <v>696</v>
      </c>
      <c r="G490" s="40"/>
      <c r="H490" s="40"/>
      <c r="I490" s="229"/>
      <c r="J490" s="40"/>
      <c r="K490" s="40"/>
      <c r="L490" s="44"/>
      <c r="M490" s="230"/>
      <c r="N490" s="231"/>
      <c r="O490" s="91"/>
      <c r="P490" s="91"/>
      <c r="Q490" s="91"/>
      <c r="R490" s="91"/>
      <c r="S490" s="91"/>
      <c r="T490" s="92"/>
      <c r="U490" s="38"/>
      <c r="V490" s="38"/>
      <c r="W490" s="38"/>
      <c r="X490" s="38"/>
      <c r="Y490" s="38"/>
      <c r="Z490" s="38"/>
      <c r="AA490" s="38"/>
      <c r="AB490" s="38"/>
      <c r="AC490" s="38"/>
      <c r="AD490" s="38"/>
      <c r="AE490" s="38"/>
      <c r="AT490" s="17" t="s">
        <v>131</v>
      </c>
      <c r="AU490" s="17" t="s">
        <v>83</v>
      </c>
    </row>
    <row r="491" s="2" customFormat="1">
      <c r="A491" s="38"/>
      <c r="B491" s="39"/>
      <c r="C491" s="40"/>
      <c r="D491" s="227" t="s">
        <v>133</v>
      </c>
      <c r="E491" s="40"/>
      <c r="F491" s="232" t="s">
        <v>691</v>
      </c>
      <c r="G491" s="40"/>
      <c r="H491" s="40"/>
      <c r="I491" s="229"/>
      <c r="J491" s="40"/>
      <c r="K491" s="40"/>
      <c r="L491" s="44"/>
      <c r="M491" s="230"/>
      <c r="N491" s="231"/>
      <c r="O491" s="91"/>
      <c r="P491" s="91"/>
      <c r="Q491" s="91"/>
      <c r="R491" s="91"/>
      <c r="S491" s="91"/>
      <c r="T491" s="92"/>
      <c r="U491" s="38"/>
      <c r="V491" s="38"/>
      <c r="W491" s="38"/>
      <c r="X491" s="38"/>
      <c r="Y491" s="38"/>
      <c r="Z491" s="38"/>
      <c r="AA491" s="38"/>
      <c r="AB491" s="38"/>
      <c r="AC491" s="38"/>
      <c r="AD491" s="38"/>
      <c r="AE491" s="38"/>
      <c r="AT491" s="17" t="s">
        <v>133</v>
      </c>
      <c r="AU491" s="17" t="s">
        <v>83</v>
      </c>
    </row>
    <row r="492" s="2" customFormat="1" ht="16.5" customHeight="1">
      <c r="A492" s="38"/>
      <c r="B492" s="39"/>
      <c r="C492" s="214" t="s">
        <v>697</v>
      </c>
      <c r="D492" s="214" t="s">
        <v>124</v>
      </c>
      <c r="E492" s="215" t="s">
        <v>698</v>
      </c>
      <c r="F492" s="216" t="s">
        <v>699</v>
      </c>
      <c r="G492" s="217" t="s">
        <v>688</v>
      </c>
      <c r="H492" s="218">
        <v>1</v>
      </c>
      <c r="I492" s="219"/>
      <c r="J492" s="220">
        <f>ROUND(I492*H492,2)</f>
        <v>0</v>
      </c>
      <c r="K492" s="216" t="s">
        <v>128</v>
      </c>
      <c r="L492" s="44"/>
      <c r="M492" s="221" t="s">
        <v>1</v>
      </c>
      <c r="N492" s="222" t="s">
        <v>38</v>
      </c>
      <c r="O492" s="91"/>
      <c r="P492" s="223">
        <f>O492*H492</f>
        <v>0</v>
      </c>
      <c r="Q492" s="223">
        <v>0</v>
      </c>
      <c r="R492" s="223">
        <f>Q492*H492</f>
        <v>0</v>
      </c>
      <c r="S492" s="223">
        <v>0</v>
      </c>
      <c r="T492" s="224">
        <f>S492*H492</f>
        <v>0</v>
      </c>
      <c r="U492" s="38"/>
      <c r="V492" s="38"/>
      <c r="W492" s="38"/>
      <c r="X492" s="38"/>
      <c r="Y492" s="38"/>
      <c r="Z492" s="38"/>
      <c r="AA492" s="38"/>
      <c r="AB492" s="38"/>
      <c r="AC492" s="38"/>
      <c r="AD492" s="38"/>
      <c r="AE492" s="38"/>
      <c r="AR492" s="225" t="s">
        <v>689</v>
      </c>
      <c r="AT492" s="225" t="s">
        <v>124</v>
      </c>
      <c r="AU492" s="225" t="s">
        <v>83</v>
      </c>
      <c r="AY492" s="17" t="s">
        <v>122</v>
      </c>
      <c r="BE492" s="226">
        <f>IF(N492="základní",J492,0)</f>
        <v>0</v>
      </c>
      <c r="BF492" s="226">
        <f>IF(N492="snížená",J492,0)</f>
        <v>0</v>
      </c>
      <c r="BG492" s="226">
        <f>IF(N492="zákl. přenesená",J492,0)</f>
        <v>0</v>
      </c>
      <c r="BH492" s="226">
        <f>IF(N492="sníž. přenesená",J492,0)</f>
        <v>0</v>
      </c>
      <c r="BI492" s="226">
        <f>IF(N492="nulová",J492,0)</f>
        <v>0</v>
      </c>
      <c r="BJ492" s="17" t="s">
        <v>81</v>
      </c>
      <c r="BK492" s="226">
        <f>ROUND(I492*H492,2)</f>
        <v>0</v>
      </c>
      <c r="BL492" s="17" t="s">
        <v>689</v>
      </c>
      <c r="BM492" s="225" t="s">
        <v>700</v>
      </c>
    </row>
    <row r="493" s="2" customFormat="1">
      <c r="A493" s="38"/>
      <c r="B493" s="39"/>
      <c r="C493" s="40"/>
      <c r="D493" s="227" t="s">
        <v>131</v>
      </c>
      <c r="E493" s="40"/>
      <c r="F493" s="228" t="s">
        <v>699</v>
      </c>
      <c r="G493" s="40"/>
      <c r="H493" s="40"/>
      <c r="I493" s="229"/>
      <c r="J493" s="40"/>
      <c r="K493" s="40"/>
      <c r="L493" s="44"/>
      <c r="M493" s="230"/>
      <c r="N493" s="231"/>
      <c r="O493" s="91"/>
      <c r="P493" s="91"/>
      <c r="Q493" s="91"/>
      <c r="R493" s="91"/>
      <c r="S493" s="91"/>
      <c r="T493" s="92"/>
      <c r="U493" s="38"/>
      <c r="V493" s="38"/>
      <c r="W493" s="38"/>
      <c r="X493" s="38"/>
      <c r="Y493" s="38"/>
      <c r="Z493" s="38"/>
      <c r="AA493" s="38"/>
      <c r="AB493" s="38"/>
      <c r="AC493" s="38"/>
      <c r="AD493" s="38"/>
      <c r="AE493" s="38"/>
      <c r="AT493" s="17" t="s">
        <v>131</v>
      </c>
      <c r="AU493" s="17" t="s">
        <v>83</v>
      </c>
    </row>
    <row r="494" s="2" customFormat="1">
      <c r="A494" s="38"/>
      <c r="B494" s="39"/>
      <c r="C494" s="40"/>
      <c r="D494" s="227" t="s">
        <v>133</v>
      </c>
      <c r="E494" s="40"/>
      <c r="F494" s="232" t="s">
        <v>691</v>
      </c>
      <c r="G494" s="40"/>
      <c r="H494" s="40"/>
      <c r="I494" s="229"/>
      <c r="J494" s="40"/>
      <c r="K494" s="40"/>
      <c r="L494" s="44"/>
      <c r="M494" s="230"/>
      <c r="N494" s="231"/>
      <c r="O494" s="91"/>
      <c r="P494" s="91"/>
      <c r="Q494" s="91"/>
      <c r="R494" s="91"/>
      <c r="S494" s="91"/>
      <c r="T494" s="92"/>
      <c r="U494" s="38"/>
      <c r="V494" s="38"/>
      <c r="W494" s="38"/>
      <c r="X494" s="38"/>
      <c r="Y494" s="38"/>
      <c r="Z494" s="38"/>
      <c r="AA494" s="38"/>
      <c r="AB494" s="38"/>
      <c r="AC494" s="38"/>
      <c r="AD494" s="38"/>
      <c r="AE494" s="38"/>
      <c r="AT494" s="17" t="s">
        <v>133</v>
      </c>
      <c r="AU494" s="17" t="s">
        <v>83</v>
      </c>
    </row>
    <row r="495" s="13" customFormat="1">
      <c r="A495" s="13"/>
      <c r="B495" s="233"/>
      <c r="C495" s="234"/>
      <c r="D495" s="227" t="s">
        <v>135</v>
      </c>
      <c r="E495" s="235" t="s">
        <v>1</v>
      </c>
      <c r="F495" s="236" t="s">
        <v>701</v>
      </c>
      <c r="G495" s="234"/>
      <c r="H495" s="235" t="s">
        <v>1</v>
      </c>
      <c r="I495" s="237"/>
      <c r="J495" s="234"/>
      <c r="K495" s="234"/>
      <c r="L495" s="238"/>
      <c r="M495" s="239"/>
      <c r="N495" s="240"/>
      <c r="O495" s="240"/>
      <c r="P495" s="240"/>
      <c r="Q495" s="240"/>
      <c r="R495" s="240"/>
      <c r="S495" s="240"/>
      <c r="T495" s="241"/>
      <c r="U495" s="13"/>
      <c r="V495" s="13"/>
      <c r="W495" s="13"/>
      <c r="X495" s="13"/>
      <c r="Y495" s="13"/>
      <c r="Z495" s="13"/>
      <c r="AA495" s="13"/>
      <c r="AB495" s="13"/>
      <c r="AC495" s="13"/>
      <c r="AD495" s="13"/>
      <c r="AE495" s="13"/>
      <c r="AT495" s="242" t="s">
        <v>135</v>
      </c>
      <c r="AU495" s="242" t="s">
        <v>83</v>
      </c>
      <c r="AV495" s="13" t="s">
        <v>81</v>
      </c>
      <c r="AW495" s="13" t="s">
        <v>30</v>
      </c>
      <c r="AX495" s="13" t="s">
        <v>73</v>
      </c>
      <c r="AY495" s="242" t="s">
        <v>122</v>
      </c>
    </row>
    <row r="496" s="14" customFormat="1">
      <c r="A496" s="14"/>
      <c r="B496" s="243"/>
      <c r="C496" s="244"/>
      <c r="D496" s="227" t="s">
        <v>135</v>
      </c>
      <c r="E496" s="245" t="s">
        <v>1</v>
      </c>
      <c r="F496" s="246" t="s">
        <v>81</v>
      </c>
      <c r="G496" s="244"/>
      <c r="H496" s="247">
        <v>1</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135</v>
      </c>
      <c r="AU496" s="253" t="s">
        <v>83</v>
      </c>
      <c r="AV496" s="14" t="s">
        <v>83</v>
      </c>
      <c r="AW496" s="14" t="s">
        <v>30</v>
      </c>
      <c r="AX496" s="14" t="s">
        <v>81</v>
      </c>
      <c r="AY496" s="253" t="s">
        <v>122</v>
      </c>
    </row>
    <row r="497" s="12" customFormat="1" ht="22.8" customHeight="1">
      <c r="A497" s="12"/>
      <c r="B497" s="198"/>
      <c r="C497" s="199"/>
      <c r="D497" s="200" t="s">
        <v>72</v>
      </c>
      <c r="E497" s="212" t="s">
        <v>702</v>
      </c>
      <c r="F497" s="212" t="s">
        <v>703</v>
      </c>
      <c r="G497" s="199"/>
      <c r="H497" s="199"/>
      <c r="I497" s="202"/>
      <c r="J497" s="213">
        <f>BK497</f>
        <v>0</v>
      </c>
      <c r="K497" s="199"/>
      <c r="L497" s="204"/>
      <c r="M497" s="205"/>
      <c r="N497" s="206"/>
      <c r="O497" s="206"/>
      <c r="P497" s="207">
        <f>SUM(P498:P502)</f>
        <v>0</v>
      </c>
      <c r="Q497" s="206"/>
      <c r="R497" s="207">
        <f>SUM(R498:R502)</f>
        <v>0</v>
      </c>
      <c r="S497" s="206"/>
      <c r="T497" s="208">
        <f>SUM(T498:T502)</f>
        <v>0</v>
      </c>
      <c r="U497" s="12"/>
      <c r="V497" s="12"/>
      <c r="W497" s="12"/>
      <c r="X497" s="12"/>
      <c r="Y497" s="12"/>
      <c r="Z497" s="12"/>
      <c r="AA497" s="12"/>
      <c r="AB497" s="12"/>
      <c r="AC497" s="12"/>
      <c r="AD497" s="12"/>
      <c r="AE497" s="12"/>
      <c r="AR497" s="209" t="s">
        <v>171</v>
      </c>
      <c r="AT497" s="210" t="s">
        <v>72</v>
      </c>
      <c r="AU497" s="210" t="s">
        <v>81</v>
      </c>
      <c r="AY497" s="209" t="s">
        <v>122</v>
      </c>
      <c r="BK497" s="211">
        <f>SUM(BK498:BK502)</f>
        <v>0</v>
      </c>
    </row>
    <row r="498" s="2" customFormat="1" ht="16.5" customHeight="1">
      <c r="A498" s="38"/>
      <c r="B498" s="39"/>
      <c r="C498" s="214" t="s">
        <v>704</v>
      </c>
      <c r="D498" s="214" t="s">
        <v>124</v>
      </c>
      <c r="E498" s="215" t="s">
        <v>705</v>
      </c>
      <c r="F498" s="216" t="s">
        <v>706</v>
      </c>
      <c r="G498" s="217" t="s">
        <v>688</v>
      </c>
      <c r="H498" s="218">
        <v>1</v>
      </c>
      <c r="I498" s="219"/>
      <c r="J498" s="220">
        <f>ROUND(I498*H498,2)</f>
        <v>0</v>
      </c>
      <c r="K498" s="216" t="s">
        <v>128</v>
      </c>
      <c r="L498" s="44"/>
      <c r="M498" s="221" t="s">
        <v>1</v>
      </c>
      <c r="N498" s="222" t="s">
        <v>38</v>
      </c>
      <c r="O498" s="91"/>
      <c r="P498" s="223">
        <f>O498*H498</f>
        <v>0</v>
      </c>
      <c r="Q498" s="223">
        <v>0</v>
      </c>
      <c r="R498" s="223">
        <f>Q498*H498</f>
        <v>0</v>
      </c>
      <c r="S498" s="223">
        <v>0</v>
      </c>
      <c r="T498" s="224">
        <f>S498*H498</f>
        <v>0</v>
      </c>
      <c r="U498" s="38"/>
      <c r="V498" s="38"/>
      <c r="W498" s="38"/>
      <c r="X498" s="38"/>
      <c r="Y498" s="38"/>
      <c r="Z498" s="38"/>
      <c r="AA498" s="38"/>
      <c r="AB498" s="38"/>
      <c r="AC498" s="38"/>
      <c r="AD498" s="38"/>
      <c r="AE498" s="38"/>
      <c r="AR498" s="225" t="s">
        <v>689</v>
      </c>
      <c r="AT498" s="225" t="s">
        <v>124</v>
      </c>
      <c r="AU498" s="225" t="s">
        <v>83</v>
      </c>
      <c r="AY498" s="17" t="s">
        <v>122</v>
      </c>
      <c r="BE498" s="226">
        <f>IF(N498="základní",J498,0)</f>
        <v>0</v>
      </c>
      <c r="BF498" s="226">
        <f>IF(N498="snížená",J498,0)</f>
        <v>0</v>
      </c>
      <c r="BG498" s="226">
        <f>IF(N498="zákl. přenesená",J498,0)</f>
        <v>0</v>
      </c>
      <c r="BH498" s="226">
        <f>IF(N498="sníž. přenesená",J498,0)</f>
        <v>0</v>
      </c>
      <c r="BI498" s="226">
        <f>IF(N498="nulová",J498,0)</f>
        <v>0</v>
      </c>
      <c r="BJ498" s="17" t="s">
        <v>81</v>
      </c>
      <c r="BK498" s="226">
        <f>ROUND(I498*H498,2)</f>
        <v>0</v>
      </c>
      <c r="BL498" s="17" t="s">
        <v>689</v>
      </c>
      <c r="BM498" s="225" t="s">
        <v>707</v>
      </c>
    </row>
    <row r="499" s="2" customFormat="1">
      <c r="A499" s="38"/>
      <c r="B499" s="39"/>
      <c r="C499" s="40"/>
      <c r="D499" s="227" t="s">
        <v>131</v>
      </c>
      <c r="E499" s="40"/>
      <c r="F499" s="228" t="s">
        <v>706</v>
      </c>
      <c r="G499" s="40"/>
      <c r="H499" s="40"/>
      <c r="I499" s="229"/>
      <c r="J499" s="40"/>
      <c r="K499" s="40"/>
      <c r="L499" s="44"/>
      <c r="M499" s="230"/>
      <c r="N499" s="231"/>
      <c r="O499" s="91"/>
      <c r="P499" s="91"/>
      <c r="Q499" s="91"/>
      <c r="R499" s="91"/>
      <c r="S499" s="91"/>
      <c r="T499" s="92"/>
      <c r="U499" s="38"/>
      <c r="V499" s="38"/>
      <c r="W499" s="38"/>
      <c r="X499" s="38"/>
      <c r="Y499" s="38"/>
      <c r="Z499" s="38"/>
      <c r="AA499" s="38"/>
      <c r="AB499" s="38"/>
      <c r="AC499" s="38"/>
      <c r="AD499" s="38"/>
      <c r="AE499" s="38"/>
      <c r="AT499" s="17" t="s">
        <v>131</v>
      </c>
      <c r="AU499" s="17" t="s">
        <v>83</v>
      </c>
    </row>
    <row r="500" s="2" customFormat="1">
      <c r="A500" s="38"/>
      <c r="B500" s="39"/>
      <c r="C500" s="40"/>
      <c r="D500" s="227" t="s">
        <v>133</v>
      </c>
      <c r="E500" s="40"/>
      <c r="F500" s="232" t="s">
        <v>708</v>
      </c>
      <c r="G500" s="40"/>
      <c r="H500" s="40"/>
      <c r="I500" s="229"/>
      <c r="J500" s="40"/>
      <c r="K500" s="40"/>
      <c r="L500" s="44"/>
      <c r="M500" s="230"/>
      <c r="N500" s="231"/>
      <c r="O500" s="91"/>
      <c r="P500" s="91"/>
      <c r="Q500" s="91"/>
      <c r="R500" s="91"/>
      <c r="S500" s="91"/>
      <c r="T500" s="92"/>
      <c r="U500" s="38"/>
      <c r="V500" s="38"/>
      <c r="W500" s="38"/>
      <c r="X500" s="38"/>
      <c r="Y500" s="38"/>
      <c r="Z500" s="38"/>
      <c r="AA500" s="38"/>
      <c r="AB500" s="38"/>
      <c r="AC500" s="38"/>
      <c r="AD500" s="38"/>
      <c r="AE500" s="38"/>
      <c r="AT500" s="17" t="s">
        <v>133</v>
      </c>
      <c r="AU500" s="17" t="s">
        <v>83</v>
      </c>
    </row>
    <row r="501" s="13" customFormat="1">
      <c r="A501" s="13"/>
      <c r="B501" s="233"/>
      <c r="C501" s="234"/>
      <c r="D501" s="227" t="s">
        <v>135</v>
      </c>
      <c r="E501" s="235" t="s">
        <v>1</v>
      </c>
      <c r="F501" s="236" t="s">
        <v>709</v>
      </c>
      <c r="G501" s="234"/>
      <c r="H501" s="235" t="s">
        <v>1</v>
      </c>
      <c r="I501" s="237"/>
      <c r="J501" s="234"/>
      <c r="K501" s="234"/>
      <c r="L501" s="238"/>
      <c r="M501" s="239"/>
      <c r="N501" s="240"/>
      <c r="O501" s="240"/>
      <c r="P501" s="240"/>
      <c r="Q501" s="240"/>
      <c r="R501" s="240"/>
      <c r="S501" s="240"/>
      <c r="T501" s="241"/>
      <c r="U501" s="13"/>
      <c r="V501" s="13"/>
      <c r="W501" s="13"/>
      <c r="X501" s="13"/>
      <c r="Y501" s="13"/>
      <c r="Z501" s="13"/>
      <c r="AA501" s="13"/>
      <c r="AB501" s="13"/>
      <c r="AC501" s="13"/>
      <c r="AD501" s="13"/>
      <c r="AE501" s="13"/>
      <c r="AT501" s="242" t="s">
        <v>135</v>
      </c>
      <c r="AU501" s="242" t="s">
        <v>83</v>
      </c>
      <c r="AV501" s="13" t="s">
        <v>81</v>
      </c>
      <c r="AW501" s="13" t="s">
        <v>30</v>
      </c>
      <c r="AX501" s="13" t="s">
        <v>73</v>
      </c>
      <c r="AY501" s="242" t="s">
        <v>122</v>
      </c>
    </row>
    <row r="502" s="14" customFormat="1">
      <c r="A502" s="14"/>
      <c r="B502" s="243"/>
      <c r="C502" s="244"/>
      <c r="D502" s="227" t="s">
        <v>135</v>
      </c>
      <c r="E502" s="245" t="s">
        <v>1</v>
      </c>
      <c r="F502" s="246" t="s">
        <v>81</v>
      </c>
      <c r="G502" s="244"/>
      <c r="H502" s="247">
        <v>1</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135</v>
      </c>
      <c r="AU502" s="253" t="s">
        <v>83</v>
      </c>
      <c r="AV502" s="14" t="s">
        <v>83</v>
      </c>
      <c r="AW502" s="14" t="s">
        <v>30</v>
      </c>
      <c r="AX502" s="14" t="s">
        <v>81</v>
      </c>
      <c r="AY502" s="253" t="s">
        <v>122</v>
      </c>
    </row>
    <row r="503" s="12" customFormat="1" ht="22.8" customHeight="1">
      <c r="A503" s="12"/>
      <c r="B503" s="198"/>
      <c r="C503" s="199"/>
      <c r="D503" s="200" t="s">
        <v>72</v>
      </c>
      <c r="E503" s="212" t="s">
        <v>710</v>
      </c>
      <c r="F503" s="212" t="s">
        <v>711</v>
      </c>
      <c r="G503" s="199"/>
      <c r="H503" s="199"/>
      <c r="I503" s="202"/>
      <c r="J503" s="213">
        <f>BK503</f>
        <v>0</v>
      </c>
      <c r="K503" s="199"/>
      <c r="L503" s="204"/>
      <c r="M503" s="205"/>
      <c r="N503" s="206"/>
      <c r="O503" s="206"/>
      <c r="P503" s="207">
        <f>SUM(P504:P513)</f>
        <v>0</v>
      </c>
      <c r="Q503" s="206"/>
      <c r="R503" s="207">
        <f>SUM(R504:R513)</f>
        <v>0</v>
      </c>
      <c r="S503" s="206"/>
      <c r="T503" s="208">
        <f>SUM(T504:T513)</f>
        <v>0</v>
      </c>
      <c r="U503" s="12"/>
      <c r="V503" s="12"/>
      <c r="W503" s="12"/>
      <c r="X503" s="12"/>
      <c r="Y503" s="12"/>
      <c r="Z503" s="12"/>
      <c r="AA503" s="12"/>
      <c r="AB503" s="12"/>
      <c r="AC503" s="12"/>
      <c r="AD503" s="12"/>
      <c r="AE503" s="12"/>
      <c r="AR503" s="209" t="s">
        <v>171</v>
      </c>
      <c r="AT503" s="210" t="s">
        <v>72</v>
      </c>
      <c r="AU503" s="210" t="s">
        <v>81</v>
      </c>
      <c r="AY503" s="209" t="s">
        <v>122</v>
      </c>
      <c r="BK503" s="211">
        <f>SUM(BK504:BK513)</f>
        <v>0</v>
      </c>
    </row>
    <row r="504" s="2" customFormat="1" ht="16.5" customHeight="1">
      <c r="A504" s="38"/>
      <c r="B504" s="39"/>
      <c r="C504" s="214" t="s">
        <v>712</v>
      </c>
      <c r="D504" s="214" t="s">
        <v>124</v>
      </c>
      <c r="E504" s="215" t="s">
        <v>713</v>
      </c>
      <c r="F504" s="216" t="s">
        <v>711</v>
      </c>
      <c r="G504" s="217" t="s">
        <v>688</v>
      </c>
      <c r="H504" s="218">
        <v>1</v>
      </c>
      <c r="I504" s="219"/>
      <c r="J504" s="220">
        <f>ROUND(I504*H504,2)</f>
        <v>0</v>
      </c>
      <c r="K504" s="216" t="s">
        <v>128</v>
      </c>
      <c r="L504" s="44"/>
      <c r="M504" s="221" t="s">
        <v>1</v>
      </c>
      <c r="N504" s="222" t="s">
        <v>38</v>
      </c>
      <c r="O504" s="91"/>
      <c r="P504" s="223">
        <f>O504*H504</f>
        <v>0</v>
      </c>
      <c r="Q504" s="223">
        <v>0</v>
      </c>
      <c r="R504" s="223">
        <f>Q504*H504</f>
        <v>0</v>
      </c>
      <c r="S504" s="223">
        <v>0</v>
      </c>
      <c r="T504" s="224">
        <f>S504*H504</f>
        <v>0</v>
      </c>
      <c r="U504" s="38"/>
      <c r="V504" s="38"/>
      <c r="W504" s="38"/>
      <c r="X504" s="38"/>
      <c r="Y504" s="38"/>
      <c r="Z504" s="38"/>
      <c r="AA504" s="38"/>
      <c r="AB504" s="38"/>
      <c r="AC504" s="38"/>
      <c r="AD504" s="38"/>
      <c r="AE504" s="38"/>
      <c r="AR504" s="225" t="s">
        <v>689</v>
      </c>
      <c r="AT504" s="225" t="s">
        <v>124</v>
      </c>
      <c r="AU504" s="225" t="s">
        <v>83</v>
      </c>
      <c r="AY504" s="17" t="s">
        <v>122</v>
      </c>
      <c r="BE504" s="226">
        <f>IF(N504="základní",J504,0)</f>
        <v>0</v>
      </c>
      <c r="BF504" s="226">
        <f>IF(N504="snížená",J504,0)</f>
        <v>0</v>
      </c>
      <c r="BG504" s="226">
        <f>IF(N504="zákl. přenesená",J504,0)</f>
        <v>0</v>
      </c>
      <c r="BH504" s="226">
        <f>IF(N504="sníž. přenesená",J504,0)</f>
        <v>0</v>
      </c>
      <c r="BI504" s="226">
        <f>IF(N504="nulová",J504,0)</f>
        <v>0</v>
      </c>
      <c r="BJ504" s="17" t="s">
        <v>81</v>
      </c>
      <c r="BK504" s="226">
        <f>ROUND(I504*H504,2)</f>
        <v>0</v>
      </c>
      <c r="BL504" s="17" t="s">
        <v>689</v>
      </c>
      <c r="BM504" s="225" t="s">
        <v>714</v>
      </c>
    </row>
    <row r="505" s="2" customFormat="1">
      <c r="A505" s="38"/>
      <c r="B505" s="39"/>
      <c r="C505" s="40"/>
      <c r="D505" s="227" t="s">
        <v>131</v>
      </c>
      <c r="E505" s="40"/>
      <c r="F505" s="228" t="s">
        <v>711</v>
      </c>
      <c r="G505" s="40"/>
      <c r="H505" s="40"/>
      <c r="I505" s="229"/>
      <c r="J505" s="40"/>
      <c r="K505" s="40"/>
      <c r="L505" s="44"/>
      <c r="M505" s="230"/>
      <c r="N505" s="231"/>
      <c r="O505" s="91"/>
      <c r="P505" s="91"/>
      <c r="Q505" s="91"/>
      <c r="R505" s="91"/>
      <c r="S505" s="91"/>
      <c r="T505" s="92"/>
      <c r="U505" s="38"/>
      <c r="V505" s="38"/>
      <c r="W505" s="38"/>
      <c r="X505" s="38"/>
      <c r="Y505" s="38"/>
      <c r="Z505" s="38"/>
      <c r="AA505" s="38"/>
      <c r="AB505" s="38"/>
      <c r="AC505" s="38"/>
      <c r="AD505" s="38"/>
      <c r="AE505" s="38"/>
      <c r="AT505" s="17" t="s">
        <v>131</v>
      </c>
      <c r="AU505" s="17" t="s">
        <v>83</v>
      </c>
    </row>
    <row r="506" s="2" customFormat="1">
      <c r="A506" s="38"/>
      <c r="B506" s="39"/>
      <c r="C506" s="40"/>
      <c r="D506" s="227" t="s">
        <v>133</v>
      </c>
      <c r="E506" s="40"/>
      <c r="F506" s="232" t="s">
        <v>708</v>
      </c>
      <c r="G506" s="40"/>
      <c r="H506" s="40"/>
      <c r="I506" s="229"/>
      <c r="J506" s="40"/>
      <c r="K506" s="40"/>
      <c r="L506" s="44"/>
      <c r="M506" s="230"/>
      <c r="N506" s="231"/>
      <c r="O506" s="91"/>
      <c r="P506" s="91"/>
      <c r="Q506" s="91"/>
      <c r="R506" s="91"/>
      <c r="S506" s="91"/>
      <c r="T506" s="92"/>
      <c r="U506" s="38"/>
      <c r="V506" s="38"/>
      <c r="W506" s="38"/>
      <c r="X506" s="38"/>
      <c r="Y506" s="38"/>
      <c r="Z506" s="38"/>
      <c r="AA506" s="38"/>
      <c r="AB506" s="38"/>
      <c r="AC506" s="38"/>
      <c r="AD506" s="38"/>
      <c r="AE506" s="38"/>
      <c r="AT506" s="17" t="s">
        <v>133</v>
      </c>
      <c r="AU506" s="17" t="s">
        <v>83</v>
      </c>
    </row>
    <row r="507" s="13" customFormat="1">
      <c r="A507" s="13"/>
      <c r="B507" s="233"/>
      <c r="C507" s="234"/>
      <c r="D507" s="227" t="s">
        <v>135</v>
      </c>
      <c r="E507" s="235" t="s">
        <v>1</v>
      </c>
      <c r="F507" s="236" t="s">
        <v>715</v>
      </c>
      <c r="G507" s="234"/>
      <c r="H507" s="235" t="s">
        <v>1</v>
      </c>
      <c r="I507" s="237"/>
      <c r="J507" s="234"/>
      <c r="K507" s="234"/>
      <c r="L507" s="238"/>
      <c r="M507" s="239"/>
      <c r="N507" s="240"/>
      <c r="O507" s="240"/>
      <c r="P507" s="240"/>
      <c r="Q507" s="240"/>
      <c r="R507" s="240"/>
      <c r="S507" s="240"/>
      <c r="T507" s="241"/>
      <c r="U507" s="13"/>
      <c r="V507" s="13"/>
      <c r="W507" s="13"/>
      <c r="X507" s="13"/>
      <c r="Y507" s="13"/>
      <c r="Z507" s="13"/>
      <c r="AA507" s="13"/>
      <c r="AB507" s="13"/>
      <c r="AC507" s="13"/>
      <c r="AD507" s="13"/>
      <c r="AE507" s="13"/>
      <c r="AT507" s="242" t="s">
        <v>135</v>
      </c>
      <c r="AU507" s="242" t="s">
        <v>83</v>
      </c>
      <c r="AV507" s="13" t="s">
        <v>81</v>
      </c>
      <c r="AW507" s="13" t="s">
        <v>30</v>
      </c>
      <c r="AX507" s="13" t="s">
        <v>73</v>
      </c>
      <c r="AY507" s="242" t="s">
        <v>122</v>
      </c>
    </row>
    <row r="508" s="14" customFormat="1">
      <c r="A508" s="14"/>
      <c r="B508" s="243"/>
      <c r="C508" s="244"/>
      <c r="D508" s="227" t="s">
        <v>135</v>
      </c>
      <c r="E508" s="245" t="s">
        <v>1</v>
      </c>
      <c r="F508" s="246" t="s">
        <v>81</v>
      </c>
      <c r="G508" s="244"/>
      <c r="H508" s="247">
        <v>1</v>
      </c>
      <c r="I508" s="248"/>
      <c r="J508" s="244"/>
      <c r="K508" s="244"/>
      <c r="L508" s="249"/>
      <c r="M508" s="250"/>
      <c r="N508" s="251"/>
      <c r="O508" s="251"/>
      <c r="P508" s="251"/>
      <c r="Q508" s="251"/>
      <c r="R508" s="251"/>
      <c r="S508" s="251"/>
      <c r="T508" s="252"/>
      <c r="U508" s="14"/>
      <c r="V508" s="14"/>
      <c r="W508" s="14"/>
      <c r="X508" s="14"/>
      <c r="Y508" s="14"/>
      <c r="Z508" s="14"/>
      <c r="AA508" s="14"/>
      <c r="AB508" s="14"/>
      <c r="AC508" s="14"/>
      <c r="AD508" s="14"/>
      <c r="AE508" s="14"/>
      <c r="AT508" s="253" t="s">
        <v>135</v>
      </c>
      <c r="AU508" s="253" t="s">
        <v>83</v>
      </c>
      <c r="AV508" s="14" t="s">
        <v>83</v>
      </c>
      <c r="AW508" s="14" t="s">
        <v>30</v>
      </c>
      <c r="AX508" s="14" t="s">
        <v>81</v>
      </c>
      <c r="AY508" s="253" t="s">
        <v>122</v>
      </c>
    </row>
    <row r="509" s="2" customFormat="1" ht="16.5" customHeight="1">
      <c r="A509" s="38"/>
      <c r="B509" s="39"/>
      <c r="C509" s="214" t="s">
        <v>716</v>
      </c>
      <c r="D509" s="214" t="s">
        <v>124</v>
      </c>
      <c r="E509" s="215" t="s">
        <v>717</v>
      </c>
      <c r="F509" s="216" t="s">
        <v>718</v>
      </c>
      <c r="G509" s="217" t="s">
        <v>688</v>
      </c>
      <c r="H509" s="218">
        <v>1</v>
      </c>
      <c r="I509" s="219"/>
      <c r="J509" s="220">
        <f>ROUND(I509*H509,2)</f>
        <v>0</v>
      </c>
      <c r="K509" s="216" t="s">
        <v>128</v>
      </c>
      <c r="L509" s="44"/>
      <c r="M509" s="221" t="s">
        <v>1</v>
      </c>
      <c r="N509" s="222" t="s">
        <v>38</v>
      </c>
      <c r="O509" s="91"/>
      <c r="P509" s="223">
        <f>O509*H509</f>
        <v>0</v>
      </c>
      <c r="Q509" s="223">
        <v>0</v>
      </c>
      <c r="R509" s="223">
        <f>Q509*H509</f>
        <v>0</v>
      </c>
      <c r="S509" s="223">
        <v>0</v>
      </c>
      <c r="T509" s="224">
        <f>S509*H509</f>
        <v>0</v>
      </c>
      <c r="U509" s="38"/>
      <c r="V509" s="38"/>
      <c r="W509" s="38"/>
      <c r="X509" s="38"/>
      <c r="Y509" s="38"/>
      <c r="Z509" s="38"/>
      <c r="AA509" s="38"/>
      <c r="AB509" s="38"/>
      <c r="AC509" s="38"/>
      <c r="AD509" s="38"/>
      <c r="AE509" s="38"/>
      <c r="AR509" s="225" t="s">
        <v>689</v>
      </c>
      <c r="AT509" s="225" t="s">
        <v>124</v>
      </c>
      <c r="AU509" s="225" t="s">
        <v>83</v>
      </c>
      <c r="AY509" s="17" t="s">
        <v>122</v>
      </c>
      <c r="BE509" s="226">
        <f>IF(N509="základní",J509,0)</f>
        <v>0</v>
      </c>
      <c r="BF509" s="226">
        <f>IF(N509="snížená",J509,0)</f>
        <v>0</v>
      </c>
      <c r="BG509" s="226">
        <f>IF(N509="zákl. přenesená",J509,0)</f>
        <v>0</v>
      </c>
      <c r="BH509" s="226">
        <f>IF(N509="sníž. přenesená",J509,0)</f>
        <v>0</v>
      </c>
      <c r="BI509" s="226">
        <f>IF(N509="nulová",J509,0)</f>
        <v>0</v>
      </c>
      <c r="BJ509" s="17" t="s">
        <v>81</v>
      </c>
      <c r="BK509" s="226">
        <f>ROUND(I509*H509,2)</f>
        <v>0</v>
      </c>
      <c r="BL509" s="17" t="s">
        <v>689</v>
      </c>
      <c r="BM509" s="225" t="s">
        <v>719</v>
      </c>
    </row>
    <row r="510" s="2" customFormat="1">
      <c r="A510" s="38"/>
      <c r="B510" s="39"/>
      <c r="C510" s="40"/>
      <c r="D510" s="227" t="s">
        <v>131</v>
      </c>
      <c r="E510" s="40"/>
      <c r="F510" s="228" t="s">
        <v>718</v>
      </c>
      <c r="G510" s="40"/>
      <c r="H510" s="40"/>
      <c r="I510" s="229"/>
      <c r="J510" s="40"/>
      <c r="K510" s="40"/>
      <c r="L510" s="44"/>
      <c r="M510" s="230"/>
      <c r="N510" s="231"/>
      <c r="O510" s="91"/>
      <c r="P510" s="91"/>
      <c r="Q510" s="91"/>
      <c r="R510" s="91"/>
      <c r="S510" s="91"/>
      <c r="T510" s="92"/>
      <c r="U510" s="38"/>
      <c r="V510" s="38"/>
      <c r="W510" s="38"/>
      <c r="X510" s="38"/>
      <c r="Y510" s="38"/>
      <c r="Z510" s="38"/>
      <c r="AA510" s="38"/>
      <c r="AB510" s="38"/>
      <c r="AC510" s="38"/>
      <c r="AD510" s="38"/>
      <c r="AE510" s="38"/>
      <c r="AT510" s="17" t="s">
        <v>131</v>
      </c>
      <c r="AU510" s="17" t="s">
        <v>83</v>
      </c>
    </row>
    <row r="511" s="2" customFormat="1">
      <c r="A511" s="38"/>
      <c r="B511" s="39"/>
      <c r="C511" s="40"/>
      <c r="D511" s="227" t="s">
        <v>133</v>
      </c>
      <c r="E511" s="40"/>
      <c r="F511" s="232" t="s">
        <v>720</v>
      </c>
      <c r="G511" s="40"/>
      <c r="H511" s="40"/>
      <c r="I511" s="229"/>
      <c r="J511" s="40"/>
      <c r="K511" s="40"/>
      <c r="L511" s="44"/>
      <c r="M511" s="230"/>
      <c r="N511" s="231"/>
      <c r="O511" s="91"/>
      <c r="P511" s="91"/>
      <c r="Q511" s="91"/>
      <c r="R511" s="91"/>
      <c r="S511" s="91"/>
      <c r="T511" s="92"/>
      <c r="U511" s="38"/>
      <c r="V511" s="38"/>
      <c r="W511" s="38"/>
      <c r="X511" s="38"/>
      <c r="Y511" s="38"/>
      <c r="Z511" s="38"/>
      <c r="AA511" s="38"/>
      <c r="AB511" s="38"/>
      <c r="AC511" s="38"/>
      <c r="AD511" s="38"/>
      <c r="AE511" s="38"/>
      <c r="AT511" s="17" t="s">
        <v>133</v>
      </c>
      <c r="AU511" s="17" t="s">
        <v>83</v>
      </c>
    </row>
    <row r="512" s="13" customFormat="1">
      <c r="A512" s="13"/>
      <c r="B512" s="233"/>
      <c r="C512" s="234"/>
      <c r="D512" s="227" t="s">
        <v>135</v>
      </c>
      <c r="E512" s="235" t="s">
        <v>1</v>
      </c>
      <c r="F512" s="236" t="s">
        <v>721</v>
      </c>
      <c r="G512" s="234"/>
      <c r="H512" s="235" t="s">
        <v>1</v>
      </c>
      <c r="I512" s="237"/>
      <c r="J512" s="234"/>
      <c r="K512" s="234"/>
      <c r="L512" s="238"/>
      <c r="M512" s="239"/>
      <c r="N512" s="240"/>
      <c r="O512" s="240"/>
      <c r="P512" s="240"/>
      <c r="Q512" s="240"/>
      <c r="R512" s="240"/>
      <c r="S512" s="240"/>
      <c r="T512" s="241"/>
      <c r="U512" s="13"/>
      <c r="V512" s="13"/>
      <c r="W512" s="13"/>
      <c r="X512" s="13"/>
      <c r="Y512" s="13"/>
      <c r="Z512" s="13"/>
      <c r="AA512" s="13"/>
      <c r="AB512" s="13"/>
      <c r="AC512" s="13"/>
      <c r="AD512" s="13"/>
      <c r="AE512" s="13"/>
      <c r="AT512" s="242" t="s">
        <v>135</v>
      </c>
      <c r="AU512" s="242" t="s">
        <v>83</v>
      </c>
      <c r="AV512" s="13" t="s">
        <v>81</v>
      </c>
      <c r="AW512" s="13" t="s">
        <v>30</v>
      </c>
      <c r="AX512" s="13" t="s">
        <v>73</v>
      </c>
      <c r="AY512" s="242" t="s">
        <v>122</v>
      </c>
    </row>
    <row r="513" s="14" customFormat="1">
      <c r="A513" s="14"/>
      <c r="B513" s="243"/>
      <c r="C513" s="244"/>
      <c r="D513" s="227" t="s">
        <v>135</v>
      </c>
      <c r="E513" s="245" t="s">
        <v>1</v>
      </c>
      <c r="F513" s="246" t="s">
        <v>81</v>
      </c>
      <c r="G513" s="244"/>
      <c r="H513" s="247">
        <v>1</v>
      </c>
      <c r="I513" s="248"/>
      <c r="J513" s="244"/>
      <c r="K513" s="244"/>
      <c r="L513" s="249"/>
      <c r="M513" s="275"/>
      <c r="N513" s="276"/>
      <c r="O513" s="276"/>
      <c r="P513" s="276"/>
      <c r="Q513" s="276"/>
      <c r="R513" s="276"/>
      <c r="S513" s="276"/>
      <c r="T513" s="277"/>
      <c r="U513" s="14"/>
      <c r="V513" s="14"/>
      <c r="W513" s="14"/>
      <c r="X513" s="14"/>
      <c r="Y513" s="14"/>
      <c r="Z513" s="14"/>
      <c r="AA513" s="14"/>
      <c r="AB513" s="14"/>
      <c r="AC513" s="14"/>
      <c r="AD513" s="14"/>
      <c r="AE513" s="14"/>
      <c r="AT513" s="253" t="s">
        <v>135</v>
      </c>
      <c r="AU513" s="253" t="s">
        <v>83</v>
      </c>
      <c r="AV513" s="14" t="s">
        <v>83</v>
      </c>
      <c r="AW513" s="14" t="s">
        <v>30</v>
      </c>
      <c r="AX513" s="14" t="s">
        <v>81</v>
      </c>
      <c r="AY513" s="253" t="s">
        <v>122</v>
      </c>
    </row>
    <row r="514" s="2" customFormat="1" ht="6.96" customHeight="1">
      <c r="A514" s="38"/>
      <c r="B514" s="66"/>
      <c r="C514" s="67"/>
      <c r="D514" s="67"/>
      <c r="E514" s="67"/>
      <c r="F514" s="67"/>
      <c r="G514" s="67"/>
      <c r="H514" s="67"/>
      <c r="I514" s="67"/>
      <c r="J514" s="67"/>
      <c r="K514" s="67"/>
      <c r="L514" s="44"/>
      <c r="M514" s="38"/>
      <c r="O514" s="38"/>
      <c r="P514" s="38"/>
      <c r="Q514" s="38"/>
      <c r="R514" s="38"/>
      <c r="S514" s="38"/>
      <c r="T514" s="38"/>
      <c r="U514" s="38"/>
      <c r="V514" s="38"/>
      <c r="W514" s="38"/>
      <c r="X514" s="38"/>
      <c r="Y514" s="38"/>
      <c r="Z514" s="38"/>
      <c r="AA514" s="38"/>
      <c r="AB514" s="38"/>
      <c r="AC514" s="38"/>
      <c r="AD514" s="38"/>
      <c r="AE514" s="38"/>
    </row>
  </sheetData>
  <sheetProtection sheet="1" autoFilter="0" formatColumns="0" formatRows="0" objects="1" scenarios="1" spinCount="100000" saltValue="idf7dT4SV3BPwysjLulzGrhEnbhx8IdhXSNeGh7Akl9iZDVjtu86kUBa2nBtvL18pAFJEZMggymOcrCLDaMJxA==" hashValue="1Efuqj5SizSbQ3XWcemTdaRzC+xVdRy4xK9dP8n41de7SBjKe4ZU2J7kW6ZbAUcDPdL8aUW/XeRpKJzfaNtSpg==" algorithmName="SHA-512" password="CC35"/>
  <autoFilter ref="C130:K513"/>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KARLOVA\karlova</dc:creator>
  <cp:lastModifiedBy>KARLOVA\karlova</cp:lastModifiedBy>
  <dcterms:created xsi:type="dcterms:W3CDTF">2021-05-15T09:51:42Z</dcterms:created>
  <dcterms:modified xsi:type="dcterms:W3CDTF">2021-05-15T09:51:44Z</dcterms:modified>
</cp:coreProperties>
</file>