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filterPrivacy="1"/>
  <bookViews>
    <workbookView xWindow="65416" yWindow="65416" windowWidth="29040" windowHeight="15840" activeTab="0"/>
  </bookViews>
  <sheets>
    <sheet name="Příloha č. 4" sheetId="2" r:id="rId1"/>
  </sheets>
  <definedNames>
    <definedName name="_xlnm.Print_Area" localSheetId="0">'Příloha č. 4'!$B$1:$L$53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<sst xmlns="http://schemas.openxmlformats.org/spreadsheetml/2006/main" count="201" uniqueCount="106">
  <si>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</si>
  <si>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</si>
  <si>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</si>
  <si>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</si>
  <si>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</si>
  <si>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</si>
  <si>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</si>
  <si>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</si>
  <si>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</si>
  <si>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</si>
  <si>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</si>
  <si>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</si>
  <si>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</si>
  <si>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</si>
  <si>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</si>
  <si>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</si>
  <si>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</si>
  <si>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1.7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</si>
  <si>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</si>
  <si>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</si>
  <si>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</si>
  <si>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</si>
  <si>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</si>
  <si>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</si>
  <si>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</si>
  <si>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</si>
  <si>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</si>
  <si>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</si>
  <si>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</si>
  <si>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</si>
  <si>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</si>
  <si>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</si>
  <si>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</si>
  <si>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</si>
  <si>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</si>
  <si>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</si>
  <si>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</si>
  <si>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</si>
  <si>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</si>
  <si>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</si>
  <si>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</si>
  <si>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</si>
  <si>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Pronájem montážní plošiny (hod.)</t>
  </si>
  <si>
    <t>Revizní zpráva RVO</t>
  </si>
  <si>
    <t>DPH 21%</t>
  </si>
  <si>
    <t>Výdaje v Kč s DPH</t>
  </si>
  <si>
    <t>1.6</t>
  </si>
  <si>
    <t>3.3</t>
  </si>
  <si>
    <t>1.8</t>
  </si>
  <si>
    <t>2.4</t>
  </si>
  <si>
    <t>Ekologická likvidace svítidel</t>
  </si>
  <si>
    <t>m</t>
  </si>
  <si>
    <t>1.11</t>
  </si>
  <si>
    <t>Demontáž stávajícího svítidla</t>
  </si>
  <si>
    <t>Montáž nového svítidla</t>
  </si>
  <si>
    <t>Montáž svodového kabelu</t>
  </si>
  <si>
    <t>1.17</t>
  </si>
  <si>
    <t>1.19</t>
  </si>
  <si>
    <t>1.21</t>
  </si>
  <si>
    <t>2.6</t>
  </si>
  <si>
    <t>2.7</t>
  </si>
  <si>
    <t>3.4</t>
  </si>
  <si>
    <t>Stožárová svorkovnice vč. pojistky</t>
  </si>
  <si>
    <t>Odvoz a likvidace demont. materiálu</t>
  </si>
  <si>
    <t>3.5</t>
  </si>
  <si>
    <t>DIO, zajištění stavby</t>
  </si>
  <si>
    <t>set</t>
  </si>
  <si>
    <t>Nástavec na stožár 1,5m</t>
  </si>
  <si>
    <t>Nástavec na stožár 1m</t>
  </si>
  <si>
    <t>Výložník na betonový stožár 0,5m</t>
  </si>
  <si>
    <t>1.13</t>
  </si>
  <si>
    <t>1.14</t>
  </si>
  <si>
    <t>1.15</t>
  </si>
  <si>
    <t>1.16</t>
  </si>
  <si>
    <t>Montáž nástavce na stožár</t>
  </si>
  <si>
    <t>Montáž výložníku</t>
  </si>
  <si>
    <t>Projekt : Výměna svítidel veřejného osvětlení ve městě Rumburk – 2. etapa</t>
  </si>
  <si>
    <t>Výkaz výměr - Rumburk</t>
  </si>
  <si>
    <t>Svodový kabel CYKY</t>
  </si>
  <si>
    <t>Výložník na betonový stožár 1m</t>
  </si>
  <si>
    <t>Výložník na betonový stožár 3m</t>
  </si>
  <si>
    <t>Výložník na betonový stožár oblouk 2m</t>
  </si>
  <si>
    <t>Výložník na stožár energetiky 2m</t>
  </si>
  <si>
    <t>Výložník na střešní držák energetiky 1m</t>
  </si>
  <si>
    <t>1.12</t>
  </si>
  <si>
    <t>1.18</t>
  </si>
  <si>
    <t>1.20</t>
  </si>
  <si>
    <t>Výložník na betonový stožár 1,5m</t>
  </si>
  <si>
    <t>Montáž stožáru OB7ZN ,  včetně výkopu základu, zabetonování základu, průchodkami pro kabel a pouzdra, naspojkování na stávající kabel (připojení na nový kabel) a připojení na stožárovou výzbroj,odvoz přebytečného výkopu, vč. skládkovného</t>
  </si>
  <si>
    <t>Silniční LED svítidlo 19W / 2700K / CLO / stmívání</t>
  </si>
  <si>
    <t>Silniční LED svítidlo 22W / 2700K / CLO / stmívání</t>
  </si>
  <si>
    <t>Silniční LED svítidlo 25W / 2700K / CLO / stmívání</t>
  </si>
  <si>
    <t>Silniční LED svítidlo 35W / 2700K / CLO / stmívání</t>
  </si>
  <si>
    <t>Silniční LED svítidlo 38W / 2700K / CLO / stmívání</t>
  </si>
  <si>
    <t>Silniční LED svítidlo 44W / 2700K / CLO / stmívání</t>
  </si>
  <si>
    <t>Silniční LED svítidlo 45W / 2700K / CLO / stmívání</t>
  </si>
  <si>
    <t>Silniční LED svítidlo 47W / 2700K / CLO / stmívání</t>
  </si>
  <si>
    <t>Stožár OB7ZN, výložník oblouk 2m</t>
  </si>
  <si>
    <t>2.3</t>
  </si>
  <si>
    <t>2.5</t>
  </si>
  <si>
    <t>1.9</t>
  </si>
  <si>
    <t>1.10</t>
  </si>
  <si>
    <t>Montáž pojistky do svítidla na vrchní vedení</t>
  </si>
  <si>
    <t>Výměna a doplnění 377 ks stávajících svítidel veřejného osvětlení za nová LED svítidla, výměna 17 ks stožárů.</t>
  </si>
  <si>
    <t>Pojistka do svítidla na vrchní vedení vč spodku, proudové svorky na vrchní vedení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</si>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</sst>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4" fontId="5" fillId="0" borderId="1" xfId="20" applyFont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49" fontId="3" fillId="0" borderId="2" xfId="22" applyNumberFormat="1" applyFont="1" applyBorder="1" applyAlignment="1">
      <alignment horizontal="center" vertical="center"/>
      <protection/>
    </xf>
    <xf numFmtId="44" fontId="3" fillId="0" borderId="3" xfId="2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22" applyFont="1" applyBorder="1" applyAlignment="1">
      <alignment vertical="center" wrapText="1"/>
      <protection/>
    </xf>
    <xf numFmtId="0" fontId="3" fillId="0" borderId="1" xfId="22" applyFont="1" applyBorder="1" applyAlignment="1">
      <alignment vertical="center"/>
      <protection/>
    </xf>
    <xf numFmtId="44" fontId="3" fillId="3" borderId="3" xfId="20" applyFont="1" applyFill="1" applyBorder="1" applyAlignment="1">
      <alignment vertical="center"/>
    </xf>
    <xf numFmtId="44" fontId="3" fillId="0" borderId="1" xfId="20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22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44" fontId="3" fillId="3" borderId="1" xfId="20" applyFont="1" applyFill="1" applyBorder="1" applyAlignment="1">
      <alignment vertical="center"/>
    </xf>
    <xf numFmtId="0" fontId="3" fillId="2" borderId="3" xfId="22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horizontal="center" vertical="center"/>
    </xf>
    <xf numFmtId="44" fontId="3" fillId="0" borderId="4" xfId="20" applyFont="1" applyBorder="1" applyAlignment="1">
      <alignment vertical="center"/>
    </xf>
    <xf numFmtId="44" fontId="4" fillId="2" borderId="1" xfId="22" applyNumberFormat="1" applyFont="1" applyFill="1" applyBorder="1" applyAlignment="1">
      <alignment vertical="center"/>
      <protection/>
    </xf>
    <xf numFmtId="44" fontId="4" fillId="2" borderId="1" xfId="20" applyFont="1" applyFill="1" applyBorder="1" applyAlignment="1">
      <alignment vertical="center"/>
    </xf>
    <xf numFmtId="44" fontId="4" fillId="0" borderId="1" xfId="22" applyNumberFormat="1" applyFont="1" applyBorder="1" applyAlignment="1">
      <alignment vertical="center"/>
      <protection/>
    </xf>
    <xf numFmtId="44" fontId="4" fillId="0" borderId="0" xfId="22" applyNumberFormat="1" applyFont="1" applyFill="1" applyBorder="1" applyAlignment="1">
      <alignment vertical="center"/>
      <protection/>
    </xf>
    <xf numFmtId="0" fontId="3" fillId="0" borderId="0" xfId="23" applyFont="1" applyAlignment="1">
      <alignment vertical="center" wrapText="1"/>
      <protection/>
    </xf>
    <xf numFmtId="0" fontId="4" fillId="2" borderId="1" xfId="22" applyFont="1" applyFill="1" applyBorder="1" applyAlignment="1">
      <alignment horizontal="left" vertical="center"/>
      <protection/>
    </xf>
    <xf numFmtId="44" fontId="4" fillId="2" borderId="1" xfId="20" applyFont="1" applyFill="1" applyBorder="1" applyAlignment="1">
      <alignment horizontal="center" vertical="center"/>
    </xf>
    <xf numFmtId="0" fontId="4" fillId="0" borderId="5" xfId="22" applyFont="1" applyBorder="1" applyAlignment="1">
      <alignment vertical="center"/>
      <protection/>
    </xf>
    <xf numFmtId="44" fontId="4" fillId="0" borderId="0" xfId="22" applyNumberFormat="1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6" fillId="0" borderId="1" xfId="23" applyFont="1" applyBorder="1" applyAlignment="1">
      <alignment vertical="center" wrapText="1"/>
      <protection/>
    </xf>
    <xf numFmtId="10" fontId="6" fillId="0" borderId="1" xfId="21" applyNumberFormat="1" applyFont="1" applyBorder="1" applyAlignment="1">
      <alignment vertical="center" wrapText="1"/>
    </xf>
    <xf numFmtId="44" fontId="6" fillId="0" borderId="1" xfId="20" applyFont="1" applyBorder="1" applyAlignment="1">
      <alignment vertical="center" wrapText="1"/>
    </xf>
    <xf numFmtId="0" fontId="6" fillId="0" borderId="0" xfId="22" applyFont="1" applyAlignment="1">
      <alignment vertical="center" wrapText="1"/>
      <protection/>
    </xf>
    <xf numFmtId="14" fontId="6" fillId="0" borderId="2" xfId="22" applyNumberFormat="1" applyFont="1" applyBorder="1" applyAlignment="1">
      <alignment horizontal="left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44" fontId="3" fillId="0" borderId="2" xfId="20" applyFont="1" applyBorder="1" applyAlignment="1">
      <alignment horizontal="right" vertical="center"/>
    </xf>
    <xf numFmtId="44" fontId="3" fillId="0" borderId="2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3" fillId="0" borderId="1" xfId="32" applyFont="1" applyFill="1" applyBorder="1" applyAlignment="1">
      <alignment horizontal="center" vertical="center"/>
      <protection/>
    </xf>
    <xf numFmtId="0" fontId="3" fillId="0" borderId="1" xfId="32" applyFont="1" applyFill="1" applyBorder="1">
      <alignment/>
      <protection/>
    </xf>
    <xf numFmtId="0" fontId="3" fillId="0" borderId="1" xfId="32" applyFont="1" applyFill="1" applyBorder="1" applyAlignment="1">
      <alignment horizontal="center"/>
      <protection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25" applyFont="1" applyFill="1" applyAlignment="1">
      <alignment vertical="center"/>
      <protection/>
    </xf>
    <xf numFmtId="49" fontId="3" fillId="0" borderId="0" xfId="25" applyNumberFormat="1" applyFont="1" applyFill="1" applyAlignment="1">
      <alignment vertical="center"/>
      <protection/>
    </xf>
    <xf numFmtId="0" fontId="3" fillId="0" borderId="0" xfId="25" applyFont="1" applyFill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/>
    </xf>
    <xf numFmtId="44" fontId="3" fillId="0" borderId="2" xfId="2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2" borderId="1" xfId="22" applyNumberFormat="1" applyFont="1" applyFill="1" applyBorder="1" applyAlignment="1">
      <alignment horizontal="center" vertical="center" wrapText="1"/>
      <protection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25" applyFont="1" applyFill="1" applyAlignment="1">
      <alignment horizontal="left" vertical="center" wrapText="1"/>
      <protection/>
    </xf>
    <xf numFmtId="0" fontId="3" fillId="0" borderId="4" xfId="25" applyFont="1" applyFill="1" applyBorder="1" applyAlignment="1">
      <alignment horizontal="left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DC3-A028-400B-BC3A-10CD94BA4973}">
  <sheetPr>
    <pageSetUpPr fitToPage="1"/>
  </sheetPr>
  <dimension ref="B1:M58"/>
  <sheetViews>
    <sheetView tabSelected="1" zoomScale="85" zoomScaleNormal="85" workbookViewId="0" topLeftCell="A7">
      <selection activeCell="C18" sqref="C18"/>
    </sheetView>
  </sheetViews>
  <sheetFormatPr defaultColWidth="9.140625" defaultRowHeight="15"/>
  <cols>
    <col min="1" max="1" width="3.140625" style="17" customWidth="1"/>
    <col min="2" max="2" width="5.28125" style="11" bestFit="1" customWidth="1"/>
    <col min="3" max="3" width="72.7109375" style="17" bestFit="1" customWidth="1"/>
    <col min="4" max="4" width="8.140625" style="17" bestFit="1" customWidth="1"/>
    <col min="5" max="5" width="7.00390625" style="17" bestFit="1" customWidth="1"/>
    <col min="6" max="6" width="14.8515625" style="17" bestFit="1" customWidth="1"/>
    <col min="7" max="7" width="14.7109375" style="17" bestFit="1" customWidth="1"/>
    <col min="8" max="8" width="14.8515625" style="17" bestFit="1" customWidth="1"/>
    <col min="9" max="9" width="2.7109375" style="17" customWidth="1"/>
    <col min="10" max="10" width="14.8515625" style="17" bestFit="1" customWidth="1"/>
    <col min="11" max="12" width="13.421875" style="17" bestFit="1" customWidth="1"/>
    <col min="13" max="13" width="3.28125" style="26" customWidth="1"/>
    <col min="14" max="14" width="13.421875" style="17" bestFit="1" customWidth="1"/>
    <col min="15" max="16384" width="9.140625" style="17" customWidth="1"/>
  </cols>
  <sheetData>
    <row r="1" spans="2:13" ht="15">
      <c r="B1" s="74" t="s">
        <v>76</v>
      </c>
      <c r="C1" s="74"/>
      <c r="D1" s="69"/>
      <c r="E1" s="69"/>
      <c r="F1" s="69"/>
      <c r="G1" s="69"/>
      <c r="H1" s="69"/>
      <c r="I1" s="69"/>
      <c r="J1" s="70"/>
      <c r="K1" s="22"/>
      <c r="L1" s="23" t="s">
        <v>105</v>
      </c>
      <c r="M1" s="24"/>
    </row>
    <row r="2" spans="2:13" ht="12.75" customHeight="1">
      <c r="B2" s="79" t="s">
        <v>103</v>
      </c>
      <c r="C2" s="79"/>
      <c r="D2" s="79"/>
      <c r="E2" s="79"/>
      <c r="F2" s="79"/>
      <c r="G2" s="79"/>
      <c r="H2" s="79"/>
      <c r="I2" s="69"/>
      <c r="J2" s="71"/>
      <c r="K2" s="22"/>
      <c r="L2" s="22"/>
      <c r="M2" s="25"/>
    </row>
    <row r="3" spans="2:8" ht="15">
      <c r="B3" s="80"/>
      <c r="C3" s="80"/>
      <c r="D3" s="80"/>
      <c r="E3" s="80"/>
      <c r="F3" s="80"/>
      <c r="G3" s="80"/>
      <c r="H3" s="80"/>
    </row>
    <row r="4" spans="2:13" ht="14.45" customHeight="1">
      <c r="B4" s="75" t="s">
        <v>77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27"/>
    </row>
    <row r="5" spans="2:13" ht="15">
      <c r="B5" s="76" t="s">
        <v>0</v>
      </c>
      <c r="C5" s="77" t="s">
        <v>1</v>
      </c>
      <c r="D5" s="77" t="s">
        <v>2</v>
      </c>
      <c r="E5" s="77" t="s">
        <v>3</v>
      </c>
      <c r="F5" s="78" t="s">
        <v>4</v>
      </c>
      <c r="G5" s="78"/>
      <c r="H5" s="78"/>
      <c r="I5" s="28"/>
      <c r="J5" s="78" t="s">
        <v>45</v>
      </c>
      <c r="K5" s="78"/>
      <c r="L5" s="78" t="s">
        <v>44</v>
      </c>
      <c r="M5" s="9"/>
    </row>
    <row r="6" spans="2:13" ht="15">
      <c r="B6" s="76"/>
      <c r="C6" s="77"/>
      <c r="D6" s="77"/>
      <c r="E6" s="77"/>
      <c r="F6" s="1" t="s">
        <v>5</v>
      </c>
      <c r="G6" s="1" t="s">
        <v>6</v>
      </c>
      <c r="H6" s="1" t="s">
        <v>7</v>
      </c>
      <c r="I6" s="2"/>
      <c r="J6" s="1" t="s">
        <v>6</v>
      </c>
      <c r="K6" s="1" t="s">
        <v>7</v>
      </c>
      <c r="L6" s="78"/>
      <c r="M6" s="9"/>
    </row>
    <row r="7" spans="2:13" ht="15">
      <c r="B7" s="3" t="s">
        <v>8</v>
      </c>
      <c r="C7" s="29" t="s">
        <v>9</v>
      </c>
      <c r="D7" s="30"/>
      <c r="E7" s="30"/>
      <c r="F7" s="31"/>
      <c r="G7" s="32"/>
      <c r="H7" s="32"/>
      <c r="I7" s="20"/>
      <c r="J7" s="32"/>
      <c r="K7" s="32"/>
      <c r="L7" s="78"/>
      <c r="M7" s="9"/>
    </row>
    <row r="8" spans="2:13" ht="15">
      <c r="B8" s="10" t="s">
        <v>10</v>
      </c>
      <c r="C8" s="68" t="s">
        <v>89</v>
      </c>
      <c r="D8" s="72">
        <v>5</v>
      </c>
      <c r="E8" s="19" t="s">
        <v>11</v>
      </c>
      <c r="F8" s="14"/>
      <c r="G8" s="8">
        <f aca="true" t="shared" si="0" ref="G8">D8*F8</f>
        <v>0</v>
      </c>
      <c r="H8" s="8" t="s">
        <v>12</v>
      </c>
      <c r="I8" s="8"/>
      <c r="J8" s="8">
        <f aca="true" t="shared" si="1" ref="J8">G8*1.21</f>
        <v>0</v>
      </c>
      <c r="K8" s="8" t="s">
        <v>12</v>
      </c>
      <c r="L8" s="20">
        <f aca="true" t="shared" si="2" ref="L8">J8-G8</f>
        <v>0</v>
      </c>
      <c r="M8" s="21"/>
    </row>
    <row r="9" spans="2:13" ht="15">
      <c r="B9" s="10" t="s">
        <v>13</v>
      </c>
      <c r="C9" s="68" t="s">
        <v>90</v>
      </c>
      <c r="D9" s="72">
        <v>49</v>
      </c>
      <c r="E9" s="19" t="s">
        <v>11</v>
      </c>
      <c r="F9" s="14"/>
      <c r="G9" s="8">
        <f aca="true" t="shared" si="3" ref="G9:G16">D9*F9</f>
        <v>0</v>
      </c>
      <c r="H9" s="8" t="s">
        <v>12</v>
      </c>
      <c r="I9" s="8"/>
      <c r="J9" s="8">
        <f aca="true" t="shared" si="4" ref="J9:J16">G9*1.21</f>
        <v>0</v>
      </c>
      <c r="K9" s="8" t="s">
        <v>12</v>
      </c>
      <c r="L9" s="20">
        <f aca="true" t="shared" si="5" ref="L9:L16">J9-G9</f>
        <v>0</v>
      </c>
      <c r="M9" s="21"/>
    </row>
    <row r="10" spans="2:13" ht="15">
      <c r="B10" s="10" t="s">
        <v>14</v>
      </c>
      <c r="C10" s="68" t="s">
        <v>91</v>
      </c>
      <c r="D10" s="72">
        <v>116</v>
      </c>
      <c r="E10" s="19" t="s">
        <v>11</v>
      </c>
      <c r="F10" s="14"/>
      <c r="G10" s="8">
        <f t="shared" si="3"/>
        <v>0</v>
      </c>
      <c r="H10" s="8" t="s">
        <v>12</v>
      </c>
      <c r="I10" s="8"/>
      <c r="J10" s="8">
        <f t="shared" si="4"/>
        <v>0</v>
      </c>
      <c r="K10" s="8" t="s">
        <v>12</v>
      </c>
      <c r="L10" s="20">
        <f t="shared" si="5"/>
        <v>0</v>
      </c>
      <c r="M10" s="21"/>
    </row>
    <row r="11" spans="2:13" ht="15">
      <c r="B11" s="10" t="s">
        <v>15</v>
      </c>
      <c r="C11" s="68" t="s">
        <v>92</v>
      </c>
      <c r="D11" s="72">
        <v>99</v>
      </c>
      <c r="E11" s="19" t="s">
        <v>11</v>
      </c>
      <c r="F11" s="14"/>
      <c r="G11" s="8">
        <f t="shared" si="3"/>
        <v>0</v>
      </c>
      <c r="H11" s="8" t="s">
        <v>12</v>
      </c>
      <c r="I11" s="8"/>
      <c r="J11" s="8">
        <f t="shared" si="4"/>
        <v>0</v>
      </c>
      <c r="K11" s="8" t="s">
        <v>12</v>
      </c>
      <c r="L11" s="20">
        <f t="shared" si="5"/>
        <v>0</v>
      </c>
      <c r="M11" s="21"/>
    </row>
    <row r="12" spans="2:13" ht="15">
      <c r="B12" s="10" t="s">
        <v>16</v>
      </c>
      <c r="C12" s="68" t="s">
        <v>93</v>
      </c>
      <c r="D12" s="72">
        <v>12</v>
      </c>
      <c r="E12" s="19" t="s">
        <v>11</v>
      </c>
      <c r="F12" s="14"/>
      <c r="G12" s="8">
        <f t="shared" si="3"/>
        <v>0</v>
      </c>
      <c r="H12" s="8" t="s">
        <v>12</v>
      </c>
      <c r="I12" s="8"/>
      <c r="J12" s="8">
        <f t="shared" si="4"/>
        <v>0</v>
      </c>
      <c r="K12" s="8" t="s">
        <v>12</v>
      </c>
      <c r="L12" s="20">
        <f t="shared" si="5"/>
        <v>0</v>
      </c>
      <c r="M12" s="21"/>
    </row>
    <row r="13" spans="2:13" ht="15">
      <c r="B13" s="10" t="s">
        <v>46</v>
      </c>
      <c r="C13" s="68" t="s">
        <v>94</v>
      </c>
      <c r="D13" s="72">
        <v>31</v>
      </c>
      <c r="E13" s="19" t="s">
        <v>11</v>
      </c>
      <c r="F13" s="14"/>
      <c r="G13" s="8">
        <f t="shared" si="3"/>
        <v>0</v>
      </c>
      <c r="H13" s="8" t="s">
        <v>12</v>
      </c>
      <c r="I13" s="8"/>
      <c r="J13" s="8">
        <f t="shared" si="4"/>
        <v>0</v>
      </c>
      <c r="K13" s="8" t="s">
        <v>12</v>
      </c>
      <c r="L13" s="20">
        <f t="shared" si="5"/>
        <v>0</v>
      </c>
      <c r="M13" s="21"/>
    </row>
    <row r="14" spans="2:13" s="33" customFormat="1" ht="15">
      <c r="B14" s="10" t="s">
        <v>17</v>
      </c>
      <c r="C14" s="68" t="s">
        <v>95</v>
      </c>
      <c r="D14" s="72">
        <v>17</v>
      </c>
      <c r="E14" s="19" t="s">
        <v>11</v>
      </c>
      <c r="F14" s="14"/>
      <c r="G14" s="8">
        <f t="shared" si="3"/>
        <v>0</v>
      </c>
      <c r="H14" s="8" t="s">
        <v>12</v>
      </c>
      <c r="I14" s="8"/>
      <c r="J14" s="8">
        <f t="shared" si="4"/>
        <v>0</v>
      </c>
      <c r="K14" s="8" t="s">
        <v>12</v>
      </c>
      <c r="L14" s="20">
        <f t="shared" si="5"/>
        <v>0</v>
      </c>
      <c r="M14" s="21"/>
    </row>
    <row r="15" spans="2:13" ht="15">
      <c r="B15" s="10" t="s">
        <v>48</v>
      </c>
      <c r="C15" s="68" t="s">
        <v>96</v>
      </c>
      <c r="D15" s="72">
        <v>48</v>
      </c>
      <c r="E15" s="19" t="s">
        <v>11</v>
      </c>
      <c r="F15" s="14"/>
      <c r="G15" s="8">
        <f t="shared" si="3"/>
        <v>0</v>
      </c>
      <c r="H15" s="8" t="s">
        <v>12</v>
      </c>
      <c r="I15" s="8"/>
      <c r="J15" s="8">
        <f t="shared" si="4"/>
        <v>0</v>
      </c>
      <c r="K15" s="8" t="s">
        <v>12</v>
      </c>
      <c r="L15" s="20">
        <f t="shared" si="5"/>
        <v>0</v>
      </c>
      <c r="M15" s="21"/>
    </row>
    <row r="16" spans="2:13" ht="15">
      <c r="B16" s="10" t="s">
        <v>100</v>
      </c>
      <c r="C16" s="68" t="s">
        <v>78</v>
      </c>
      <c r="D16" s="72">
        <v>1602</v>
      </c>
      <c r="E16" s="19" t="s">
        <v>51</v>
      </c>
      <c r="F16" s="14"/>
      <c r="G16" s="8">
        <f t="shared" si="3"/>
        <v>0</v>
      </c>
      <c r="H16" s="8" t="s">
        <v>12</v>
      </c>
      <c r="I16" s="8"/>
      <c r="J16" s="8">
        <f t="shared" si="4"/>
        <v>0</v>
      </c>
      <c r="K16" s="8" t="s">
        <v>12</v>
      </c>
      <c r="L16" s="20">
        <f t="shared" si="5"/>
        <v>0</v>
      </c>
      <c r="M16" s="21"/>
    </row>
    <row r="17" spans="2:13" ht="15">
      <c r="B17" s="10" t="s">
        <v>101</v>
      </c>
      <c r="C17" s="68" t="s">
        <v>67</v>
      </c>
      <c r="D17" s="72">
        <v>5</v>
      </c>
      <c r="E17" s="19" t="s">
        <v>11</v>
      </c>
      <c r="F17" s="14"/>
      <c r="G17" s="20" t="s">
        <v>12</v>
      </c>
      <c r="H17" s="20">
        <f aca="true" t="shared" si="6" ref="H17:H27">D17*F17</f>
        <v>0</v>
      </c>
      <c r="I17" s="20"/>
      <c r="J17" s="20" t="s">
        <v>12</v>
      </c>
      <c r="K17" s="20">
        <f aca="true" t="shared" si="7" ref="K17:K27">H17*1.21</f>
        <v>0</v>
      </c>
      <c r="L17" s="20">
        <f aca="true" t="shared" si="8" ref="L17:L27">K17-H17</f>
        <v>0</v>
      </c>
      <c r="M17" s="21"/>
    </row>
    <row r="18" spans="2:13" ht="15">
      <c r="B18" s="10" t="s">
        <v>52</v>
      </c>
      <c r="C18" s="68" t="s">
        <v>68</v>
      </c>
      <c r="D18" s="72">
        <v>12</v>
      </c>
      <c r="E18" s="19" t="s">
        <v>11</v>
      </c>
      <c r="F18" s="14"/>
      <c r="G18" s="20" t="s">
        <v>12</v>
      </c>
      <c r="H18" s="20">
        <f t="shared" si="6"/>
        <v>0</v>
      </c>
      <c r="I18" s="20"/>
      <c r="J18" s="20" t="s">
        <v>12</v>
      </c>
      <c r="K18" s="20">
        <f t="shared" si="7"/>
        <v>0</v>
      </c>
      <c r="L18" s="20">
        <f t="shared" si="8"/>
        <v>0</v>
      </c>
      <c r="M18" s="21"/>
    </row>
    <row r="19" spans="2:13" ht="15">
      <c r="B19" s="10" t="s">
        <v>84</v>
      </c>
      <c r="C19" s="68" t="s">
        <v>97</v>
      </c>
      <c r="D19" s="72">
        <v>17</v>
      </c>
      <c r="E19" s="19" t="s">
        <v>11</v>
      </c>
      <c r="F19" s="14"/>
      <c r="G19" s="20" t="s">
        <v>12</v>
      </c>
      <c r="H19" s="20">
        <f t="shared" si="6"/>
        <v>0</v>
      </c>
      <c r="I19" s="20"/>
      <c r="J19" s="20" t="s">
        <v>12</v>
      </c>
      <c r="K19" s="20">
        <f t="shared" si="7"/>
        <v>0</v>
      </c>
      <c r="L19" s="20">
        <f t="shared" si="8"/>
        <v>0</v>
      </c>
      <c r="M19" s="21"/>
    </row>
    <row r="20" spans="2:13" ht="15">
      <c r="B20" s="10" t="s">
        <v>70</v>
      </c>
      <c r="C20" s="68" t="s">
        <v>69</v>
      </c>
      <c r="D20" s="72">
        <v>145</v>
      </c>
      <c r="E20" s="19" t="s">
        <v>11</v>
      </c>
      <c r="F20" s="14"/>
      <c r="G20" s="20" t="s">
        <v>12</v>
      </c>
      <c r="H20" s="20">
        <f t="shared" si="6"/>
        <v>0</v>
      </c>
      <c r="I20" s="20"/>
      <c r="J20" s="20" t="s">
        <v>12</v>
      </c>
      <c r="K20" s="20">
        <f t="shared" si="7"/>
        <v>0</v>
      </c>
      <c r="L20" s="20">
        <f t="shared" si="8"/>
        <v>0</v>
      </c>
      <c r="M20" s="21"/>
    </row>
    <row r="21" spans="2:13" ht="15">
      <c r="B21" s="10" t="s">
        <v>71</v>
      </c>
      <c r="C21" s="68" t="s">
        <v>87</v>
      </c>
      <c r="D21" s="72">
        <v>7</v>
      </c>
      <c r="E21" s="19" t="s">
        <v>11</v>
      </c>
      <c r="F21" s="14"/>
      <c r="G21" s="20" t="s">
        <v>12</v>
      </c>
      <c r="H21" s="20">
        <f t="shared" si="6"/>
        <v>0</v>
      </c>
      <c r="I21" s="20"/>
      <c r="J21" s="20" t="s">
        <v>12</v>
      </c>
      <c r="K21" s="20">
        <f t="shared" si="7"/>
        <v>0</v>
      </c>
      <c r="L21" s="20">
        <f t="shared" si="8"/>
        <v>0</v>
      </c>
      <c r="M21" s="21"/>
    </row>
    <row r="22" spans="2:13" ht="15">
      <c r="B22" s="10" t="s">
        <v>72</v>
      </c>
      <c r="C22" s="68" t="s">
        <v>79</v>
      </c>
      <c r="D22" s="72">
        <v>35</v>
      </c>
      <c r="E22" s="19" t="s">
        <v>11</v>
      </c>
      <c r="F22" s="14"/>
      <c r="G22" s="20" t="s">
        <v>12</v>
      </c>
      <c r="H22" s="20">
        <f t="shared" si="6"/>
        <v>0</v>
      </c>
      <c r="I22" s="20"/>
      <c r="J22" s="20" t="s">
        <v>12</v>
      </c>
      <c r="K22" s="20">
        <f t="shared" si="7"/>
        <v>0</v>
      </c>
      <c r="L22" s="20">
        <f t="shared" si="8"/>
        <v>0</v>
      </c>
      <c r="M22" s="21"/>
    </row>
    <row r="23" spans="2:13" ht="15">
      <c r="B23" s="10" t="s">
        <v>73</v>
      </c>
      <c r="C23" s="68" t="s">
        <v>80</v>
      </c>
      <c r="D23" s="72">
        <v>1</v>
      </c>
      <c r="E23" s="19" t="s">
        <v>11</v>
      </c>
      <c r="F23" s="14"/>
      <c r="G23" s="20" t="s">
        <v>12</v>
      </c>
      <c r="H23" s="20">
        <f t="shared" si="6"/>
        <v>0</v>
      </c>
      <c r="I23" s="20"/>
      <c r="J23" s="20" t="s">
        <v>12</v>
      </c>
      <c r="K23" s="20">
        <f t="shared" si="7"/>
        <v>0</v>
      </c>
      <c r="L23" s="20">
        <f t="shared" si="8"/>
        <v>0</v>
      </c>
      <c r="M23" s="21"/>
    </row>
    <row r="24" spans="2:13" ht="15">
      <c r="B24" s="10" t="s">
        <v>56</v>
      </c>
      <c r="C24" s="68" t="s">
        <v>81</v>
      </c>
      <c r="D24" s="72">
        <v>19</v>
      </c>
      <c r="E24" s="19" t="s">
        <v>11</v>
      </c>
      <c r="F24" s="14"/>
      <c r="G24" s="20" t="s">
        <v>12</v>
      </c>
      <c r="H24" s="20">
        <f t="shared" si="6"/>
        <v>0</v>
      </c>
      <c r="I24" s="20"/>
      <c r="J24" s="20" t="s">
        <v>12</v>
      </c>
      <c r="K24" s="20">
        <f t="shared" si="7"/>
        <v>0</v>
      </c>
      <c r="L24" s="20">
        <f t="shared" si="8"/>
        <v>0</v>
      </c>
      <c r="M24" s="21"/>
    </row>
    <row r="25" spans="2:13" ht="15">
      <c r="B25" s="10" t="s">
        <v>85</v>
      </c>
      <c r="C25" s="68" t="s">
        <v>82</v>
      </c>
      <c r="D25" s="72">
        <v>5</v>
      </c>
      <c r="E25" s="19" t="s">
        <v>11</v>
      </c>
      <c r="F25" s="14"/>
      <c r="G25" s="20" t="s">
        <v>12</v>
      </c>
      <c r="H25" s="20">
        <f t="shared" si="6"/>
        <v>0</v>
      </c>
      <c r="I25" s="20"/>
      <c r="J25" s="20" t="s">
        <v>12</v>
      </c>
      <c r="K25" s="20">
        <f t="shared" si="7"/>
        <v>0</v>
      </c>
      <c r="L25" s="20">
        <f t="shared" si="8"/>
        <v>0</v>
      </c>
      <c r="M25" s="21"/>
    </row>
    <row r="26" spans="2:13" ht="15">
      <c r="B26" s="10" t="s">
        <v>57</v>
      </c>
      <c r="C26" s="68" t="s">
        <v>83</v>
      </c>
      <c r="D26" s="72">
        <v>1</v>
      </c>
      <c r="E26" s="19" t="s">
        <v>11</v>
      </c>
      <c r="F26" s="14"/>
      <c r="G26" s="20" t="s">
        <v>12</v>
      </c>
      <c r="H26" s="20">
        <f t="shared" si="6"/>
        <v>0</v>
      </c>
      <c r="I26" s="20"/>
      <c r="J26" s="20" t="s">
        <v>12</v>
      </c>
      <c r="K26" s="20">
        <f t="shared" si="7"/>
        <v>0</v>
      </c>
      <c r="L26" s="20">
        <f t="shared" si="8"/>
        <v>0</v>
      </c>
      <c r="M26" s="21"/>
    </row>
    <row r="27" spans="2:13" ht="15">
      <c r="B27" s="10" t="s">
        <v>86</v>
      </c>
      <c r="C27" s="68" t="s">
        <v>62</v>
      </c>
      <c r="D27" s="72">
        <f>D19</f>
        <v>17</v>
      </c>
      <c r="E27" s="19" t="s">
        <v>11</v>
      </c>
      <c r="F27" s="14"/>
      <c r="G27" s="20" t="s">
        <v>12</v>
      </c>
      <c r="H27" s="20">
        <f t="shared" si="6"/>
        <v>0</v>
      </c>
      <c r="I27" s="20"/>
      <c r="J27" s="20" t="s">
        <v>12</v>
      </c>
      <c r="K27" s="20">
        <f t="shared" si="7"/>
        <v>0</v>
      </c>
      <c r="L27" s="20">
        <f t="shared" si="8"/>
        <v>0</v>
      </c>
      <c r="M27" s="21"/>
    </row>
    <row r="28" spans="2:13" ht="15">
      <c r="B28" s="10" t="s">
        <v>58</v>
      </c>
      <c r="C28" s="68" t="s">
        <v>104</v>
      </c>
      <c r="D28" s="72">
        <v>244</v>
      </c>
      <c r="E28" s="19" t="s">
        <v>11</v>
      </c>
      <c r="F28" s="14"/>
      <c r="G28" s="8">
        <f aca="true" t="shared" si="9" ref="G28">D28*F28</f>
        <v>0</v>
      </c>
      <c r="H28" s="8" t="s">
        <v>12</v>
      </c>
      <c r="I28" s="8"/>
      <c r="J28" s="8">
        <f aca="true" t="shared" si="10" ref="J28">G28*1.21</f>
        <v>0</v>
      </c>
      <c r="K28" s="8" t="s">
        <v>12</v>
      </c>
      <c r="L28" s="20">
        <f aca="true" t="shared" si="11" ref="L28">J28-G28</f>
        <v>0</v>
      </c>
      <c r="M28" s="21"/>
    </row>
    <row r="29" spans="2:13" ht="15">
      <c r="B29" s="4"/>
      <c r="C29" s="34"/>
      <c r="D29" s="35"/>
      <c r="E29" s="35"/>
      <c r="F29" s="36"/>
      <c r="G29" s="37"/>
      <c r="H29" s="37"/>
      <c r="I29" s="37"/>
      <c r="J29" s="37"/>
      <c r="K29" s="37"/>
      <c r="L29" s="37"/>
      <c r="M29" s="38"/>
    </row>
    <row r="30" spans="2:13" ht="15">
      <c r="B30" s="3" t="s">
        <v>19</v>
      </c>
      <c r="C30" s="29" t="s">
        <v>20</v>
      </c>
      <c r="D30" s="30"/>
      <c r="E30" s="30"/>
      <c r="F30" s="30"/>
      <c r="G30" s="32"/>
      <c r="H30" s="32"/>
      <c r="I30" s="20"/>
      <c r="J30" s="32"/>
      <c r="K30" s="32"/>
      <c r="L30" s="32"/>
      <c r="M30" s="21"/>
    </row>
    <row r="31" spans="2:13" ht="15">
      <c r="B31" s="5" t="s">
        <v>21</v>
      </c>
      <c r="C31" s="13" t="s">
        <v>53</v>
      </c>
      <c r="D31" s="19">
        <f>377-96</f>
        <v>281</v>
      </c>
      <c r="E31" s="19" t="s">
        <v>11</v>
      </c>
      <c r="F31" s="39"/>
      <c r="G31" s="20">
        <f aca="true" t="shared" si="12" ref="G31:G33">D31*F31</f>
        <v>0</v>
      </c>
      <c r="H31" s="20" t="s">
        <v>12</v>
      </c>
      <c r="I31" s="20"/>
      <c r="J31" s="20">
        <f>G31*1.21</f>
        <v>0</v>
      </c>
      <c r="K31" s="20" t="s">
        <v>12</v>
      </c>
      <c r="L31" s="20">
        <f>J31-G31</f>
        <v>0</v>
      </c>
      <c r="M31" s="21"/>
    </row>
    <row r="32" spans="2:13" ht="15">
      <c r="B32" s="5" t="s">
        <v>22</v>
      </c>
      <c r="C32" s="13" t="s">
        <v>54</v>
      </c>
      <c r="D32" s="19">
        <f>D8+D9+D10+D11+D12+D13+D14+D15</f>
        <v>377</v>
      </c>
      <c r="E32" s="19" t="s">
        <v>11</v>
      </c>
      <c r="F32" s="39"/>
      <c r="G32" s="20">
        <f t="shared" si="12"/>
        <v>0</v>
      </c>
      <c r="H32" s="20" t="s">
        <v>12</v>
      </c>
      <c r="I32" s="20"/>
      <c r="J32" s="20">
        <f>G32*1.21</f>
        <v>0</v>
      </c>
      <c r="K32" s="20" t="s">
        <v>12</v>
      </c>
      <c r="L32" s="20">
        <f>J32-G32</f>
        <v>0</v>
      </c>
      <c r="M32" s="21"/>
    </row>
    <row r="33" spans="2:13" ht="15">
      <c r="B33" s="5" t="s">
        <v>98</v>
      </c>
      <c r="C33" s="13" t="s">
        <v>55</v>
      </c>
      <c r="D33" s="18">
        <f>D16</f>
        <v>1602</v>
      </c>
      <c r="E33" s="19" t="s">
        <v>51</v>
      </c>
      <c r="F33" s="14"/>
      <c r="G33" s="20">
        <f t="shared" si="12"/>
        <v>0</v>
      </c>
      <c r="H33" s="8" t="s">
        <v>12</v>
      </c>
      <c r="I33" s="8"/>
      <c r="J33" s="20">
        <f>G33*1.21</f>
        <v>0</v>
      </c>
      <c r="K33" s="20" t="s">
        <v>12</v>
      </c>
      <c r="L33" s="20">
        <f>J33-G33</f>
        <v>0</v>
      </c>
      <c r="M33" s="21"/>
    </row>
    <row r="34" spans="2:13" ht="38.25">
      <c r="B34" s="5" t="s">
        <v>49</v>
      </c>
      <c r="C34" s="12" t="s">
        <v>88</v>
      </c>
      <c r="D34" s="67">
        <f>D19</f>
        <v>17</v>
      </c>
      <c r="E34" s="19" t="s">
        <v>11</v>
      </c>
      <c r="F34" s="39"/>
      <c r="G34" s="20" t="s">
        <v>12</v>
      </c>
      <c r="H34" s="20">
        <f aca="true" t="shared" si="13" ref="H34">D34*F34</f>
        <v>0</v>
      </c>
      <c r="I34" s="20"/>
      <c r="J34" s="20" t="s">
        <v>12</v>
      </c>
      <c r="K34" s="20">
        <f aca="true" t="shared" si="14" ref="K34">H34*1.21</f>
        <v>0</v>
      </c>
      <c r="L34" s="20">
        <f aca="true" t="shared" si="15" ref="L34">K34-H34</f>
        <v>0</v>
      </c>
      <c r="M34" s="21"/>
    </row>
    <row r="35" spans="2:13" ht="15">
      <c r="B35" s="5" t="s">
        <v>99</v>
      </c>
      <c r="C35" s="12" t="s">
        <v>102</v>
      </c>
      <c r="D35" s="72">
        <f>D28</f>
        <v>244</v>
      </c>
      <c r="E35" s="19" t="s">
        <v>11</v>
      </c>
      <c r="F35" s="14"/>
      <c r="G35" s="8">
        <f aca="true" t="shared" si="16" ref="G35">D35*F35</f>
        <v>0</v>
      </c>
      <c r="H35" s="8" t="s">
        <v>12</v>
      </c>
      <c r="I35" s="8"/>
      <c r="J35" s="8">
        <f aca="true" t="shared" si="17" ref="J35">G35*1.21</f>
        <v>0</v>
      </c>
      <c r="K35" s="8" t="s">
        <v>12</v>
      </c>
      <c r="L35" s="20">
        <f aca="true" t="shared" si="18" ref="L35">J35-G35</f>
        <v>0</v>
      </c>
      <c r="M35" s="21"/>
    </row>
    <row r="36" spans="2:13" ht="15">
      <c r="B36" s="5" t="s">
        <v>59</v>
      </c>
      <c r="C36" s="12" t="s">
        <v>75</v>
      </c>
      <c r="D36" s="72">
        <f>D20+D21+D22+D23+D24+D25+D26</f>
        <v>213</v>
      </c>
      <c r="E36" s="19" t="s">
        <v>11</v>
      </c>
      <c r="F36" s="39"/>
      <c r="G36" s="20" t="s">
        <v>12</v>
      </c>
      <c r="H36" s="20">
        <f aca="true" t="shared" si="19" ref="H36">D36*F36</f>
        <v>0</v>
      </c>
      <c r="I36" s="20"/>
      <c r="J36" s="20" t="s">
        <v>12</v>
      </c>
      <c r="K36" s="20">
        <f aca="true" t="shared" si="20" ref="K36">H36*1.21</f>
        <v>0</v>
      </c>
      <c r="L36" s="20">
        <f aca="true" t="shared" si="21" ref="L36">K36-H36</f>
        <v>0</v>
      </c>
      <c r="M36" s="21"/>
    </row>
    <row r="37" spans="2:13" ht="15">
      <c r="B37" s="5" t="s">
        <v>60</v>
      </c>
      <c r="C37" s="13" t="s">
        <v>74</v>
      </c>
      <c r="D37" s="19">
        <f>D18+D17</f>
        <v>17</v>
      </c>
      <c r="E37" s="19" t="s">
        <v>11</v>
      </c>
      <c r="F37" s="39"/>
      <c r="G37" s="20" t="s">
        <v>12</v>
      </c>
      <c r="H37" s="20">
        <f aca="true" t="shared" si="22" ref="H37">D37*F37</f>
        <v>0</v>
      </c>
      <c r="I37" s="20"/>
      <c r="J37" s="20" t="s">
        <v>12</v>
      </c>
      <c r="K37" s="20">
        <f aca="true" t="shared" si="23" ref="K37">H37*1.21</f>
        <v>0</v>
      </c>
      <c r="L37" s="20">
        <f aca="true" t="shared" si="24" ref="L37">K37-H37</f>
        <v>0</v>
      </c>
      <c r="M37" s="21"/>
    </row>
    <row r="38" spans="2:13" ht="15">
      <c r="B38" s="4"/>
      <c r="C38" s="34"/>
      <c r="D38" s="35"/>
      <c r="E38" s="35"/>
      <c r="F38" s="42"/>
      <c r="G38" s="37"/>
      <c r="H38" s="37"/>
      <c r="I38" s="37"/>
      <c r="J38" s="37"/>
      <c r="K38" s="37"/>
      <c r="L38" s="37"/>
      <c r="M38" s="38"/>
    </row>
    <row r="39" spans="2:13" ht="15">
      <c r="B39" s="3" t="s">
        <v>23</v>
      </c>
      <c r="C39" s="29" t="s">
        <v>24</v>
      </c>
      <c r="D39" s="30"/>
      <c r="E39" s="30"/>
      <c r="F39" s="40"/>
      <c r="G39" s="32"/>
      <c r="H39" s="32"/>
      <c r="I39" s="20"/>
      <c r="J39" s="32"/>
      <c r="K39" s="32"/>
      <c r="L39" s="32"/>
      <c r="M39" s="21"/>
    </row>
    <row r="40" spans="2:13" ht="15">
      <c r="B40" s="5" t="s">
        <v>25</v>
      </c>
      <c r="C40" s="13" t="s">
        <v>42</v>
      </c>
      <c r="D40" s="19">
        <v>270</v>
      </c>
      <c r="E40" s="19" t="s">
        <v>27</v>
      </c>
      <c r="F40" s="41"/>
      <c r="G40" s="20">
        <f aca="true" t="shared" si="25" ref="G40:G42">D40*F40</f>
        <v>0</v>
      </c>
      <c r="H40" s="20" t="s">
        <v>12</v>
      </c>
      <c r="I40" s="20"/>
      <c r="J40" s="20">
        <f aca="true" t="shared" si="26" ref="J40">G40*1.21</f>
        <v>0</v>
      </c>
      <c r="K40" s="20" t="s">
        <v>12</v>
      </c>
      <c r="L40" s="20">
        <f>J40-G40</f>
        <v>0</v>
      </c>
      <c r="M40" s="21"/>
    </row>
    <row r="41" spans="2:13" ht="15">
      <c r="B41" s="5" t="s">
        <v>26</v>
      </c>
      <c r="C41" s="13" t="s">
        <v>50</v>
      </c>
      <c r="D41" s="19">
        <f>D32</f>
        <v>377</v>
      </c>
      <c r="E41" s="19" t="s">
        <v>11</v>
      </c>
      <c r="F41" s="41"/>
      <c r="G41" s="20">
        <f t="shared" si="25"/>
        <v>0</v>
      </c>
      <c r="H41" s="20" t="s">
        <v>12</v>
      </c>
      <c r="I41" s="20"/>
      <c r="J41" s="20">
        <f aca="true" t="shared" si="27" ref="J41:J42">G41*1.21</f>
        <v>0</v>
      </c>
      <c r="K41" s="20" t="s">
        <v>12</v>
      </c>
      <c r="L41" s="20">
        <f>J41-G41</f>
        <v>0</v>
      </c>
      <c r="M41" s="21"/>
    </row>
    <row r="42" spans="2:13" ht="15">
      <c r="B42" s="5" t="s">
        <v>47</v>
      </c>
      <c r="C42" s="13" t="s">
        <v>43</v>
      </c>
      <c r="D42" s="19">
        <v>11</v>
      </c>
      <c r="E42" s="19" t="s">
        <v>11</v>
      </c>
      <c r="F42" s="41"/>
      <c r="G42" s="20">
        <f t="shared" si="25"/>
        <v>0</v>
      </c>
      <c r="H42" s="20" t="s">
        <v>12</v>
      </c>
      <c r="I42" s="20"/>
      <c r="J42" s="20">
        <f t="shared" si="27"/>
        <v>0</v>
      </c>
      <c r="K42" s="20" t="s">
        <v>12</v>
      </c>
      <c r="L42" s="20">
        <f>J42-G42</f>
        <v>0</v>
      </c>
      <c r="M42" s="21"/>
    </row>
    <row r="43" spans="2:13" ht="15">
      <c r="B43" s="5" t="s">
        <v>61</v>
      </c>
      <c r="C43" s="65" t="s">
        <v>65</v>
      </c>
      <c r="D43" s="64">
        <v>1</v>
      </c>
      <c r="E43" s="66" t="s">
        <v>66</v>
      </c>
      <c r="F43" s="41"/>
      <c r="G43" s="20" t="s">
        <v>12</v>
      </c>
      <c r="H43" s="20">
        <f aca="true" t="shared" si="28" ref="H43:H44">D43*F43</f>
        <v>0</v>
      </c>
      <c r="I43" s="20"/>
      <c r="J43" s="20" t="s">
        <v>12</v>
      </c>
      <c r="K43" s="20">
        <f>H43*1.21</f>
        <v>0</v>
      </c>
      <c r="L43" s="20">
        <f>K43-H43</f>
        <v>0</v>
      </c>
      <c r="M43" s="21"/>
    </row>
    <row r="44" spans="2:13" ht="15">
      <c r="B44" s="5" t="s">
        <v>64</v>
      </c>
      <c r="C44" s="13" t="s">
        <v>63</v>
      </c>
      <c r="D44" s="19">
        <v>1</v>
      </c>
      <c r="E44" s="19" t="s">
        <v>18</v>
      </c>
      <c r="F44" s="41"/>
      <c r="G44" s="20" t="s">
        <v>12</v>
      </c>
      <c r="H44" s="20">
        <f t="shared" si="28"/>
        <v>0</v>
      </c>
      <c r="I44" s="20"/>
      <c r="J44" s="20" t="s">
        <v>12</v>
      </c>
      <c r="K44" s="20">
        <f>H44*1.21</f>
        <v>0</v>
      </c>
      <c r="L44" s="20">
        <f>K44-H44</f>
        <v>0</v>
      </c>
      <c r="M44" s="21"/>
    </row>
    <row r="46" spans="2:13" ht="15">
      <c r="B46" s="3" t="s">
        <v>28</v>
      </c>
      <c r="C46" s="43">
        <f>SUM(G8:H44)</f>
        <v>0</v>
      </c>
      <c r="D46" s="29"/>
      <c r="E46" s="29"/>
      <c r="F46" s="44"/>
      <c r="G46" s="43">
        <f>SUM(G8:G44)</f>
        <v>0</v>
      </c>
      <c r="H46" s="43">
        <f>SUM(H8:H44)</f>
        <v>0</v>
      </c>
      <c r="I46" s="45"/>
      <c r="J46" s="43">
        <f>SUM(J8:J44)</f>
        <v>0</v>
      </c>
      <c r="K46" s="43">
        <f>SUM(K8:K44)</f>
        <v>0</v>
      </c>
      <c r="L46" s="43">
        <f>SUM(L8:L44)</f>
        <v>0</v>
      </c>
      <c r="M46" s="46"/>
    </row>
    <row r="47" spans="2:13" ht="15">
      <c r="B47" s="4"/>
      <c r="C47" s="47"/>
      <c r="D47" s="35"/>
      <c r="E47" s="35"/>
      <c r="F47" s="36"/>
      <c r="G47" s="37"/>
      <c r="H47" s="37"/>
      <c r="I47" s="37"/>
      <c r="J47" s="37"/>
      <c r="K47" s="37"/>
      <c r="L47" s="37"/>
      <c r="M47" s="38"/>
    </row>
    <row r="48" spans="2:13" ht="15">
      <c r="B48" s="3"/>
      <c r="C48" s="48" t="s">
        <v>29</v>
      </c>
      <c r="D48" s="6"/>
      <c r="E48" s="6" t="s">
        <v>30</v>
      </c>
      <c r="F48" s="49" t="s">
        <v>31</v>
      </c>
      <c r="G48" s="6" t="s">
        <v>32</v>
      </c>
      <c r="H48" s="6" t="s">
        <v>33</v>
      </c>
      <c r="I48" s="50"/>
      <c r="J48" s="51"/>
      <c r="K48" s="52"/>
      <c r="L48" s="52"/>
      <c r="M48" s="53"/>
    </row>
    <row r="49" spans="2:13" ht="15">
      <c r="B49" s="5" t="s">
        <v>34</v>
      </c>
      <c r="C49" s="54" t="s">
        <v>35</v>
      </c>
      <c r="D49" s="19"/>
      <c r="E49" s="19"/>
      <c r="F49" s="15">
        <f>C46</f>
        <v>0</v>
      </c>
      <c r="G49" s="20">
        <f>H49-F49</f>
        <v>0</v>
      </c>
      <c r="H49" s="20">
        <f>F49*1.21</f>
        <v>0</v>
      </c>
      <c r="I49" s="50"/>
      <c r="J49" s="51"/>
      <c r="K49" s="52"/>
      <c r="L49" s="52"/>
      <c r="M49" s="53"/>
    </row>
    <row r="50" spans="2:13" ht="15">
      <c r="B50" s="5" t="s">
        <v>36</v>
      </c>
      <c r="C50" s="54" t="s">
        <v>37</v>
      </c>
      <c r="D50" s="54"/>
      <c r="E50" s="55" t="e">
        <f>F50/F49</f>
        <v>#DIV/0!</v>
      </c>
      <c r="F50" s="56">
        <f>G46</f>
        <v>0</v>
      </c>
      <c r="G50" s="20">
        <f>H50-F50</f>
        <v>0</v>
      </c>
      <c r="H50" s="20">
        <f>F50*1.21</f>
        <v>0</v>
      </c>
      <c r="I50" s="50"/>
      <c r="J50" s="52"/>
      <c r="K50" s="52"/>
      <c r="L50" s="52"/>
      <c r="M50" s="53"/>
    </row>
    <row r="51" spans="2:13" ht="15">
      <c r="B51" s="5" t="s">
        <v>38</v>
      </c>
      <c r="C51" s="54" t="s">
        <v>39</v>
      </c>
      <c r="D51" s="54"/>
      <c r="E51" s="55" t="e">
        <f>F51/F49</f>
        <v>#DIV/0!</v>
      </c>
      <c r="F51" s="56">
        <f>H46</f>
        <v>0</v>
      </c>
      <c r="G51" s="20">
        <f>H51-F51</f>
        <v>0</v>
      </c>
      <c r="H51" s="20">
        <f>F51*1.21</f>
        <v>0</v>
      </c>
      <c r="I51" s="50"/>
      <c r="J51" s="52"/>
      <c r="K51" s="52"/>
      <c r="L51" s="52"/>
      <c r="M51" s="53"/>
    </row>
    <row r="52" spans="2:13" ht="15">
      <c r="B52" s="4"/>
      <c r="C52" s="57"/>
      <c r="D52" s="35"/>
      <c r="E52" s="35"/>
      <c r="F52" s="36"/>
      <c r="G52" s="37"/>
      <c r="H52" s="37"/>
      <c r="I52" s="37"/>
      <c r="J52" s="37"/>
      <c r="K52" s="37"/>
      <c r="L52" s="37"/>
      <c r="M52" s="38"/>
    </row>
    <row r="53" spans="2:13" ht="13.5" thickBot="1">
      <c r="B53" s="7" t="s">
        <v>40</v>
      </c>
      <c r="C53" s="58">
        <f ca="1">TODAY()</f>
        <v>44274</v>
      </c>
      <c r="D53" s="59"/>
      <c r="E53" s="59"/>
      <c r="F53" s="60" t="s">
        <v>41</v>
      </c>
      <c r="G53" s="73"/>
      <c r="H53" s="73"/>
      <c r="I53" s="61"/>
      <c r="J53" s="73"/>
      <c r="K53" s="73"/>
      <c r="L53" s="61"/>
      <c r="M53" s="62"/>
    </row>
    <row r="55" ht="15">
      <c r="F55" s="63"/>
    </row>
    <row r="58" ht="15">
      <c r="F58" s="16"/>
    </row>
  </sheetData>
  <mergeCells count="12">
    <mergeCell ref="G53:H53"/>
    <mergeCell ref="B1:C1"/>
    <mergeCell ref="J53:K53"/>
    <mergeCell ref="B4:L4"/>
    <mergeCell ref="B5:B6"/>
    <mergeCell ref="C5:C6"/>
    <mergeCell ref="D5:D6"/>
    <mergeCell ref="E5:E6"/>
    <mergeCell ref="F5:H5"/>
    <mergeCell ref="J5:K5"/>
    <mergeCell ref="L5:L7"/>
    <mergeCell ref="B2:H3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  <ignoredErrors>
    <ignoredError sqref="B29 B20:B2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2021-03-19T08:13:35Z</dcterms:modified>
  <cp:category/>
  <cp:version/>
  <cp:contentType/>
  <cp:contentStatus/>
</cp:coreProperties>
</file>