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uš\Documents\Práce\Modernizace ZŠ Tyršova\VZMR 1\"/>
    </mc:Choice>
  </mc:AlternateContent>
  <xr:revisionPtr revIDLastSave="0" documentId="8_{3BB7E871-08E4-4C3F-82D0-1D3C4093E169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Krycí list" sheetId="1" r:id="rId1"/>
    <sheet name="Rekapitulace" sheetId="2" r:id="rId2"/>
    <sheet name="WC bezbariérovost" sheetId="3" r:id="rId3"/>
    <sheet name="Učebna" sheetId="6" r:id="rId4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Rekapitulace!$A$10</definedName>
    <definedName name="Dodavka">Rekapitulace!$G$16</definedName>
    <definedName name="Dodavka0" localSheetId="3">Učebna!#REF!</definedName>
    <definedName name="Dodavka0">'WC bezbariérovost'!#REF!</definedName>
    <definedName name="HSV">Rekapitulace!$E$16</definedName>
    <definedName name="HSV0" localSheetId="3">Učebna!#REF!</definedName>
    <definedName name="HSV0">'WC bezbariérovost'!#REF!</definedName>
    <definedName name="HZS">Rekapitulace!$I$16</definedName>
    <definedName name="HZS0" localSheetId="3">Učebna!#REF!</definedName>
    <definedName name="HZS0">'WC bezbariérovost'!#REF!</definedName>
    <definedName name="JKSO">'Krycí list'!$G$2</definedName>
    <definedName name="MJ">'Krycí list'!$G$5</definedName>
    <definedName name="Mont">Rekapitulace!$H$16</definedName>
    <definedName name="Montaz0" localSheetId="3">Učebna!#REF!</definedName>
    <definedName name="Montaz0">'WC bezbariérovost'!#REF!</definedName>
    <definedName name="NazevDilu">Rekapitulace!$B$10</definedName>
    <definedName name="nazevobjektu">'Krycí list'!$C$5</definedName>
    <definedName name="nazevstavby">'Krycí list'!$C$7</definedName>
    <definedName name="_xlnm.Print_Titles" localSheetId="1">Rekapitulace!$1:$5</definedName>
    <definedName name="_xlnm.Print_Titles" localSheetId="3">Učebna!$1:$6</definedName>
    <definedName name="_xlnm.Print_Titles" localSheetId="2">'WC bezbariérovost'!$1:$6</definedName>
    <definedName name="Objednatel">'Krycí list'!$C$10</definedName>
    <definedName name="_xlnm.Print_Area" localSheetId="0">'Krycí list'!$A$1:$G$45</definedName>
    <definedName name="_xlnm.Print_Area" localSheetId="1">Rekapitulace!$A$1:$I$30</definedName>
    <definedName name="_xlnm.Print_Area" localSheetId="3">Učebna!$A$1:$G$13</definedName>
    <definedName name="_xlnm.Print_Area" localSheetId="2">'WC bezbariérovost'!$A$1:$G$53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 localSheetId="3">Učebna!#REF!</definedName>
    <definedName name="PSV0">'WC bezbariérovost'!#REF!</definedName>
    <definedName name="SazbaDPH1">'Krycí list'!$C$30</definedName>
    <definedName name="SazbaDPH2">'Krycí list'!$C$32</definedName>
    <definedName name="SloupecCC" localSheetId="3">Učebna!$G$6</definedName>
    <definedName name="SloupecCC">'WC bezbariérovost'!$G$6</definedName>
    <definedName name="SloupecCisloPol" localSheetId="3">Učebna!$B$6</definedName>
    <definedName name="SloupecCisloPol">'WC bezbariérovost'!$B$6</definedName>
    <definedName name="SloupecJC" localSheetId="3">Učebna!$F$6</definedName>
    <definedName name="SloupecJC">'WC bezbariérovost'!$F$6</definedName>
    <definedName name="SloupecMJ" localSheetId="3">Učebna!$D$6</definedName>
    <definedName name="SloupecMJ">'WC bezbariérovost'!$D$6</definedName>
    <definedName name="SloupecMnozstvi" localSheetId="3">Učebna!$E$6</definedName>
    <definedName name="SloupecMnozstvi">'WC bezbariérovost'!$E$6</definedName>
    <definedName name="SloupecNazPol" localSheetId="3">Učebna!$C$6</definedName>
    <definedName name="SloupecNazPol">'WC bezbariérovost'!$C$6</definedName>
    <definedName name="SloupecPC" localSheetId="3">Učebna!$A$6</definedName>
    <definedName name="SloupecPC">'WC bezbariérovost'!$A$6</definedName>
    <definedName name="solver_lin" localSheetId="3" hidden="1">0</definedName>
    <definedName name="solver_lin" localSheetId="2" hidden="1">0</definedName>
    <definedName name="solver_num" localSheetId="3" hidden="1">0</definedName>
    <definedName name="solver_num" localSheetId="2" hidden="1">0</definedName>
    <definedName name="solver_opt" localSheetId="3" hidden="1">Učebna!#REF!</definedName>
    <definedName name="solver_opt" localSheetId="2" hidden="1">'WC bezbariérovost'!#REF!</definedName>
    <definedName name="solver_typ" localSheetId="3" hidden="1">1</definedName>
    <definedName name="solver_typ" localSheetId="2" hidden="1">1</definedName>
    <definedName name="solver_val" localSheetId="3" hidden="1">0</definedName>
    <definedName name="solver_val" localSheetId="2" hidden="1">0</definedName>
    <definedName name="Typ" localSheetId="3">Učebna!#REF!</definedName>
    <definedName name="Typ">'WC bezbariérovost'!#REF!</definedName>
    <definedName name="VRN">Rekapitulace!$H$29</definedName>
    <definedName name="VRNKc" localSheetId="3">Rekapitulace!#REF!</definedName>
    <definedName name="VRNKc">Rekapitulace!#REF!</definedName>
    <definedName name="VRNnazev" localSheetId="3">Rekapitulace!#REF!</definedName>
    <definedName name="VRNnazev">Rekapitulace!#REF!</definedName>
    <definedName name="VRNproc" localSheetId="3">Rekapitulace!#REF!</definedName>
    <definedName name="VRNproc">Rekapitulace!#REF!</definedName>
    <definedName name="VRNzakl" localSheetId="3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</workbook>
</file>

<file path=xl/calcChain.xml><?xml version="1.0" encoding="utf-8"?>
<calcChain xmlns="http://schemas.openxmlformats.org/spreadsheetml/2006/main">
  <c r="G8" i="2" l="1"/>
  <c r="BA7" i="6"/>
  <c r="BB7" i="6"/>
  <c r="BC7" i="6"/>
  <c r="BC8" i="6" s="1"/>
  <c r="BD7" i="6"/>
  <c r="BD8" i="6" s="1"/>
  <c r="BE7" i="6"/>
  <c r="BE8" i="6" s="1"/>
  <c r="G8" i="6"/>
  <c r="G9" i="6"/>
  <c r="G10" i="6"/>
  <c r="BB10" i="6" s="1"/>
  <c r="BA10" i="6"/>
  <c r="BC10" i="6"/>
  <c r="BD10" i="6"/>
  <c r="BE10" i="6"/>
  <c r="C11" i="6"/>
  <c r="BA8" i="6"/>
  <c r="BB8" i="6"/>
  <c r="G23" i="3"/>
  <c r="G18" i="3"/>
  <c r="G19" i="3"/>
  <c r="G20" i="3"/>
  <c r="G21" i="3"/>
  <c r="G10" i="3"/>
  <c r="G11" i="3"/>
  <c r="G12" i="3"/>
  <c r="G13" i="3"/>
  <c r="G14" i="3"/>
  <c r="G15" i="3"/>
  <c r="G16" i="3"/>
  <c r="G17" i="3"/>
  <c r="G22" i="3"/>
  <c r="G24" i="3"/>
  <c r="C51" i="3"/>
  <c r="G50" i="3"/>
  <c r="G51" i="3" s="1"/>
  <c r="BB51" i="3" s="1"/>
  <c r="C48" i="3"/>
  <c r="G47" i="3"/>
  <c r="G46" i="3"/>
  <c r="G45" i="3"/>
  <c r="G44" i="3"/>
  <c r="G43" i="3"/>
  <c r="C41" i="3"/>
  <c r="G40" i="3"/>
  <c r="G39" i="3"/>
  <c r="G38" i="3"/>
  <c r="BB38" i="3" s="1"/>
  <c r="G37" i="3"/>
  <c r="BB37" i="3" s="1"/>
  <c r="G36" i="3"/>
  <c r="G35" i="3"/>
  <c r="G34" i="3"/>
  <c r="BA34" i="3" s="1"/>
  <c r="BA35" i="3" s="1"/>
  <c r="G33" i="3"/>
  <c r="G32" i="3"/>
  <c r="G31" i="3"/>
  <c r="G30" i="3"/>
  <c r="G29" i="3"/>
  <c r="G28" i="3"/>
  <c r="G27" i="3"/>
  <c r="D21" i="1"/>
  <c r="D20" i="1"/>
  <c r="D19" i="1"/>
  <c r="D18" i="1"/>
  <c r="D17" i="1"/>
  <c r="D16" i="1"/>
  <c r="D15" i="1"/>
  <c r="BE51" i="3"/>
  <c r="BD51" i="3"/>
  <c r="BC51" i="3"/>
  <c r="BA51" i="3"/>
  <c r="BE48" i="3"/>
  <c r="BD48" i="3"/>
  <c r="BC48" i="3"/>
  <c r="BA48" i="3"/>
  <c r="BE39" i="3"/>
  <c r="BD39" i="3"/>
  <c r="BC39" i="3"/>
  <c r="BA39" i="3"/>
  <c r="BE38" i="3"/>
  <c r="BD38" i="3"/>
  <c r="BC38" i="3"/>
  <c r="BA38" i="3"/>
  <c r="BE37" i="3"/>
  <c r="BD37" i="3"/>
  <c r="BC37" i="3"/>
  <c r="BA37" i="3"/>
  <c r="BE34" i="3"/>
  <c r="BE35" i="3" s="1"/>
  <c r="I13" i="2" s="1"/>
  <c r="BD34" i="3"/>
  <c r="BD35" i="3" s="1"/>
  <c r="H13" i="2" s="1"/>
  <c r="BC34" i="3"/>
  <c r="BC35" i="3" s="1"/>
  <c r="G13" i="2" s="1"/>
  <c r="BB34" i="3"/>
  <c r="BB35" i="3" s="1"/>
  <c r="BE31" i="3"/>
  <c r="BD31" i="3"/>
  <c r="BC31" i="3"/>
  <c r="BB31" i="3"/>
  <c r="BE27" i="3"/>
  <c r="BD27" i="3"/>
  <c r="BC27" i="3"/>
  <c r="BB27" i="3"/>
  <c r="BA27" i="3"/>
  <c r="B12" i="2"/>
  <c r="A12" i="2"/>
  <c r="BE8" i="3"/>
  <c r="BE25" i="3" s="1"/>
  <c r="I11" i="2" s="1"/>
  <c r="BD8" i="3"/>
  <c r="BD25" i="3" s="1"/>
  <c r="H11" i="2" s="1"/>
  <c r="BC8" i="3"/>
  <c r="BC25" i="3" s="1"/>
  <c r="G11" i="2" s="1"/>
  <c r="BB8" i="3"/>
  <c r="BB25" i="3" s="1"/>
  <c r="F11" i="2" s="1"/>
  <c r="BA8" i="3"/>
  <c r="BA25" i="3" s="1"/>
  <c r="B11" i="2"/>
  <c r="A11" i="2"/>
  <c r="C25" i="3"/>
  <c r="C33" i="1"/>
  <c r="F33" i="1" s="1"/>
  <c r="C31" i="1"/>
  <c r="G11" i="6" l="1"/>
  <c r="F13" i="2"/>
  <c r="F7" i="2" s="1"/>
  <c r="I7" i="2" s="1"/>
  <c r="G13" i="6"/>
  <c r="G25" i="3"/>
  <c r="H15" i="2"/>
  <c r="H6" i="2" s="1"/>
  <c r="H8" i="2" s="1"/>
  <c r="G48" i="3"/>
  <c r="BB48" i="3" s="1"/>
  <c r="BB49" i="3" s="1"/>
  <c r="G41" i="3"/>
  <c r="F12" i="2" s="1"/>
  <c r="BC32" i="3"/>
  <c r="G12" i="2" s="1"/>
  <c r="BD32" i="3"/>
  <c r="H12" i="2" s="1"/>
  <c r="BA31" i="3"/>
  <c r="BA32" i="3" s="1"/>
  <c r="BE32" i="3"/>
  <c r="I12" i="2" s="1"/>
  <c r="BA49" i="3"/>
  <c r="BB39" i="3"/>
  <c r="BD49" i="3"/>
  <c r="BB32" i="3"/>
  <c r="BE49" i="3"/>
  <c r="BC49" i="3"/>
  <c r="E11" i="2" l="1"/>
  <c r="E6" i="2" s="1"/>
  <c r="G53" i="3"/>
  <c r="F14" i="2"/>
  <c r="F16" i="2" s="1"/>
  <c r="C16" i="1" s="1"/>
  <c r="H16" i="2"/>
  <c r="C17" i="1" s="1"/>
  <c r="E16" i="2"/>
  <c r="G16" i="2"/>
  <c r="C18" i="1" s="1"/>
  <c r="I16" i="2" l="1"/>
  <c r="E8" i="2"/>
  <c r="F6" i="2"/>
  <c r="F8" i="2" s="1"/>
  <c r="C15" i="1"/>
  <c r="I6" i="2" l="1"/>
  <c r="I8" i="2" s="1"/>
  <c r="C19" i="1"/>
  <c r="C22" i="1" s="1"/>
  <c r="G24" i="2"/>
  <c r="I24" i="2" s="1"/>
  <c r="G18" i="1" s="1"/>
  <c r="G28" i="2"/>
  <c r="I28" i="2" s="1"/>
  <c r="G23" i="2"/>
  <c r="I23" i="2" s="1"/>
  <c r="G17" i="1" s="1"/>
  <c r="G25" i="2"/>
  <c r="I25" i="2" s="1"/>
  <c r="G19" i="1" s="1"/>
  <c r="G21" i="2"/>
  <c r="I21" i="2" s="1"/>
  <c r="G15" i="1" s="1"/>
  <c r="G22" i="2"/>
  <c r="I22" i="2" s="1"/>
  <c r="G16" i="1" s="1"/>
  <c r="G26" i="2"/>
  <c r="I26" i="2" s="1"/>
  <c r="G20" i="1" s="1"/>
  <c r="G27" i="2"/>
  <c r="I27" i="2" s="1"/>
  <c r="G21" i="1" s="1"/>
  <c r="H29" i="2" l="1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<sst xmlns="http://schemas.openxmlformats.org/spreadsheetml/2006/main" count="290" uniqueCount="194">
  <si>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</si>
  <si>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</si>
  <si>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</si>
  <si>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</si>
  <si>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</si>
  <si>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</si>
  <si>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</si>
  <si>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</si>
  <si>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</si>
  <si>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</si>
  <si>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</si>
  <si>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</si>
  <si>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</si>
  <si>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</si>
  <si>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</si>
  <si>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</si>
  <si>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</si>
  <si>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</si>
  <si>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</si>
  <si>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</si>
  <si>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</si>
  <si>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</si>
  <si>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</si>
  <si>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</si>
  <si>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</si>
  <si>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</si>
  <si>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</si>
  <si>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</si>
  <si>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</si>
  <si>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</si>
  <si>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</si>
  <si>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</si>
  <si>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</si>
  <si>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</si>
  <si>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</si>
  <si>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</si>
  <si>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</si>
  <si>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</si>
  <si>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</si>
  <si>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</si>
  <si>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</si>
  <si>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</si>
  <si>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</si>
  <si>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</si>
  <si>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</si>
  <si>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</si>
  <si>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</si>
  <si>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</si>
  <si>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</si>
  <si>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</si>
  <si>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</si>
  <si>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</si>
  <si>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</si>
  <si>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</si>
  <si>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</si>
  <si>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</si>
  <si>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</si>
  <si>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</si>
  <si>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</si>
  <si>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</si>
  <si>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</si>
  <si>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</si>
  <si>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</si>
  <si>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</si>
  <si>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</si>
  <si>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</si>
  <si>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</si>
  <si>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</si>
  <si>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</si>
  <si>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</si>
  <si>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</si>
  <si>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</si>
  <si>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</si>
  <si>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</si>
  <si>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</si>
  <si>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</si>
  <si>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</si>
  <si>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0001</t>
  </si>
  <si>
    <t>3</t>
  </si>
  <si>
    <t>Svislé a kompletní konstrukce</t>
  </si>
  <si>
    <t>m2</t>
  </si>
  <si>
    <t>kus</t>
  </si>
  <si>
    <t>771</t>
  </si>
  <si>
    <t>Podlahy z dlaždic a obklady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</si>
  <si>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</si>
  <si>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</si>
  <si>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</si>
  <si>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</si>
  <si>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</si>
  <si>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</si>
  <si>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</si>
  <si>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</si>
  <si>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</t>
  </si>
  <si>
    <t>721</t>
  </si>
  <si>
    <t>Zařizovací předměty</t>
  </si>
  <si>
    <t>Montáž zařizovacích předmětů ( wc,umyvadla apod.)</t>
  </si>
  <si>
    <t>721111000R00</t>
  </si>
  <si>
    <t>3584125</t>
  </si>
  <si>
    <t>3854123</t>
  </si>
  <si>
    <t>Dodávka imobil.wc vč.madla a pohot.tlačítka</t>
  </si>
  <si>
    <t>kpl.</t>
  </si>
  <si>
    <t>D98</t>
  </si>
  <si>
    <t>Elektroinstalace</t>
  </si>
  <si>
    <t>9800001</t>
  </si>
  <si>
    <t>Přívod elektro</t>
  </si>
  <si>
    <t xml:space="preserve">Napojení odpadů na stávající odpadní potrubí + zaslepení </t>
  </si>
  <si>
    <t>721111211R00</t>
  </si>
  <si>
    <t>Demontáž zařizovacích předmětů ( stávající wc ,umyvadlo)</t>
  </si>
  <si>
    <t>721119999R00</t>
  </si>
  <si>
    <t>349199111R00</t>
  </si>
  <si>
    <t>371000111R00</t>
  </si>
  <si>
    <t>mb</t>
  </si>
  <si>
    <t>771191000R00</t>
  </si>
  <si>
    <t>Otlučení obkladu keram.v.do 2,5m bez lešení</t>
  </si>
  <si>
    <t>771300001R00</t>
  </si>
  <si>
    <t>771400002R00</t>
  </si>
  <si>
    <t>235897</t>
  </si>
  <si>
    <t>242875</t>
  </si>
  <si>
    <t xml:space="preserve">Montáž obkladu kerem.do tmele </t>
  </si>
  <si>
    <t>Montáž keram.dlažby do tmele</t>
  </si>
  <si>
    <t>Obklad keramický 20/20 cm - dle výběru investora</t>
  </si>
  <si>
    <t>Dlažba keramická 30/30 cm - dle výběru investora</t>
  </si>
  <si>
    <t>721111211R01</t>
  </si>
  <si>
    <t>Rozvody potrubí HT 50 vč.kolen,redukcí,odboček</t>
  </si>
  <si>
    <t>721111211R02</t>
  </si>
  <si>
    <t>Rozvody potrubí HT 40 vč.kolen ,redukcí,odboček</t>
  </si>
  <si>
    <t>721111211R03</t>
  </si>
  <si>
    <t>Rozvody potrubí HTEM 110 vč.odboček,redukcí a kolen</t>
  </si>
  <si>
    <t>721111211R04</t>
  </si>
  <si>
    <t>Dodávka + montáž směšovací ventil</t>
  </si>
  <si>
    <t>721118888R00</t>
  </si>
  <si>
    <t>Pomocný spojovací materiál</t>
  </si>
  <si>
    <t>soub.</t>
  </si>
  <si>
    <t>Dodávka umyvadla pro imobil vč.baterie pákové</t>
  </si>
  <si>
    <t>721111999R00</t>
  </si>
  <si>
    <t>Zednické práce - vysekání šliců a zpětné zahození MVC</t>
  </si>
  <si>
    <t>721112999R00</t>
  </si>
  <si>
    <t>Tlakové zkoušky</t>
  </si>
  <si>
    <t>721555511R00</t>
  </si>
  <si>
    <t>Mtž izolace potrubí</t>
  </si>
  <si>
    <t>721988899R00</t>
  </si>
  <si>
    <t>Likvidace vybourané sutě</t>
  </si>
  <si>
    <t>762</t>
  </si>
  <si>
    <t>Konstrukce tesařské</t>
  </si>
  <si>
    <t>762100111R00</t>
  </si>
  <si>
    <t>Oprava stávající podlahy - demtž,příprava podkladu,vyrovnávací stěrka,mtž PVC</t>
  </si>
  <si>
    <t>762751111R00</t>
  </si>
  <si>
    <t>Dodávka + montáž Alu hran - podium</t>
  </si>
  <si>
    <t>762752222R00</t>
  </si>
  <si>
    <t>Dodávka + montáž zakrývacích lišt v podlahách</t>
  </si>
  <si>
    <t>ZŠ TYRŠOVA , RUMBURK</t>
  </si>
  <si>
    <t>ZŠ TYRŠOVA</t>
  </si>
  <si>
    <t>342111111R00</t>
  </si>
  <si>
    <t>342222222R00</t>
  </si>
  <si>
    <t>342333333R00</t>
  </si>
  <si>
    <t>342334444R00</t>
  </si>
  <si>
    <t>Zdění příčky Ytong tl. 200mm</t>
  </si>
  <si>
    <t>Omítka vnitřní štuková stěn, s perlinkou</t>
  </si>
  <si>
    <t>Překlad Ytong 120mm</t>
  </si>
  <si>
    <t>Montáž ocel.zárubně šíře otvoru 900mm vč.obezdění</t>
  </si>
  <si>
    <t>355444</t>
  </si>
  <si>
    <t>Zárubeň ocelová 900/1970</t>
  </si>
  <si>
    <t>Montáž dveřních křídel dřevěných šíře otvoru do 900mm</t>
  </si>
  <si>
    <t>Dveře vnitřní plné 900/1970</t>
  </si>
  <si>
    <t>344111111R00</t>
  </si>
  <si>
    <t>398144</t>
  </si>
  <si>
    <t>Snížení stropu pomocí SDK podhledu bez tepel.izolace</t>
  </si>
  <si>
    <t>345111111R00</t>
  </si>
  <si>
    <t>345224441R00</t>
  </si>
  <si>
    <t>Obezdění závěsného wc tvárnice Ytong tl.100mm</t>
  </si>
  <si>
    <t>345444455R00</t>
  </si>
  <si>
    <t>Betonáž podlah z betonové směsi B25</t>
  </si>
  <si>
    <t>Vybourání zděné příčky včetně likvidace sutě</t>
  </si>
  <si>
    <t>Zahození šliců po rozvodech elektro,ZTI a kanalizace</t>
  </si>
  <si>
    <t>Oškrábání stávající malby</t>
  </si>
  <si>
    <t>NH</t>
  </si>
  <si>
    <t>Obložení stoupačky SDK bez izolace deska obyč.</t>
  </si>
  <si>
    <t>347111122R00</t>
  </si>
  <si>
    <t>349111999R00</t>
  </si>
  <si>
    <t>349111777R00</t>
  </si>
  <si>
    <t>Dodávka + montáž revizních dvířek 200x250 mm plastových</t>
  </si>
  <si>
    <t>Penetrace podkladu pro štukové omítky</t>
  </si>
  <si>
    <t>347333333R00</t>
  </si>
  <si>
    <t>350000011R00</t>
  </si>
  <si>
    <t>Dodávka + montáž dřevěné rampy u vstupu překonání výšky do 30cm</t>
  </si>
  <si>
    <t>0002 - Učebna</t>
  </si>
  <si>
    <t>0001 - WC bezbariérovost</t>
  </si>
  <si>
    <t>01</t>
  </si>
  <si>
    <t>0002</t>
  </si>
  <si>
    <t>WC bezbariérovost</t>
  </si>
  <si>
    <t>Učebna</t>
  </si>
  <si>
    <t>Celkem</t>
  </si>
  <si>
    <t xml:space="preserve">Rekapitulace 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</si>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</sst>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4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9" fontId="6" fillId="2" borderId="25" xfId="0" applyNumberFormat="1" applyFont="1" applyFill="1" applyBorder="1" applyAlignment="1">
      <alignment horizontal="left"/>
    </xf>
    <xf numFmtId="49" fontId="5" fillId="0" borderId="15" xfId="0" applyNumberFormat="1" applyFont="1" applyBorder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49" fontId="5" fillId="2" borderId="10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49" fontId="4" fillId="0" borderId="56" xfId="1" applyNumberFormat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vertical="center"/>
    </xf>
    <xf numFmtId="0" fontId="10" fillId="0" borderId="0" xfId="1" applyNumberFormat="1" applyAlignment="1">
      <alignment vertical="center"/>
    </xf>
    <xf numFmtId="0" fontId="16" fillId="0" borderId="0" xfId="1" applyFont="1" applyAlignment="1">
      <alignment vertical="center"/>
    </xf>
    <xf numFmtId="0" fontId="17" fillId="0" borderId="59" xfId="1" applyFont="1" applyBorder="1" applyAlignment="1">
      <alignment horizontal="center" vertical="center"/>
    </xf>
    <xf numFmtId="49" fontId="17" fillId="0" borderId="59" xfId="1" applyNumberFormat="1" applyFont="1" applyBorder="1" applyAlignment="1">
      <alignment horizontal="left" vertical="center"/>
    </xf>
    <xf numFmtId="0" fontId="17" fillId="0" borderId="59" xfId="1" applyFont="1" applyBorder="1" applyAlignment="1">
      <alignment vertical="center" wrapText="1"/>
    </xf>
    <xf numFmtId="49" fontId="17" fillId="0" borderId="59" xfId="1" applyNumberFormat="1" applyFont="1" applyBorder="1" applyAlignment="1">
      <alignment horizontal="center" vertical="center" shrinkToFit="1"/>
    </xf>
    <xf numFmtId="4" fontId="17" fillId="0" borderId="59" xfId="1" applyNumberFormat="1" applyFont="1" applyBorder="1" applyAlignment="1">
      <alignment horizontal="right" vertical="center"/>
    </xf>
    <xf numFmtId="4" fontId="17" fillId="0" borderId="59" xfId="1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0" fontId="17" fillId="0" borderId="60" xfId="1" applyFont="1" applyBorder="1" applyAlignment="1">
      <alignment vertical="center" wrapText="1"/>
    </xf>
    <xf numFmtId="49" fontId="17" fillId="0" borderId="10" xfId="1" applyNumberFormat="1" applyFont="1" applyBorder="1" applyAlignment="1">
      <alignment horizontal="center" vertical="center" shrinkToFit="1"/>
    </xf>
    <xf numFmtId="4" fontId="17" fillId="0" borderId="10" xfId="1" applyNumberFormat="1" applyFont="1" applyBorder="1" applyAlignment="1">
      <alignment horizontal="right" vertical="center"/>
    </xf>
    <xf numFmtId="0" fontId="3" fillId="2" borderId="10" xfId="1" applyFont="1" applyFill="1" applyBorder="1" applyAlignment="1">
      <alignment horizontal="center" vertical="center"/>
    </xf>
    <xf numFmtId="49" fontId="19" fillId="2" borderId="10" xfId="1" applyNumberFormat="1" applyFont="1" applyFill="1" applyBorder="1" applyAlignment="1">
      <alignment horizontal="left" vertical="center"/>
    </xf>
    <xf numFmtId="0" fontId="19" fillId="2" borderId="15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right" vertical="center"/>
    </xf>
    <xf numFmtId="4" fontId="3" fillId="2" borderId="8" xfId="1" applyNumberFormat="1" applyFont="1" applyFill="1" applyBorder="1" applyAlignment="1">
      <alignment horizontal="right" vertical="center"/>
    </xf>
    <xf numFmtId="4" fontId="4" fillId="2" borderId="10" xfId="1" applyNumberFormat="1" applyFont="1" applyFill="1" applyBorder="1" applyAlignment="1">
      <alignment vertical="center"/>
    </xf>
    <xf numFmtId="3" fontId="10" fillId="0" borderId="0" xfId="1" applyNumberFormat="1" applyAlignment="1">
      <alignment vertical="center"/>
    </xf>
    <xf numFmtId="0" fontId="4" fillId="2" borderId="62" xfId="0" applyFont="1" applyFill="1" applyBorder="1" applyAlignment="1">
      <alignment horizontal="center"/>
    </xf>
    <xf numFmtId="3" fontId="4" fillId="2" borderId="62" xfId="0" applyNumberFormat="1" applyFont="1" applyFill="1" applyBorder="1"/>
    <xf numFmtId="0" fontId="4" fillId="2" borderId="6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56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1" applyFont="1"/>
    <xf numFmtId="0" fontId="22" fillId="3" borderId="10" xfId="1" applyFont="1" applyFill="1" applyBorder="1" applyAlignment="1">
      <alignment horizontal="center" vertical="center"/>
    </xf>
    <xf numFmtId="49" fontId="23" fillId="3" borderId="10" xfId="1" applyNumberFormat="1" applyFont="1" applyFill="1" applyBorder="1" applyAlignment="1">
      <alignment horizontal="left" vertical="center"/>
    </xf>
    <xf numFmtId="0" fontId="23" fillId="3" borderId="15" xfId="1" applyFont="1" applyFill="1" applyBorder="1" applyAlignment="1">
      <alignment vertical="center"/>
    </xf>
    <xf numFmtId="0" fontId="22" fillId="3" borderId="9" xfId="1" applyFont="1" applyFill="1" applyBorder="1" applyAlignment="1">
      <alignment horizontal="center" vertical="center"/>
    </xf>
    <xf numFmtId="4" fontId="22" fillId="3" borderId="9" xfId="1" applyNumberFormat="1" applyFont="1" applyFill="1" applyBorder="1" applyAlignment="1">
      <alignment horizontal="right" vertical="center"/>
    </xf>
    <xf numFmtId="4" fontId="22" fillId="3" borderId="8" xfId="1" applyNumberFormat="1" applyFont="1" applyFill="1" applyBorder="1" applyAlignment="1">
      <alignment horizontal="right" vertical="center"/>
    </xf>
    <xf numFmtId="4" fontId="7" fillId="3" borderId="10" xfId="1" applyNumberFormat="1" applyFont="1" applyFill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4" fontId="4" fillId="2" borderId="61" xfId="0" applyNumberFormat="1" applyFont="1" applyFill="1" applyBorder="1"/>
    <xf numFmtId="4" fontId="4" fillId="2" borderId="55" xfId="0" applyNumberFormat="1" applyFont="1" applyFill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7" fontId="3" fillId="0" borderId="15" xfId="0" applyNumberFormat="1" applyFont="1" applyBorder="1" applyAlignment="1">
      <alignment horizontal="right" indent="2"/>
    </xf>
    <xf numFmtId="167" fontId="3" fillId="0" borderId="16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7" fontId="7" fillId="2" borderId="41" xfId="0" applyNumberFormat="1" applyFont="1" applyFill="1" applyBorder="1" applyAlignment="1">
      <alignment horizontal="right" indent="2"/>
    </xf>
    <xf numFmtId="167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opLeftCell="A13" workbookViewId="0">
      <selection activeCell="J13" sqref="J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">
        <v>92</v>
      </c>
      <c r="D2" s="5" t="s">
        <v>150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187</v>
      </c>
      <c r="B5" s="18"/>
      <c r="C5" s="19"/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67" t="s">
        <v>9</v>
      </c>
      <c r="D6" s="11"/>
      <c r="E6" s="12"/>
      <c r="F6" s="21" t="s">
        <v>10</v>
      </c>
      <c r="G6" s="22"/>
      <c r="O6" s="23"/>
    </row>
    <row r="7" spans="1:57" ht="12.95" customHeight="1" x14ac:dyDescent="0.2">
      <c r="A7" s="24"/>
      <c r="B7" s="25"/>
      <c r="C7" s="166" t="s">
        <v>151</v>
      </c>
      <c r="D7" s="26"/>
      <c r="E7" s="26"/>
      <c r="F7" s="27" t="s">
        <v>11</v>
      </c>
      <c r="G7" s="22"/>
    </row>
    <row r="8" spans="1:57" x14ac:dyDescent="0.2">
      <c r="A8" s="28" t="s">
        <v>12</v>
      </c>
      <c r="B8" s="13"/>
      <c r="C8" s="225"/>
      <c r="D8" s="225"/>
      <c r="E8" s="226"/>
      <c r="F8" s="29" t="s">
        <v>13</v>
      </c>
      <c r="G8" s="30"/>
      <c r="H8" s="31"/>
      <c r="I8" s="32"/>
    </row>
    <row r="9" spans="1:57" x14ac:dyDescent="0.2">
      <c r="A9" s="28" t="s">
        <v>14</v>
      </c>
      <c r="B9" s="13"/>
      <c r="C9" s="225"/>
      <c r="D9" s="225"/>
      <c r="E9" s="226"/>
      <c r="F9" s="13"/>
      <c r="G9" s="33"/>
      <c r="H9" s="34"/>
    </row>
    <row r="10" spans="1:57" x14ac:dyDescent="0.2">
      <c r="A10" s="28" t="s">
        <v>15</v>
      </c>
      <c r="B10" s="13"/>
      <c r="C10" s="225"/>
      <c r="D10" s="225"/>
      <c r="E10" s="225"/>
      <c r="F10" s="35"/>
      <c r="G10" s="36"/>
      <c r="H10" s="37"/>
    </row>
    <row r="11" spans="1:57" ht="13.5" customHeight="1" x14ac:dyDescent="0.2">
      <c r="A11" s="28" t="s">
        <v>16</v>
      </c>
      <c r="B11" s="13"/>
      <c r="C11" s="225"/>
      <c r="D11" s="225"/>
      <c r="E11" s="225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10"/>
      <c r="C12" s="227"/>
      <c r="D12" s="227"/>
      <c r="E12" s="227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Rekapitulace!A21</f>
        <v>Ztížené výrobní podmínky</v>
      </c>
      <c r="E15" s="57"/>
      <c r="F15" s="58"/>
      <c r="G15" s="55">
        <f>Rekapitulace!I21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9" t="str">
        <f>Rekapitulace!A22</f>
        <v>Oborová přirážka</v>
      </c>
      <c r="E16" s="59"/>
      <c r="F16" s="60"/>
      <c r="G16" s="55">
        <f>Rekapitulace!I22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9" t="str">
        <f>Rekapitulace!A23</f>
        <v>Přesun stavebních kapacit</v>
      </c>
      <c r="E17" s="59"/>
      <c r="F17" s="60"/>
      <c r="G17" s="55">
        <f>Rekapitulace!I23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9" t="str">
        <f>Rekapitulace!A24</f>
        <v>Mimostaveništní doprava</v>
      </c>
      <c r="E18" s="59"/>
      <c r="F18" s="60"/>
      <c r="G18" s="55">
        <f>Rekapitulace!I24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9" t="str">
        <f>Rekapitulace!A25</f>
        <v>Zařízení staveniště</v>
      </c>
      <c r="E19" s="59"/>
      <c r="F19" s="60"/>
      <c r="G19" s="55">
        <f>Rekapitulace!I25</f>
        <v>0</v>
      </c>
    </row>
    <row r="20" spans="1:7" ht="15.95" customHeight="1" x14ac:dyDescent="0.2">
      <c r="A20" s="63"/>
      <c r="B20" s="54"/>
      <c r="C20" s="55"/>
      <c r="D20" s="9" t="str">
        <f>Rekapitulace!A26</f>
        <v>Provoz investora</v>
      </c>
      <c r="E20" s="59"/>
      <c r="F20" s="60"/>
      <c r="G20" s="55">
        <f>Rekapitulace!I26</f>
        <v>0</v>
      </c>
    </row>
    <row r="21" spans="1:7" ht="15.95" customHeight="1" x14ac:dyDescent="0.2">
      <c r="A21" s="63" t="s">
        <v>31</v>
      </c>
      <c r="B21" s="54"/>
      <c r="C21" s="55">
        <v>0</v>
      </c>
      <c r="D21" s="9" t="str">
        <f>Rekapitulace!A27</f>
        <v>Kompletační činnost (IČD)</v>
      </c>
      <c r="E21" s="59"/>
      <c r="F21" s="60"/>
      <c r="G21" s="55">
        <f>Rekapitulace!I27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9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28" t="s">
        <v>34</v>
      </c>
      <c r="B23" s="229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30">
        <f>C23-F32</f>
        <v>0</v>
      </c>
      <c r="G30" s="231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30">
        <f>Zaklad5*0.21</f>
        <v>0</v>
      </c>
      <c r="G31" s="231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32">
        <v>0</v>
      </c>
      <c r="G32" s="233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32">
        <f>ROUND(PRODUCT(F32,C33/100),0)</f>
        <v>0</v>
      </c>
      <c r="G33" s="233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34">
        <f>Zaklad5+F31</f>
        <v>0</v>
      </c>
      <c r="G34" s="235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24"/>
      <c r="C37" s="224"/>
      <c r="D37" s="224"/>
      <c r="E37" s="224"/>
      <c r="F37" s="224"/>
      <c r="G37" s="224"/>
      <c r="H37" t="s">
        <v>6</v>
      </c>
    </row>
    <row r="38" spans="1:8" ht="12.75" customHeight="1" x14ac:dyDescent="0.2">
      <c r="A38" s="95"/>
      <c r="B38" s="224"/>
      <c r="C38" s="224"/>
      <c r="D38" s="224"/>
      <c r="E38" s="224"/>
      <c r="F38" s="224"/>
      <c r="G38" s="224"/>
      <c r="H38" t="s">
        <v>6</v>
      </c>
    </row>
    <row r="39" spans="1:8" x14ac:dyDescent="0.2">
      <c r="A39" s="95"/>
      <c r="B39" s="224"/>
      <c r="C39" s="224"/>
      <c r="D39" s="224"/>
      <c r="E39" s="224"/>
      <c r="F39" s="224"/>
      <c r="G39" s="224"/>
      <c r="H39" t="s">
        <v>6</v>
      </c>
    </row>
    <row r="40" spans="1:8" x14ac:dyDescent="0.2">
      <c r="A40" s="95"/>
      <c r="B40" s="224"/>
      <c r="C40" s="224"/>
      <c r="D40" s="224"/>
      <c r="E40" s="224"/>
      <c r="F40" s="224"/>
      <c r="G40" s="224"/>
      <c r="H40" t="s">
        <v>6</v>
      </c>
    </row>
    <row r="41" spans="1:8" x14ac:dyDescent="0.2">
      <c r="A41" s="95"/>
      <c r="B41" s="224"/>
      <c r="C41" s="224"/>
      <c r="D41" s="224"/>
      <c r="E41" s="224"/>
      <c r="F41" s="224"/>
      <c r="G41" s="224"/>
      <c r="H41" t="s">
        <v>6</v>
      </c>
    </row>
    <row r="42" spans="1:8" x14ac:dyDescent="0.2">
      <c r="A42" s="95"/>
      <c r="B42" s="224"/>
      <c r="C42" s="224"/>
      <c r="D42" s="224"/>
      <c r="E42" s="224"/>
      <c r="F42" s="224"/>
      <c r="G42" s="224"/>
      <c r="H42" t="s">
        <v>6</v>
      </c>
    </row>
    <row r="43" spans="1:8" x14ac:dyDescent="0.2">
      <c r="A43" s="95"/>
      <c r="B43" s="224"/>
      <c r="C43" s="224"/>
      <c r="D43" s="224"/>
      <c r="E43" s="224"/>
      <c r="F43" s="224"/>
      <c r="G43" s="224"/>
      <c r="H43" t="s">
        <v>6</v>
      </c>
    </row>
    <row r="44" spans="1:8" x14ac:dyDescent="0.2">
      <c r="A44" s="95"/>
      <c r="B44" s="224"/>
      <c r="C44" s="224"/>
      <c r="D44" s="224"/>
      <c r="E44" s="224"/>
      <c r="F44" s="224"/>
      <c r="G44" s="224"/>
      <c r="H44" t="s">
        <v>6</v>
      </c>
    </row>
    <row r="45" spans="1:8" ht="0.75" customHeight="1" x14ac:dyDescent="0.2">
      <c r="A45" s="95"/>
      <c r="B45" s="224"/>
      <c r="C45" s="224"/>
      <c r="D45" s="224"/>
      <c r="E45" s="224"/>
      <c r="F45" s="224"/>
      <c r="G45" s="224"/>
      <c r="H45" t="s">
        <v>6</v>
      </c>
    </row>
    <row r="46" spans="1:8" x14ac:dyDescent="0.2">
      <c r="B46" s="236"/>
      <c r="C46" s="236"/>
      <c r="D46" s="236"/>
      <c r="E46" s="236"/>
      <c r="F46" s="236"/>
      <c r="G46" s="236"/>
    </row>
    <row r="47" spans="1:8" x14ac:dyDescent="0.2">
      <c r="B47" s="236"/>
      <c r="C47" s="236"/>
      <c r="D47" s="236"/>
      <c r="E47" s="236"/>
      <c r="F47" s="236"/>
      <c r="G47" s="236"/>
    </row>
    <row r="48" spans="1:8" x14ac:dyDescent="0.2">
      <c r="B48" s="236"/>
      <c r="C48" s="236"/>
      <c r="D48" s="236"/>
      <c r="E48" s="236"/>
      <c r="F48" s="236"/>
      <c r="G48" s="236"/>
    </row>
    <row r="49" spans="2:7" x14ac:dyDescent="0.2">
      <c r="B49" s="236"/>
      <c r="C49" s="236"/>
      <c r="D49" s="236"/>
      <c r="E49" s="236"/>
      <c r="F49" s="236"/>
      <c r="G49" s="236"/>
    </row>
    <row r="50" spans="2:7" x14ac:dyDescent="0.2">
      <c r="B50" s="236"/>
      <c r="C50" s="236"/>
      <c r="D50" s="236"/>
      <c r="E50" s="236"/>
      <c r="F50" s="236"/>
      <c r="G50" s="236"/>
    </row>
    <row r="51" spans="2:7" x14ac:dyDescent="0.2">
      <c r="B51" s="236"/>
      <c r="C51" s="236"/>
      <c r="D51" s="236"/>
      <c r="E51" s="236"/>
      <c r="F51" s="236"/>
      <c r="G51" s="236"/>
    </row>
    <row r="52" spans="2:7" x14ac:dyDescent="0.2">
      <c r="B52" s="236"/>
      <c r="C52" s="236"/>
      <c r="D52" s="236"/>
      <c r="E52" s="236"/>
      <c r="F52" s="236"/>
      <c r="G52" s="236"/>
    </row>
    <row r="53" spans="2:7" x14ac:dyDescent="0.2">
      <c r="B53" s="236"/>
      <c r="C53" s="236"/>
      <c r="D53" s="236"/>
      <c r="E53" s="236"/>
      <c r="F53" s="236"/>
      <c r="G53" s="236"/>
    </row>
    <row r="54" spans="2:7" x14ac:dyDescent="0.2">
      <c r="B54" s="236"/>
      <c r="C54" s="236"/>
      <c r="D54" s="236"/>
      <c r="E54" s="236"/>
      <c r="F54" s="236"/>
      <c r="G54" s="236"/>
    </row>
    <row r="55" spans="2:7" x14ac:dyDescent="0.2">
      <c r="B55" s="236"/>
      <c r="C55" s="236"/>
      <c r="D55" s="236"/>
      <c r="E55" s="236"/>
      <c r="F55" s="236"/>
      <c r="G55" s="23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0"/>
  <sheetViews>
    <sheetView zoomScaleNormal="100" workbookViewId="0">
      <selection activeCell="O8" sqref="O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4.7109375" customWidth="1"/>
  </cols>
  <sheetData>
    <row r="1" spans="1:57" ht="13.5" thickTop="1" x14ac:dyDescent="0.2">
      <c r="A1" s="237" t="s">
        <v>49</v>
      </c>
      <c r="B1" s="238"/>
      <c r="C1" s="96" t="s">
        <v>150</v>
      </c>
      <c r="D1" s="97"/>
      <c r="E1" s="98"/>
      <c r="F1" s="97"/>
      <c r="G1" s="99" t="s">
        <v>50</v>
      </c>
      <c r="H1" s="100" t="s">
        <v>92</v>
      </c>
      <c r="I1" s="101"/>
    </row>
    <row r="2" spans="1:57" ht="13.5" thickBot="1" x14ac:dyDescent="0.25">
      <c r="A2" s="239" t="s">
        <v>51</v>
      </c>
      <c r="B2" s="240"/>
      <c r="C2" s="102" t="s">
        <v>187</v>
      </c>
      <c r="D2" s="103"/>
      <c r="E2" s="104"/>
      <c r="F2" s="103"/>
      <c r="G2" s="241" t="s">
        <v>151</v>
      </c>
      <c r="H2" s="242"/>
      <c r="I2" s="243"/>
    </row>
    <row r="3" spans="1:57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 thickBot="1" x14ac:dyDescent="0.3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>
      <c r="A5" s="108"/>
      <c r="B5" s="109" t="s">
        <v>192</v>
      </c>
      <c r="C5" s="109"/>
      <c r="D5" s="110"/>
      <c r="E5" s="111" t="s">
        <v>54</v>
      </c>
      <c r="F5" s="112" t="s">
        <v>55</v>
      </c>
      <c r="G5" s="112" t="s">
        <v>56</v>
      </c>
      <c r="H5" s="202" t="s">
        <v>57</v>
      </c>
      <c r="I5" s="204" t="s">
        <v>191</v>
      </c>
    </row>
    <row r="6" spans="1:57" s="210" customFormat="1" ht="17.25" customHeight="1" x14ac:dyDescent="0.2">
      <c r="A6" s="211" t="s">
        <v>77</v>
      </c>
      <c r="B6" s="212" t="s">
        <v>189</v>
      </c>
      <c r="C6" s="205"/>
      <c r="D6" s="206"/>
      <c r="E6" s="207">
        <f>E11</f>
        <v>0</v>
      </c>
      <c r="F6" s="208">
        <f>F12+F14</f>
        <v>0</v>
      </c>
      <c r="G6" s="208">
        <v>0</v>
      </c>
      <c r="H6" s="209">
        <f>H15</f>
        <v>0</v>
      </c>
      <c r="I6" s="221">
        <f>SUM(E6:H6)</f>
        <v>0</v>
      </c>
    </row>
    <row r="7" spans="1:57" s="210" customFormat="1" ht="18.75" customHeight="1" thickBot="1" x14ac:dyDescent="0.25">
      <c r="A7" s="211" t="s">
        <v>188</v>
      </c>
      <c r="B7" s="212" t="s">
        <v>190</v>
      </c>
      <c r="C7" s="205"/>
      <c r="D7" s="206"/>
      <c r="E7" s="207">
        <v>0</v>
      </c>
      <c r="F7" s="208">
        <f>F13</f>
        <v>0</v>
      </c>
      <c r="G7" s="208">
        <v>0</v>
      </c>
      <c r="H7" s="209">
        <v>0</v>
      </c>
      <c r="I7" s="221">
        <f>SUM(E7:H7)</f>
        <v>0</v>
      </c>
    </row>
    <row r="8" spans="1:57" s="34" customFormat="1" ht="13.5" thickBot="1" x14ac:dyDescent="0.25">
      <c r="A8" s="116"/>
      <c r="B8" s="117" t="s">
        <v>58</v>
      </c>
      <c r="C8" s="117"/>
      <c r="D8" s="118"/>
      <c r="E8" s="119">
        <f>SUM(E6:E7)</f>
        <v>0</v>
      </c>
      <c r="F8" s="120">
        <f>SUM(F6:F7)</f>
        <v>0</v>
      </c>
      <c r="G8" s="120">
        <f>SUM(G6:G7)</f>
        <v>0</v>
      </c>
      <c r="H8" s="203">
        <f>SUM(H6:H7)</f>
        <v>0</v>
      </c>
      <c r="I8" s="222">
        <f>SUM(I6:I7)</f>
        <v>0</v>
      </c>
    </row>
    <row r="9" spans="1:57" s="121" customFormat="1" ht="13.5" thickBot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57" ht="13.5" thickBot="1" x14ac:dyDescent="0.25">
      <c r="A10" s="108"/>
      <c r="B10" s="109" t="s">
        <v>53</v>
      </c>
      <c r="C10" s="109"/>
      <c r="D10" s="110"/>
      <c r="E10" s="111" t="s">
        <v>54</v>
      </c>
      <c r="F10" s="112" t="s">
        <v>55</v>
      </c>
      <c r="G10" s="112" t="s">
        <v>56</v>
      </c>
      <c r="H10" s="112" t="s">
        <v>57</v>
      </c>
      <c r="I10" s="113" t="s">
        <v>31</v>
      </c>
    </row>
    <row r="11" spans="1:57" ht="12.75" customHeight="1" x14ac:dyDescent="0.2">
      <c r="A11" s="162" t="str">
        <f>'WC bezbariérovost'!B7</f>
        <v>3</v>
      </c>
      <c r="B11" s="114" t="str">
        <f>'WC bezbariérovost'!C7</f>
        <v>Svislé a kompletní konstrukce</v>
      </c>
      <c r="C11" s="65"/>
      <c r="D11" s="115"/>
      <c r="E11" s="163">
        <f>'WC bezbariérovost'!G25</f>
        <v>0</v>
      </c>
      <c r="F11" s="164">
        <f>'WC bezbariérovost'!BB25</f>
        <v>0</v>
      </c>
      <c r="G11" s="164">
        <f>'WC bezbariérovost'!BC25</f>
        <v>0</v>
      </c>
      <c r="H11" s="164">
        <f>'WC bezbariérovost'!BD25</f>
        <v>0</v>
      </c>
      <c r="I11" s="165">
        <f>'WC bezbariérovost'!BE25</f>
        <v>0</v>
      </c>
      <c r="BA11" s="40"/>
      <c r="BB11" s="40"/>
      <c r="BC11" s="40"/>
      <c r="BD11" s="40"/>
      <c r="BE11" s="40"/>
    </row>
    <row r="12" spans="1:57" x14ac:dyDescent="0.2">
      <c r="A12" s="162" t="str">
        <f>'WC bezbariérovost'!B26</f>
        <v>721</v>
      </c>
      <c r="B12" s="114" t="str">
        <f>'WC bezbariérovost'!C26</f>
        <v>Zařizovací předměty</v>
      </c>
      <c r="C12" s="65"/>
      <c r="D12" s="115"/>
      <c r="E12" s="163">
        <v>0</v>
      </c>
      <c r="F12" s="164">
        <f>'WC bezbariérovost'!G41</f>
        <v>0</v>
      </c>
      <c r="G12" s="164">
        <f>'WC bezbariérovost'!BC32</f>
        <v>0</v>
      </c>
      <c r="H12" s="164">
        <f>'WC bezbariérovost'!BD32</f>
        <v>0</v>
      </c>
      <c r="I12" s="165">
        <f>'WC bezbariérovost'!BE32</f>
        <v>0</v>
      </c>
    </row>
    <row r="13" spans="1:57" x14ac:dyDescent="0.2">
      <c r="A13" s="162" t="s">
        <v>142</v>
      </c>
      <c r="B13" s="114" t="s">
        <v>143</v>
      </c>
      <c r="C13" s="65"/>
      <c r="D13" s="115"/>
      <c r="E13" s="163">
        <v>0</v>
      </c>
      <c r="F13" s="164">
        <f>Učebna!G11</f>
        <v>0</v>
      </c>
      <c r="G13" s="164">
        <f>'WC bezbariérovost'!BC35</f>
        <v>0</v>
      </c>
      <c r="H13" s="164">
        <f>'WC bezbariérovost'!BD35</f>
        <v>0</v>
      </c>
      <c r="I13" s="165">
        <f>'WC bezbariérovost'!BE35</f>
        <v>0</v>
      </c>
    </row>
    <row r="14" spans="1:57" x14ac:dyDescent="0.2">
      <c r="A14" s="162" t="s">
        <v>82</v>
      </c>
      <c r="B14" s="114" t="s">
        <v>83</v>
      </c>
      <c r="C14" s="65"/>
      <c r="D14" s="115"/>
      <c r="E14" s="163">
        <v>0</v>
      </c>
      <c r="F14" s="164">
        <f>'WC bezbariérovost'!G48</f>
        <v>0</v>
      </c>
      <c r="G14" s="164">
        <v>0</v>
      </c>
      <c r="H14" s="164">
        <v>0</v>
      </c>
      <c r="I14" s="165">
        <v>0</v>
      </c>
      <c r="BA14">
        <v>0</v>
      </c>
    </row>
    <row r="15" spans="1:57" ht="13.5" thickBot="1" x14ac:dyDescent="0.25">
      <c r="A15" s="162" t="s">
        <v>101</v>
      </c>
      <c r="B15" s="114" t="s">
        <v>102</v>
      </c>
      <c r="C15" s="65"/>
      <c r="D15" s="115"/>
      <c r="E15" s="163">
        <v>0</v>
      </c>
      <c r="F15" s="164">
        <v>0</v>
      </c>
      <c r="G15" s="164">
        <v>0</v>
      </c>
      <c r="H15" s="164">
        <f>'WC bezbariérovost'!G51</f>
        <v>0</v>
      </c>
      <c r="I15" s="165">
        <v>0</v>
      </c>
      <c r="BA15">
        <v>0</v>
      </c>
    </row>
    <row r="16" spans="1:57" ht="13.5" thickBot="1" x14ac:dyDescent="0.25">
      <c r="A16" s="116"/>
      <c r="B16" s="117" t="s">
        <v>58</v>
      </c>
      <c r="C16" s="117"/>
      <c r="D16" s="118"/>
      <c r="E16" s="119">
        <f>SUM(E11:E15)</f>
        <v>0</v>
      </c>
      <c r="F16" s="120">
        <f>SUM(F11:F15)</f>
        <v>0</v>
      </c>
      <c r="G16" s="120">
        <f>SUM(G11:G15)</f>
        <v>0</v>
      </c>
      <c r="H16" s="120">
        <f>SUM(H11:H15)</f>
        <v>0</v>
      </c>
      <c r="I16" s="223">
        <f>SUM(E16:H16)</f>
        <v>0</v>
      </c>
      <c r="BA16">
        <v>2</v>
      </c>
    </row>
    <row r="17" spans="1:53" x14ac:dyDescent="0.2">
      <c r="A17" s="65"/>
      <c r="B17" s="65"/>
      <c r="C17" s="65"/>
      <c r="D17" s="65"/>
      <c r="E17" s="65"/>
      <c r="F17" s="65"/>
      <c r="G17" s="65"/>
      <c r="H17" s="65"/>
      <c r="I17" s="65"/>
      <c r="BA17">
        <v>2</v>
      </c>
    </row>
    <row r="18" spans="1:53" ht="18" x14ac:dyDescent="0.25">
      <c r="A18" s="106" t="s">
        <v>59</v>
      </c>
      <c r="B18" s="106"/>
      <c r="C18" s="106"/>
      <c r="D18" s="106"/>
      <c r="E18" s="106"/>
      <c r="F18" s="106"/>
      <c r="G18" s="122"/>
      <c r="H18" s="106"/>
      <c r="I18" s="106"/>
      <c r="BA18">
        <v>2</v>
      </c>
    </row>
    <row r="19" spans="1:53" ht="13.5" thickBot="1" x14ac:dyDescent="0.25">
      <c r="A19" s="76"/>
      <c r="B19" s="76"/>
      <c r="C19" s="76"/>
      <c r="D19" s="76"/>
      <c r="E19" s="76"/>
      <c r="F19" s="76"/>
      <c r="G19" s="76"/>
      <c r="H19" s="76"/>
      <c r="I19" s="76"/>
      <c r="BA19">
        <v>2</v>
      </c>
    </row>
    <row r="20" spans="1:53" x14ac:dyDescent="0.2">
      <c r="A20" s="70" t="s">
        <v>60</v>
      </c>
      <c r="B20" s="71"/>
      <c r="C20" s="71"/>
      <c r="D20" s="123"/>
      <c r="E20" s="124" t="s">
        <v>61</v>
      </c>
      <c r="F20" s="125" t="s">
        <v>62</v>
      </c>
      <c r="G20" s="126" t="s">
        <v>63</v>
      </c>
      <c r="H20" s="127"/>
      <c r="I20" s="128" t="s">
        <v>61</v>
      </c>
      <c r="BA20">
        <v>2</v>
      </c>
    </row>
    <row r="21" spans="1:53" x14ac:dyDescent="0.2">
      <c r="A21" s="63" t="s">
        <v>84</v>
      </c>
      <c r="B21" s="54"/>
      <c r="C21" s="54"/>
      <c r="D21" s="129"/>
      <c r="E21" s="130">
        <v>0</v>
      </c>
      <c r="F21" s="131">
        <v>0</v>
      </c>
      <c r="G21" s="132">
        <f t="shared" ref="G21:G28" si="0">HZS</f>
        <v>0</v>
      </c>
      <c r="H21" s="133"/>
      <c r="I21" s="134">
        <f t="shared" ref="I21:I28" si="1">E21+F21*G21/100</f>
        <v>0</v>
      </c>
      <c r="BA21">
        <v>2</v>
      </c>
    </row>
    <row r="22" spans="1:53" x14ac:dyDescent="0.2">
      <c r="A22" s="63" t="s">
        <v>85</v>
      </c>
      <c r="B22" s="54"/>
      <c r="C22" s="54"/>
      <c r="D22" s="129"/>
      <c r="E22" s="130">
        <v>0</v>
      </c>
      <c r="F22" s="131">
        <v>0</v>
      </c>
      <c r="G22" s="132">
        <f t="shared" si="0"/>
        <v>0</v>
      </c>
      <c r="H22" s="133"/>
      <c r="I22" s="134">
        <f t="shared" si="1"/>
        <v>0</v>
      </c>
    </row>
    <row r="23" spans="1:53" x14ac:dyDescent="0.2">
      <c r="A23" s="63" t="s">
        <v>86</v>
      </c>
      <c r="B23" s="54"/>
      <c r="C23" s="54"/>
      <c r="D23" s="129"/>
      <c r="E23" s="130">
        <v>0</v>
      </c>
      <c r="F23" s="131">
        <v>0</v>
      </c>
      <c r="G23" s="132">
        <f t="shared" si="0"/>
        <v>0</v>
      </c>
      <c r="H23" s="133"/>
      <c r="I23" s="134">
        <f t="shared" si="1"/>
        <v>0</v>
      </c>
    </row>
    <row r="24" spans="1:53" x14ac:dyDescent="0.2">
      <c r="A24" s="63" t="s">
        <v>87</v>
      </c>
      <c r="B24" s="54"/>
      <c r="C24" s="54"/>
      <c r="D24" s="129"/>
      <c r="E24" s="130">
        <v>0</v>
      </c>
      <c r="F24" s="131">
        <v>0</v>
      </c>
      <c r="G24" s="132">
        <f t="shared" si="0"/>
        <v>0</v>
      </c>
      <c r="H24" s="133"/>
      <c r="I24" s="134">
        <f t="shared" si="1"/>
        <v>0</v>
      </c>
    </row>
    <row r="25" spans="1:53" x14ac:dyDescent="0.2">
      <c r="A25" s="63" t="s">
        <v>88</v>
      </c>
      <c r="B25" s="54"/>
      <c r="C25" s="54"/>
      <c r="D25" s="129"/>
      <c r="E25" s="130">
        <v>0</v>
      </c>
      <c r="F25" s="131">
        <v>0</v>
      </c>
      <c r="G25" s="132">
        <f t="shared" si="0"/>
        <v>0</v>
      </c>
      <c r="H25" s="133"/>
      <c r="I25" s="134">
        <f t="shared" si="1"/>
        <v>0</v>
      </c>
    </row>
    <row r="26" spans="1:53" x14ac:dyDescent="0.2">
      <c r="A26" s="63" t="s">
        <v>89</v>
      </c>
      <c r="B26" s="54"/>
      <c r="C26" s="54"/>
      <c r="D26" s="129"/>
      <c r="E26" s="130">
        <v>0</v>
      </c>
      <c r="F26" s="131">
        <v>0</v>
      </c>
      <c r="G26" s="132">
        <f t="shared" si="0"/>
        <v>0</v>
      </c>
      <c r="H26" s="133"/>
      <c r="I26" s="134">
        <f t="shared" si="1"/>
        <v>0</v>
      </c>
    </row>
    <row r="27" spans="1:53" x14ac:dyDescent="0.2">
      <c r="A27" s="63" t="s">
        <v>90</v>
      </c>
      <c r="B27" s="54"/>
      <c r="C27" s="54"/>
      <c r="D27" s="129"/>
      <c r="E27" s="130">
        <v>0</v>
      </c>
      <c r="F27" s="131">
        <v>0</v>
      </c>
      <c r="G27" s="132">
        <f t="shared" si="0"/>
        <v>0</v>
      </c>
      <c r="H27" s="133"/>
      <c r="I27" s="134">
        <f t="shared" si="1"/>
        <v>0</v>
      </c>
    </row>
    <row r="28" spans="1:53" x14ac:dyDescent="0.2">
      <c r="A28" s="63" t="s">
        <v>91</v>
      </c>
      <c r="B28" s="54"/>
      <c r="C28" s="54"/>
      <c r="D28" s="129"/>
      <c r="E28" s="130">
        <v>0</v>
      </c>
      <c r="F28" s="131">
        <v>0</v>
      </c>
      <c r="G28" s="132">
        <f t="shared" si="0"/>
        <v>0</v>
      </c>
      <c r="H28" s="133"/>
      <c r="I28" s="134">
        <f t="shared" si="1"/>
        <v>0</v>
      </c>
    </row>
    <row r="29" spans="1:53" ht="13.5" thickBot="1" x14ac:dyDescent="0.25">
      <c r="A29" s="135"/>
      <c r="B29" s="136" t="s">
        <v>64</v>
      </c>
      <c r="C29" s="137"/>
      <c r="D29" s="138"/>
      <c r="E29" s="139"/>
      <c r="F29" s="140"/>
      <c r="G29" s="140"/>
      <c r="H29" s="244">
        <f>SUM(I21:I28)</f>
        <v>0</v>
      </c>
      <c r="I29" s="245"/>
    </row>
    <row r="31" spans="1:53" x14ac:dyDescent="0.2">
      <c r="B31" s="121"/>
      <c r="F31" s="141"/>
      <c r="G31" s="142"/>
      <c r="H31" s="142"/>
      <c r="I31" s="143"/>
    </row>
    <row r="32" spans="1:53" x14ac:dyDescent="0.2">
      <c r="F32" s="141"/>
      <c r="G32" s="142"/>
      <c r="H32" s="142"/>
      <c r="I32" s="143"/>
    </row>
    <row r="33" spans="6:9" x14ac:dyDescent="0.2">
      <c r="F33" s="141"/>
      <c r="G33" s="142"/>
      <c r="H33" s="142"/>
      <c r="I33" s="143"/>
    </row>
    <row r="34" spans="6:9" x14ac:dyDescent="0.2">
      <c r="F34" s="141"/>
      <c r="G34" s="142"/>
      <c r="H34" s="142"/>
      <c r="I34" s="143"/>
    </row>
    <row r="35" spans="6:9" x14ac:dyDescent="0.2">
      <c r="F35" s="141"/>
      <c r="G35" s="142"/>
      <c r="H35" s="142"/>
      <c r="I35" s="143"/>
    </row>
    <row r="36" spans="6:9" x14ac:dyDescent="0.2">
      <c r="F36" s="141"/>
      <c r="G36" s="142"/>
      <c r="H36" s="142"/>
      <c r="I36" s="143"/>
    </row>
    <row r="37" spans="6:9" x14ac:dyDescent="0.2">
      <c r="F37" s="141"/>
      <c r="G37" s="142"/>
      <c r="H37" s="142"/>
      <c r="I37" s="143"/>
    </row>
    <row r="38" spans="6:9" x14ac:dyDescent="0.2">
      <c r="F38" s="141"/>
      <c r="G38" s="142"/>
      <c r="H38" s="142"/>
      <c r="I38" s="143"/>
    </row>
    <row r="39" spans="6:9" x14ac:dyDescent="0.2">
      <c r="F39" s="141"/>
      <c r="G39" s="142"/>
      <c r="H39" s="142"/>
      <c r="I39" s="143"/>
    </row>
    <row r="40" spans="6:9" x14ac:dyDescent="0.2">
      <c r="F40" s="141"/>
      <c r="G40" s="142"/>
      <c r="H40" s="142"/>
      <c r="I40" s="143"/>
    </row>
    <row r="41" spans="6:9" x14ac:dyDescent="0.2">
      <c r="F41" s="141"/>
      <c r="G41" s="142"/>
      <c r="H41" s="142"/>
      <c r="I41" s="143"/>
    </row>
    <row r="42" spans="6:9" x14ac:dyDescent="0.2">
      <c r="F42" s="141"/>
      <c r="G42" s="142"/>
      <c r="H42" s="142"/>
      <c r="I42" s="143"/>
    </row>
    <row r="43" spans="6:9" x14ac:dyDescent="0.2">
      <c r="F43" s="141"/>
      <c r="G43" s="142"/>
      <c r="H43" s="142"/>
      <c r="I43" s="143"/>
    </row>
    <row r="44" spans="6:9" x14ac:dyDescent="0.2">
      <c r="F44" s="141"/>
      <c r="G44" s="142"/>
      <c r="H44" s="142"/>
      <c r="I44" s="143"/>
    </row>
    <row r="45" spans="6:9" x14ac:dyDescent="0.2">
      <c r="F45" s="141"/>
      <c r="G45" s="142"/>
      <c r="H45" s="142"/>
      <c r="I45" s="143"/>
    </row>
    <row r="46" spans="6:9" x14ac:dyDescent="0.2">
      <c r="F46" s="141"/>
      <c r="G46" s="142"/>
      <c r="H46" s="142"/>
      <c r="I46" s="143"/>
    </row>
    <row r="47" spans="6:9" x14ac:dyDescent="0.2">
      <c r="F47" s="141"/>
      <c r="G47" s="142"/>
      <c r="H47" s="142"/>
      <c r="I47" s="143"/>
    </row>
    <row r="48" spans="6:9" x14ac:dyDescent="0.2">
      <c r="F48" s="141"/>
      <c r="G48" s="142"/>
      <c r="H48" s="142"/>
      <c r="I48" s="143"/>
    </row>
    <row r="49" spans="6:9" x14ac:dyDescent="0.2">
      <c r="F49" s="141"/>
      <c r="G49" s="142"/>
      <c r="H49" s="142"/>
      <c r="I49" s="143"/>
    </row>
    <row r="50" spans="6:9" x14ac:dyDescent="0.2">
      <c r="F50" s="141"/>
      <c r="G50" s="142"/>
      <c r="H50" s="142"/>
      <c r="I50" s="143"/>
    </row>
    <row r="51" spans="6:9" x14ac:dyDescent="0.2">
      <c r="F51" s="141"/>
      <c r="G51" s="142"/>
      <c r="H51" s="142"/>
      <c r="I51" s="143"/>
    </row>
    <row r="52" spans="6:9" x14ac:dyDescent="0.2">
      <c r="F52" s="141"/>
      <c r="G52" s="142"/>
      <c r="H52" s="142"/>
      <c r="I52" s="143"/>
    </row>
    <row r="53" spans="6:9" x14ac:dyDescent="0.2">
      <c r="F53" s="141"/>
      <c r="G53" s="142"/>
      <c r="H53" s="142"/>
      <c r="I53" s="143"/>
    </row>
    <row r="54" spans="6:9" x14ac:dyDescent="0.2">
      <c r="F54" s="141"/>
      <c r="G54" s="142"/>
      <c r="H54" s="142"/>
      <c r="I54" s="143"/>
    </row>
    <row r="55" spans="6:9" x14ac:dyDescent="0.2">
      <c r="F55" s="141"/>
      <c r="G55" s="142"/>
      <c r="H55" s="142"/>
      <c r="I55" s="143"/>
    </row>
    <row r="56" spans="6:9" x14ac:dyDescent="0.2">
      <c r="F56" s="141"/>
      <c r="G56" s="142"/>
      <c r="H56" s="142"/>
      <c r="I56" s="143"/>
    </row>
    <row r="57" spans="6:9" x14ac:dyDescent="0.2">
      <c r="F57" s="141"/>
      <c r="G57" s="142"/>
      <c r="H57" s="142"/>
      <c r="I57" s="143"/>
    </row>
    <row r="58" spans="6:9" x14ac:dyDescent="0.2">
      <c r="F58" s="141"/>
      <c r="G58" s="142"/>
      <c r="H58" s="142"/>
      <c r="I58" s="143"/>
    </row>
    <row r="59" spans="6:9" x14ac:dyDescent="0.2">
      <c r="F59" s="141"/>
      <c r="G59" s="142"/>
      <c r="H59" s="142"/>
      <c r="I59" s="143"/>
    </row>
    <row r="60" spans="6:9" x14ac:dyDescent="0.2">
      <c r="F60" s="141"/>
      <c r="G60" s="142"/>
      <c r="H60" s="142"/>
      <c r="I60" s="143"/>
    </row>
    <row r="61" spans="6:9" x14ac:dyDescent="0.2">
      <c r="F61" s="141"/>
      <c r="G61" s="142"/>
      <c r="H61" s="142"/>
      <c r="I61" s="143"/>
    </row>
    <row r="62" spans="6:9" x14ac:dyDescent="0.2">
      <c r="F62" s="141"/>
      <c r="G62" s="142"/>
      <c r="H62" s="142"/>
      <c r="I62" s="143"/>
    </row>
    <row r="63" spans="6:9" x14ac:dyDescent="0.2">
      <c r="F63" s="141"/>
      <c r="G63" s="142"/>
      <c r="H63" s="142"/>
      <c r="I63" s="143"/>
    </row>
    <row r="64" spans="6:9" x14ac:dyDescent="0.2">
      <c r="F64" s="141"/>
      <c r="G64" s="142"/>
      <c r="H64" s="142"/>
      <c r="I64" s="143"/>
    </row>
    <row r="65" spans="6:9" x14ac:dyDescent="0.2">
      <c r="F65" s="141"/>
      <c r="G65" s="142"/>
      <c r="H65" s="142"/>
      <c r="I65" s="143"/>
    </row>
    <row r="66" spans="6:9" x14ac:dyDescent="0.2">
      <c r="F66" s="141"/>
      <c r="G66" s="142"/>
      <c r="H66" s="142"/>
      <c r="I66" s="143"/>
    </row>
    <row r="67" spans="6:9" x14ac:dyDescent="0.2">
      <c r="F67" s="141"/>
      <c r="G67" s="142"/>
      <c r="H67" s="142"/>
      <c r="I67" s="143"/>
    </row>
    <row r="68" spans="6:9" x14ac:dyDescent="0.2">
      <c r="F68" s="141"/>
      <c r="G68" s="142"/>
      <c r="H68" s="142"/>
      <c r="I68" s="143"/>
    </row>
    <row r="69" spans="6:9" x14ac:dyDescent="0.2">
      <c r="F69" s="141"/>
      <c r="G69" s="142"/>
      <c r="H69" s="142"/>
      <c r="I69" s="143"/>
    </row>
    <row r="70" spans="6:9" x14ac:dyDescent="0.2">
      <c r="F70" s="141"/>
      <c r="G70" s="142"/>
      <c r="H70" s="142"/>
      <c r="I70" s="143"/>
    </row>
    <row r="71" spans="6:9" x14ac:dyDescent="0.2">
      <c r="F71" s="141"/>
      <c r="G71" s="142"/>
      <c r="H71" s="142"/>
      <c r="I71" s="143"/>
    </row>
    <row r="72" spans="6:9" x14ac:dyDescent="0.2">
      <c r="F72" s="141"/>
      <c r="G72" s="142"/>
      <c r="H72" s="142"/>
      <c r="I72" s="143"/>
    </row>
    <row r="73" spans="6:9" x14ac:dyDescent="0.2">
      <c r="F73" s="141"/>
      <c r="G73" s="142"/>
      <c r="H73" s="142"/>
      <c r="I73" s="143"/>
    </row>
    <row r="74" spans="6:9" x14ac:dyDescent="0.2">
      <c r="F74" s="141"/>
      <c r="G74" s="142"/>
      <c r="H74" s="142"/>
      <c r="I74" s="143"/>
    </row>
    <row r="75" spans="6:9" x14ac:dyDescent="0.2">
      <c r="F75" s="141"/>
      <c r="G75" s="142"/>
      <c r="H75" s="142"/>
      <c r="I75" s="143"/>
    </row>
    <row r="76" spans="6:9" x14ac:dyDescent="0.2">
      <c r="F76" s="141"/>
      <c r="G76" s="142"/>
      <c r="H76" s="142"/>
      <c r="I76" s="143"/>
    </row>
    <row r="77" spans="6:9" x14ac:dyDescent="0.2">
      <c r="F77" s="141"/>
      <c r="G77" s="142"/>
      <c r="H77" s="142"/>
      <c r="I77" s="143"/>
    </row>
    <row r="78" spans="6:9" x14ac:dyDescent="0.2">
      <c r="F78" s="141"/>
      <c r="G78" s="142"/>
      <c r="H78" s="142"/>
      <c r="I78" s="143"/>
    </row>
    <row r="79" spans="6:9" x14ac:dyDescent="0.2">
      <c r="F79" s="141"/>
      <c r="G79" s="142"/>
      <c r="H79" s="142"/>
      <c r="I79" s="143"/>
    </row>
    <row r="80" spans="6:9" x14ac:dyDescent="0.2">
      <c r="F80" s="141"/>
      <c r="G80" s="142"/>
      <c r="H80" s="142"/>
      <c r="I80" s="143"/>
    </row>
  </sheetData>
  <mergeCells count="4">
    <mergeCell ref="A1:B1"/>
    <mergeCell ref="A2:B2"/>
    <mergeCell ref="G2:I2"/>
    <mergeCell ref="H29:I29"/>
  </mergeCells>
  <pageMargins left="0.59055118110236227" right="0.39370078740157483" top="0.59055118110236227" bottom="0.98425196850393704" header="0.19685039370078741" footer="0.51181102362204722"/>
  <pageSetup paperSize="9" scale="96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00"/>
  <sheetViews>
    <sheetView showGridLines="0" showZeros="0" tabSelected="1" view="pageBreakPreview" zoomScale="90" zoomScaleNormal="100" zoomScaleSheetLayoutView="90" workbookViewId="0">
      <selection activeCell="G8" sqref="G8:G9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56.5703125" style="144" customWidth="1"/>
    <col min="4" max="4" width="5.5703125" style="144" customWidth="1"/>
    <col min="5" max="5" width="8.5703125" style="156" customWidth="1"/>
    <col min="6" max="6" width="9.85546875" style="144" customWidth="1"/>
    <col min="7" max="7" width="15.85546875" style="144" customWidth="1"/>
    <col min="8" max="11" width="9.140625" style="144"/>
    <col min="12" max="12" width="75.42578125" style="144" customWidth="1"/>
    <col min="13" max="13" width="45.28515625" style="144" customWidth="1"/>
    <col min="14" max="16384" width="9.140625" style="144"/>
  </cols>
  <sheetData>
    <row r="1" spans="1:104" ht="15.75" x14ac:dyDescent="0.25">
      <c r="A1" s="246" t="s">
        <v>65</v>
      </c>
      <c r="B1" s="246"/>
      <c r="C1" s="246"/>
      <c r="D1" s="246"/>
      <c r="E1" s="246"/>
      <c r="F1" s="246"/>
      <c r="G1" s="246"/>
    </row>
    <row r="2" spans="1:104" ht="14.25" customHeight="1" thickBot="1" x14ac:dyDescent="0.25">
      <c r="A2" s="145"/>
      <c r="B2" s="146"/>
      <c r="C2" s="147"/>
      <c r="D2" s="147"/>
      <c r="E2" s="148"/>
      <c r="F2" s="147"/>
      <c r="G2" s="147"/>
    </row>
    <row r="3" spans="1:104" ht="13.5" thickTop="1" x14ac:dyDescent="0.2">
      <c r="A3" s="237" t="s">
        <v>49</v>
      </c>
      <c r="B3" s="238"/>
      <c r="C3" s="96" t="s">
        <v>150</v>
      </c>
      <c r="D3" s="149"/>
      <c r="E3" s="150" t="s">
        <v>66</v>
      </c>
      <c r="F3" s="151" t="s">
        <v>92</v>
      </c>
      <c r="G3" s="152"/>
    </row>
    <row r="4" spans="1:104" ht="13.5" thickBot="1" x14ac:dyDescent="0.25">
      <c r="A4" s="247" t="s">
        <v>51</v>
      </c>
      <c r="B4" s="240"/>
      <c r="C4" s="102" t="s">
        <v>186</v>
      </c>
      <c r="D4" s="153"/>
      <c r="E4" s="241" t="s">
        <v>151</v>
      </c>
      <c r="F4" s="242"/>
      <c r="G4" s="243"/>
    </row>
    <row r="5" spans="1:104" s="171" customFormat="1" ht="15" customHeight="1" thickTop="1" x14ac:dyDescent="0.2">
      <c r="A5" s="168"/>
      <c r="B5" s="169"/>
      <c r="C5" s="169"/>
      <c r="D5" s="169"/>
      <c r="E5" s="170"/>
      <c r="F5" s="169"/>
      <c r="G5" s="169"/>
    </row>
    <row r="6" spans="1:104" s="171" customFormat="1" ht="15" customHeight="1" x14ac:dyDescent="0.2">
      <c r="A6" s="172" t="s">
        <v>67</v>
      </c>
      <c r="B6" s="173" t="s">
        <v>68</v>
      </c>
      <c r="C6" s="173" t="s">
        <v>69</v>
      </c>
      <c r="D6" s="173" t="s">
        <v>70</v>
      </c>
      <c r="E6" s="174" t="s">
        <v>71</v>
      </c>
      <c r="F6" s="173" t="s">
        <v>72</v>
      </c>
      <c r="G6" s="175" t="s">
        <v>73</v>
      </c>
    </row>
    <row r="7" spans="1:104" s="171" customFormat="1" ht="15" customHeight="1" x14ac:dyDescent="0.2">
      <c r="A7" s="176" t="s">
        <v>74</v>
      </c>
      <c r="B7" s="177" t="s">
        <v>78</v>
      </c>
      <c r="C7" s="178" t="s">
        <v>79</v>
      </c>
      <c r="D7" s="179"/>
      <c r="E7" s="180"/>
      <c r="F7" s="180"/>
      <c r="G7" s="181"/>
      <c r="H7" s="182"/>
      <c r="I7" s="182"/>
      <c r="O7" s="183"/>
    </row>
    <row r="8" spans="1:104" s="171" customFormat="1" ht="15" customHeight="1" x14ac:dyDescent="0.2">
      <c r="A8" s="184">
        <v>1</v>
      </c>
      <c r="B8" s="185" t="s">
        <v>152</v>
      </c>
      <c r="C8" s="186" t="s">
        <v>156</v>
      </c>
      <c r="D8" s="187" t="s">
        <v>80</v>
      </c>
      <c r="E8" s="188">
        <v>9.5</v>
      </c>
      <c r="F8" s="188">
        <v>4</v>
      </c>
      <c r="G8" s="189"/>
      <c r="O8" s="183"/>
      <c r="AZ8" s="171">
        <v>1</v>
      </c>
      <c r="BA8" s="171">
        <f>IF(AZ8=1,G8,0)</f>
        <v>0</v>
      </c>
      <c r="BB8" s="171">
        <f>IF(AZ8=2,G8,0)</f>
        <v>0</v>
      </c>
      <c r="BC8" s="171">
        <f>IF(AZ8=3,G8,0)</f>
        <v>0</v>
      </c>
      <c r="BD8" s="171">
        <f>IF(AZ8=4,G8,0)</f>
        <v>0</v>
      </c>
      <c r="BE8" s="171">
        <f>IF(AZ8=5,G8,0)</f>
        <v>0</v>
      </c>
      <c r="CA8" s="190">
        <v>1</v>
      </c>
      <c r="CB8" s="190">
        <v>1</v>
      </c>
      <c r="CZ8" s="171">
        <v>0</v>
      </c>
    </row>
    <row r="9" spans="1:104" s="171" customFormat="1" ht="15" customHeight="1" x14ac:dyDescent="0.2">
      <c r="A9" s="184">
        <v>2</v>
      </c>
      <c r="B9" s="185" t="s">
        <v>153</v>
      </c>
      <c r="C9" s="191" t="s">
        <v>157</v>
      </c>
      <c r="D9" s="187" t="s">
        <v>80</v>
      </c>
      <c r="E9" s="188">
        <v>20</v>
      </c>
      <c r="F9" s="188">
        <v>15</v>
      </c>
      <c r="G9" s="189"/>
      <c r="O9" s="183"/>
      <c r="CA9" s="190"/>
      <c r="CB9" s="190"/>
    </row>
    <row r="10" spans="1:104" s="171" customFormat="1" ht="15" customHeight="1" x14ac:dyDescent="0.2">
      <c r="A10" s="184">
        <v>3</v>
      </c>
      <c r="B10" s="185" t="s">
        <v>154</v>
      </c>
      <c r="C10" s="191" t="s">
        <v>158</v>
      </c>
      <c r="D10" s="187" t="s">
        <v>75</v>
      </c>
      <c r="E10" s="188">
        <v>4</v>
      </c>
      <c r="F10" s="188"/>
      <c r="G10" s="189">
        <f t="shared" ref="G9:G24" si="0">E10*F10</f>
        <v>0</v>
      </c>
      <c r="O10" s="183"/>
      <c r="CA10" s="190"/>
      <c r="CB10" s="190"/>
    </row>
    <row r="11" spans="1:104" s="171" customFormat="1" ht="15" customHeight="1" x14ac:dyDescent="0.2">
      <c r="A11" s="184">
        <v>4</v>
      </c>
      <c r="B11" s="185" t="s">
        <v>155</v>
      </c>
      <c r="C11" s="191" t="s">
        <v>159</v>
      </c>
      <c r="D11" s="187" t="s">
        <v>75</v>
      </c>
      <c r="E11" s="188">
        <v>2</v>
      </c>
      <c r="F11" s="188"/>
      <c r="G11" s="189">
        <f t="shared" si="0"/>
        <v>0</v>
      </c>
      <c r="O11" s="183"/>
      <c r="CA11" s="190"/>
      <c r="CB11" s="190"/>
    </row>
    <row r="12" spans="1:104" s="171" customFormat="1" ht="15" customHeight="1" x14ac:dyDescent="0.2">
      <c r="A12" s="184">
        <v>5</v>
      </c>
      <c r="B12" s="185" t="s">
        <v>160</v>
      </c>
      <c r="C12" s="191" t="s">
        <v>161</v>
      </c>
      <c r="D12" s="187" t="s">
        <v>75</v>
      </c>
      <c r="E12" s="188">
        <v>2</v>
      </c>
      <c r="F12" s="188"/>
      <c r="G12" s="189">
        <f t="shared" si="0"/>
        <v>0</v>
      </c>
      <c r="O12" s="183"/>
      <c r="CA12" s="190"/>
      <c r="CB12" s="190"/>
    </row>
    <row r="13" spans="1:104" s="171" customFormat="1" ht="15" customHeight="1" x14ac:dyDescent="0.2">
      <c r="A13" s="184">
        <v>6</v>
      </c>
      <c r="B13" s="185" t="s">
        <v>164</v>
      </c>
      <c r="C13" s="191" t="s">
        <v>162</v>
      </c>
      <c r="D13" s="187" t="s">
        <v>75</v>
      </c>
      <c r="E13" s="188">
        <v>2</v>
      </c>
      <c r="F13" s="188"/>
      <c r="G13" s="189">
        <f t="shared" si="0"/>
        <v>0</v>
      </c>
      <c r="O13" s="183"/>
      <c r="CA13" s="190"/>
      <c r="CB13" s="190"/>
    </row>
    <row r="14" spans="1:104" s="171" customFormat="1" ht="15" customHeight="1" x14ac:dyDescent="0.2">
      <c r="A14" s="184">
        <v>7</v>
      </c>
      <c r="B14" s="185" t="s">
        <v>165</v>
      </c>
      <c r="C14" s="191" t="s">
        <v>163</v>
      </c>
      <c r="D14" s="187" t="s">
        <v>75</v>
      </c>
      <c r="E14" s="188">
        <v>2</v>
      </c>
      <c r="F14" s="188"/>
      <c r="G14" s="189">
        <f t="shared" si="0"/>
        <v>0</v>
      </c>
      <c r="O14" s="183"/>
      <c r="CA14" s="190"/>
      <c r="CB14" s="190"/>
    </row>
    <row r="15" spans="1:104" s="171" customFormat="1" ht="15" customHeight="1" x14ac:dyDescent="0.2">
      <c r="A15" s="184">
        <v>8</v>
      </c>
      <c r="B15" s="185" t="s">
        <v>167</v>
      </c>
      <c r="C15" s="191" t="s">
        <v>166</v>
      </c>
      <c r="D15" s="187" t="s">
        <v>80</v>
      </c>
      <c r="E15" s="188">
        <v>20</v>
      </c>
      <c r="F15" s="188"/>
      <c r="G15" s="189">
        <f t="shared" si="0"/>
        <v>0</v>
      </c>
      <c r="O15" s="183"/>
      <c r="CA15" s="190"/>
      <c r="CB15" s="190"/>
    </row>
    <row r="16" spans="1:104" s="171" customFormat="1" ht="15" customHeight="1" x14ac:dyDescent="0.2">
      <c r="A16" s="184">
        <v>9</v>
      </c>
      <c r="B16" s="185" t="s">
        <v>168</v>
      </c>
      <c r="C16" s="191" t="s">
        <v>169</v>
      </c>
      <c r="D16" s="187" t="s">
        <v>75</v>
      </c>
      <c r="E16" s="188">
        <v>1</v>
      </c>
      <c r="F16" s="188"/>
      <c r="G16" s="189">
        <f t="shared" si="0"/>
        <v>0</v>
      </c>
      <c r="O16" s="183"/>
      <c r="CA16" s="190"/>
      <c r="CB16" s="190"/>
    </row>
    <row r="17" spans="1:104" s="171" customFormat="1" ht="15" customHeight="1" x14ac:dyDescent="0.2">
      <c r="A17" s="184">
        <v>10</v>
      </c>
      <c r="B17" s="185" t="s">
        <v>170</v>
      </c>
      <c r="C17" s="191" t="s">
        <v>171</v>
      </c>
      <c r="D17" s="187" t="s">
        <v>80</v>
      </c>
      <c r="E17" s="188">
        <v>20</v>
      </c>
      <c r="F17" s="188"/>
      <c r="G17" s="189">
        <f t="shared" si="0"/>
        <v>0</v>
      </c>
      <c r="O17" s="183"/>
      <c r="CA17" s="190"/>
      <c r="CB17" s="190"/>
    </row>
    <row r="18" spans="1:104" s="171" customFormat="1" ht="15" customHeight="1" x14ac:dyDescent="0.2">
      <c r="A18" s="184">
        <v>11</v>
      </c>
      <c r="B18" s="185" t="s">
        <v>177</v>
      </c>
      <c r="C18" s="191" t="s">
        <v>176</v>
      </c>
      <c r="D18" s="187" t="s">
        <v>80</v>
      </c>
      <c r="E18" s="188">
        <v>1.8</v>
      </c>
      <c r="F18" s="188"/>
      <c r="G18" s="189">
        <f t="shared" si="0"/>
        <v>0</v>
      </c>
      <c r="O18" s="183"/>
      <c r="CA18" s="190"/>
      <c r="CB18" s="190"/>
    </row>
    <row r="19" spans="1:104" s="171" customFormat="1" ht="15" customHeight="1" x14ac:dyDescent="0.2">
      <c r="A19" s="184">
        <v>12</v>
      </c>
      <c r="B19" s="185" t="s">
        <v>182</v>
      </c>
      <c r="C19" s="191" t="s">
        <v>181</v>
      </c>
      <c r="D19" s="187" t="s">
        <v>80</v>
      </c>
      <c r="E19" s="188">
        <v>20</v>
      </c>
      <c r="F19" s="188"/>
      <c r="G19" s="189">
        <f t="shared" si="0"/>
        <v>0</v>
      </c>
      <c r="O19" s="183"/>
      <c r="CA19" s="190"/>
      <c r="CB19" s="190"/>
    </row>
    <row r="20" spans="1:104" s="171" customFormat="1" ht="15" customHeight="1" x14ac:dyDescent="0.2">
      <c r="A20" s="184">
        <v>13</v>
      </c>
      <c r="B20" s="185" t="s">
        <v>179</v>
      </c>
      <c r="C20" s="191" t="s">
        <v>180</v>
      </c>
      <c r="D20" s="187" t="s">
        <v>75</v>
      </c>
      <c r="E20" s="188">
        <v>2</v>
      </c>
      <c r="F20" s="188"/>
      <c r="G20" s="189">
        <f t="shared" si="0"/>
        <v>0</v>
      </c>
      <c r="O20" s="183"/>
      <c r="CA20" s="190"/>
      <c r="CB20" s="190"/>
    </row>
    <row r="21" spans="1:104" s="171" customFormat="1" ht="15" customHeight="1" x14ac:dyDescent="0.2">
      <c r="A21" s="184">
        <v>14</v>
      </c>
      <c r="B21" s="185" t="s">
        <v>178</v>
      </c>
      <c r="C21" s="191" t="s">
        <v>174</v>
      </c>
      <c r="D21" s="187" t="s">
        <v>175</v>
      </c>
      <c r="E21" s="188">
        <v>4</v>
      </c>
      <c r="F21" s="188"/>
      <c r="G21" s="189">
        <f t="shared" si="0"/>
        <v>0</v>
      </c>
      <c r="O21" s="183"/>
      <c r="CA21" s="190"/>
      <c r="CB21" s="190"/>
    </row>
    <row r="22" spans="1:104" s="171" customFormat="1" ht="15" customHeight="1" x14ac:dyDescent="0.2">
      <c r="A22" s="184">
        <v>15</v>
      </c>
      <c r="B22" s="185" t="s">
        <v>109</v>
      </c>
      <c r="C22" s="191" t="s">
        <v>172</v>
      </c>
      <c r="D22" s="187" t="s">
        <v>100</v>
      </c>
      <c r="E22" s="188">
        <v>1</v>
      </c>
      <c r="F22" s="188"/>
      <c r="G22" s="189">
        <f t="shared" si="0"/>
        <v>0</v>
      </c>
      <c r="O22" s="183"/>
      <c r="CA22" s="190"/>
      <c r="CB22" s="190"/>
    </row>
    <row r="23" spans="1:104" s="171" customFormat="1" ht="15" customHeight="1" x14ac:dyDescent="0.2">
      <c r="A23" s="184">
        <v>16</v>
      </c>
      <c r="B23" s="185" t="s">
        <v>183</v>
      </c>
      <c r="C23" s="191" t="s">
        <v>184</v>
      </c>
      <c r="D23" s="187" t="s">
        <v>100</v>
      </c>
      <c r="E23" s="188">
        <v>1</v>
      </c>
      <c r="F23" s="188"/>
      <c r="G23" s="189">
        <f t="shared" si="0"/>
        <v>0</v>
      </c>
      <c r="O23" s="183"/>
      <c r="CA23" s="190"/>
      <c r="CB23" s="190"/>
    </row>
    <row r="24" spans="1:104" s="171" customFormat="1" ht="15" customHeight="1" x14ac:dyDescent="0.2">
      <c r="A24" s="184">
        <v>17</v>
      </c>
      <c r="B24" s="185" t="s">
        <v>110</v>
      </c>
      <c r="C24" s="191" t="s">
        <v>173</v>
      </c>
      <c r="D24" s="192" t="s">
        <v>100</v>
      </c>
      <c r="E24" s="193">
        <v>1</v>
      </c>
      <c r="F24" s="193"/>
      <c r="G24" s="189">
        <f t="shared" si="0"/>
        <v>0</v>
      </c>
      <c r="O24" s="183"/>
      <c r="CA24" s="190"/>
      <c r="CB24" s="190"/>
    </row>
    <row r="25" spans="1:104" s="171" customFormat="1" ht="15" customHeight="1" x14ac:dyDescent="0.2">
      <c r="A25" s="194"/>
      <c r="B25" s="195" t="s">
        <v>76</v>
      </c>
      <c r="C25" s="196" t="str">
        <f>CONCATENATE(B7," ",C7)</f>
        <v>3 Svislé a kompletní konstrukce</v>
      </c>
      <c r="D25" s="197"/>
      <c r="E25" s="198"/>
      <c r="F25" s="199"/>
      <c r="G25" s="200">
        <f>SUM(G8:G24)</f>
        <v>0</v>
      </c>
      <c r="O25" s="183"/>
      <c r="BA25" s="201">
        <f>SUM(BA7:BA8)</f>
        <v>0</v>
      </c>
      <c r="BB25" s="201">
        <f>SUM(BB7:BB8)</f>
        <v>0</v>
      </c>
      <c r="BC25" s="201">
        <f>SUM(BC7:BC8)</f>
        <v>0</v>
      </c>
      <c r="BD25" s="201">
        <f>SUM(BD7:BD8)</f>
        <v>0</v>
      </c>
      <c r="BE25" s="201">
        <f>SUM(BE7:BE8)</f>
        <v>0</v>
      </c>
    </row>
    <row r="26" spans="1:104" s="171" customFormat="1" ht="15" customHeight="1" x14ac:dyDescent="0.2">
      <c r="A26" s="176" t="s">
        <v>74</v>
      </c>
      <c r="B26" s="177" t="s">
        <v>93</v>
      </c>
      <c r="C26" s="178" t="s">
        <v>94</v>
      </c>
      <c r="D26" s="179"/>
      <c r="E26" s="180"/>
      <c r="F26" s="180"/>
      <c r="G26" s="181"/>
      <c r="H26" s="182"/>
      <c r="I26" s="182"/>
      <c r="O26" s="183"/>
    </row>
    <row r="27" spans="1:104" s="171" customFormat="1" ht="15" customHeight="1" x14ac:dyDescent="0.2">
      <c r="A27" s="184">
        <v>18</v>
      </c>
      <c r="B27" s="185" t="s">
        <v>96</v>
      </c>
      <c r="C27" s="186" t="s">
        <v>107</v>
      </c>
      <c r="D27" s="187" t="s">
        <v>100</v>
      </c>
      <c r="E27" s="188">
        <v>1</v>
      </c>
      <c r="F27" s="188"/>
      <c r="G27" s="189">
        <f>E27*F27</f>
        <v>0</v>
      </c>
      <c r="O27" s="183"/>
      <c r="AZ27" s="171">
        <v>1</v>
      </c>
      <c r="BA27" s="171">
        <f>IF(AZ27=1,G27,0)</f>
        <v>0</v>
      </c>
      <c r="BB27" s="171">
        <f>IF(AZ27=2,G27,0)</f>
        <v>0</v>
      </c>
      <c r="BC27" s="171">
        <f>IF(AZ27=3,G27,0)</f>
        <v>0</v>
      </c>
      <c r="BD27" s="171">
        <f>IF(AZ27=4,G27,0)</f>
        <v>0</v>
      </c>
      <c r="BE27" s="171">
        <f>IF(AZ27=5,G27,0)</f>
        <v>0</v>
      </c>
      <c r="CA27" s="190">
        <v>1</v>
      </c>
      <c r="CB27" s="190">
        <v>1</v>
      </c>
      <c r="CZ27" s="171">
        <v>5.4010000000000002E-2</v>
      </c>
    </row>
    <row r="28" spans="1:104" s="171" customFormat="1" ht="15" customHeight="1" x14ac:dyDescent="0.2">
      <c r="A28" s="184">
        <v>19</v>
      </c>
      <c r="B28" s="185" t="s">
        <v>106</v>
      </c>
      <c r="C28" s="186" t="s">
        <v>95</v>
      </c>
      <c r="D28" s="187" t="s">
        <v>100</v>
      </c>
      <c r="E28" s="188">
        <v>1</v>
      </c>
      <c r="F28" s="188"/>
      <c r="G28" s="189">
        <f>E28*F28</f>
        <v>0</v>
      </c>
      <c r="O28" s="183"/>
      <c r="CA28" s="190"/>
      <c r="CB28" s="190"/>
    </row>
    <row r="29" spans="1:104" s="171" customFormat="1" ht="15" customHeight="1" x14ac:dyDescent="0.2">
      <c r="A29" s="184">
        <v>20</v>
      </c>
      <c r="B29" s="185" t="s">
        <v>122</v>
      </c>
      <c r="C29" s="186" t="s">
        <v>123</v>
      </c>
      <c r="D29" s="187" t="s">
        <v>111</v>
      </c>
      <c r="E29" s="188">
        <v>10</v>
      </c>
      <c r="F29" s="188"/>
      <c r="G29" s="189">
        <f t="shared" ref="G29:G37" si="1">E29*F29</f>
        <v>0</v>
      </c>
      <c r="O29" s="183"/>
      <c r="CA29" s="190"/>
      <c r="CB29" s="190"/>
    </row>
    <row r="30" spans="1:104" s="171" customFormat="1" ht="15" customHeight="1" x14ac:dyDescent="0.2">
      <c r="A30" s="184">
        <v>21</v>
      </c>
      <c r="B30" s="185" t="s">
        <v>124</v>
      </c>
      <c r="C30" s="186" t="s">
        <v>125</v>
      </c>
      <c r="D30" s="187" t="s">
        <v>111</v>
      </c>
      <c r="E30" s="188">
        <v>14</v>
      </c>
      <c r="F30" s="188"/>
      <c r="G30" s="189">
        <f t="shared" si="1"/>
        <v>0</v>
      </c>
      <c r="O30" s="183"/>
      <c r="CA30" s="190"/>
      <c r="CB30" s="190"/>
    </row>
    <row r="31" spans="1:104" s="171" customFormat="1" ht="15" customHeight="1" x14ac:dyDescent="0.2">
      <c r="A31" s="184">
        <v>22</v>
      </c>
      <c r="B31" s="185" t="s">
        <v>126</v>
      </c>
      <c r="C31" s="186" t="s">
        <v>127</v>
      </c>
      <c r="D31" s="187" t="s">
        <v>111</v>
      </c>
      <c r="E31" s="188">
        <v>17.5</v>
      </c>
      <c r="F31" s="188"/>
      <c r="G31" s="189">
        <f t="shared" si="1"/>
        <v>0</v>
      </c>
      <c r="O31" s="183"/>
      <c r="AZ31" s="171">
        <v>1</v>
      </c>
      <c r="BA31" s="171">
        <f>IF(AZ31=1,G31,0)</f>
        <v>0</v>
      </c>
      <c r="BB31" s="171">
        <f>IF(AZ31=2,G31,0)</f>
        <v>0</v>
      </c>
      <c r="BC31" s="171">
        <f>IF(AZ31=3,G31,0)</f>
        <v>0</v>
      </c>
      <c r="BD31" s="171">
        <f>IF(AZ31=4,G31,0)</f>
        <v>0</v>
      </c>
      <c r="BE31" s="171">
        <f>IF(AZ31=5,G31,0)</f>
        <v>0</v>
      </c>
      <c r="CA31" s="190">
        <v>3</v>
      </c>
      <c r="CB31" s="190">
        <v>1</v>
      </c>
      <c r="CZ31" s="171">
        <v>1.508E-2</v>
      </c>
    </row>
    <row r="32" spans="1:104" s="171" customFormat="1" ht="15" customHeight="1" x14ac:dyDescent="0.2">
      <c r="A32" s="184">
        <v>23</v>
      </c>
      <c r="B32" s="185" t="s">
        <v>128</v>
      </c>
      <c r="C32" s="186" t="s">
        <v>129</v>
      </c>
      <c r="D32" s="187" t="s">
        <v>75</v>
      </c>
      <c r="E32" s="188">
        <v>1</v>
      </c>
      <c r="F32" s="188"/>
      <c r="G32" s="189">
        <f t="shared" si="1"/>
        <v>0</v>
      </c>
      <c r="O32" s="183"/>
      <c r="BA32" s="201">
        <f>SUM(BA26:BA31)</f>
        <v>0</v>
      </c>
      <c r="BB32" s="201">
        <f>SUM(BB26:BB31)</f>
        <v>0</v>
      </c>
      <c r="BC32" s="201">
        <f>SUM(BC26:BC31)</f>
        <v>0</v>
      </c>
      <c r="BD32" s="201">
        <f>SUM(BD26:BD31)</f>
        <v>0</v>
      </c>
      <c r="BE32" s="201">
        <f>SUM(BE26:BE31)</f>
        <v>0</v>
      </c>
    </row>
    <row r="33" spans="1:104" s="171" customFormat="1" ht="15" customHeight="1" x14ac:dyDescent="0.2">
      <c r="A33" s="184">
        <v>24</v>
      </c>
      <c r="B33" s="185" t="s">
        <v>130</v>
      </c>
      <c r="C33" s="186" t="s">
        <v>131</v>
      </c>
      <c r="D33" s="187" t="s">
        <v>132</v>
      </c>
      <c r="E33" s="188">
        <v>1</v>
      </c>
      <c r="F33" s="188"/>
      <c r="G33" s="189">
        <f t="shared" si="1"/>
        <v>0</v>
      </c>
      <c r="H33" s="182"/>
      <c r="I33" s="182"/>
      <c r="O33" s="183"/>
    </row>
    <row r="34" spans="1:104" s="171" customFormat="1" ht="15" customHeight="1" x14ac:dyDescent="0.2">
      <c r="A34" s="184">
        <v>25</v>
      </c>
      <c r="B34" s="185" t="s">
        <v>98</v>
      </c>
      <c r="C34" s="186" t="s">
        <v>99</v>
      </c>
      <c r="D34" s="187" t="s">
        <v>81</v>
      </c>
      <c r="E34" s="188">
        <v>1</v>
      </c>
      <c r="F34" s="188"/>
      <c r="G34" s="189">
        <f t="shared" si="1"/>
        <v>0</v>
      </c>
      <c r="O34" s="183"/>
      <c r="AZ34" s="171">
        <v>1</v>
      </c>
      <c r="BA34" s="171">
        <f>IF(AZ34=1,G34,0)</f>
        <v>0</v>
      </c>
      <c r="BB34" s="171">
        <f>IF(AZ34=2,G34,0)</f>
        <v>0</v>
      </c>
      <c r="BC34" s="171">
        <f>IF(AZ34=3,G34,0)</f>
        <v>0</v>
      </c>
      <c r="BD34" s="171">
        <f>IF(AZ34=4,G34,0)</f>
        <v>0</v>
      </c>
      <c r="BE34" s="171">
        <f>IF(AZ34=5,G34,0)</f>
        <v>0</v>
      </c>
      <c r="CA34" s="190">
        <v>7</v>
      </c>
      <c r="CB34" s="190">
        <v>1</v>
      </c>
      <c r="CZ34" s="171">
        <v>0</v>
      </c>
    </row>
    <row r="35" spans="1:104" s="171" customFormat="1" ht="15" customHeight="1" x14ac:dyDescent="0.2">
      <c r="A35" s="184">
        <v>26</v>
      </c>
      <c r="B35" s="185" t="s">
        <v>97</v>
      </c>
      <c r="C35" s="186" t="s">
        <v>133</v>
      </c>
      <c r="D35" s="187" t="s">
        <v>81</v>
      </c>
      <c r="E35" s="188">
        <v>1</v>
      </c>
      <c r="F35" s="188"/>
      <c r="G35" s="189">
        <f>E35*F35</f>
        <v>0</v>
      </c>
      <c r="O35" s="183"/>
      <c r="BA35" s="201">
        <f>SUM(BA33:BA34)</f>
        <v>0</v>
      </c>
      <c r="BB35" s="201">
        <f>SUM(BB33:BB34)</f>
        <v>0</v>
      </c>
      <c r="BC35" s="201">
        <f>SUM(BC33:BC34)</f>
        <v>0</v>
      </c>
      <c r="BD35" s="201">
        <f>SUM(BD33:BD34)</f>
        <v>0</v>
      </c>
      <c r="BE35" s="201">
        <f>SUM(BE33:BE34)</f>
        <v>0</v>
      </c>
    </row>
    <row r="36" spans="1:104" s="171" customFormat="1" ht="15" customHeight="1" x14ac:dyDescent="0.2">
      <c r="A36" s="184">
        <v>27</v>
      </c>
      <c r="B36" s="185" t="s">
        <v>134</v>
      </c>
      <c r="C36" s="186" t="s">
        <v>135</v>
      </c>
      <c r="D36" s="187" t="s">
        <v>100</v>
      </c>
      <c r="E36" s="188">
        <v>1</v>
      </c>
      <c r="F36" s="188"/>
      <c r="G36" s="189">
        <f t="shared" si="1"/>
        <v>0</v>
      </c>
      <c r="H36" s="182"/>
      <c r="I36" s="182"/>
      <c r="O36" s="183"/>
    </row>
    <row r="37" spans="1:104" s="171" customFormat="1" ht="15" customHeight="1" x14ac:dyDescent="0.2">
      <c r="A37" s="184">
        <v>28</v>
      </c>
      <c r="B37" s="185" t="s">
        <v>136</v>
      </c>
      <c r="C37" s="186" t="s">
        <v>137</v>
      </c>
      <c r="D37" s="187" t="s">
        <v>100</v>
      </c>
      <c r="E37" s="188">
        <v>1</v>
      </c>
      <c r="F37" s="188"/>
      <c r="G37" s="189">
        <f t="shared" si="1"/>
        <v>0</v>
      </c>
      <c r="O37" s="183"/>
      <c r="AZ37" s="171">
        <v>2</v>
      </c>
      <c r="BA37" s="171">
        <f>IF(AZ37=1,G37,0)</f>
        <v>0</v>
      </c>
      <c r="BB37" s="171">
        <f>IF(AZ37=2,G37,0)</f>
        <v>0</v>
      </c>
      <c r="BC37" s="171">
        <f>IF(AZ37=3,G37,0)</f>
        <v>0</v>
      </c>
      <c r="BD37" s="171">
        <f>IF(AZ37=4,G37,0)</f>
        <v>0</v>
      </c>
      <c r="BE37" s="171">
        <f>IF(AZ37=5,G37,0)</f>
        <v>0</v>
      </c>
      <c r="CA37" s="190">
        <v>1</v>
      </c>
      <c r="CB37" s="190">
        <v>7</v>
      </c>
      <c r="CZ37" s="171">
        <v>0</v>
      </c>
    </row>
    <row r="38" spans="1:104" s="171" customFormat="1" ht="15" customHeight="1" x14ac:dyDescent="0.2">
      <c r="A38" s="184">
        <v>29</v>
      </c>
      <c r="B38" s="185" t="s">
        <v>108</v>
      </c>
      <c r="C38" s="186" t="s">
        <v>105</v>
      </c>
      <c r="D38" s="187" t="s">
        <v>100</v>
      </c>
      <c r="E38" s="188">
        <v>1</v>
      </c>
      <c r="F38" s="188"/>
      <c r="G38" s="189">
        <f>E38*F38</f>
        <v>0</v>
      </c>
      <c r="O38" s="183"/>
      <c r="AZ38" s="171">
        <v>2</v>
      </c>
      <c r="BA38" s="171">
        <f>IF(AZ38=1,G38,0)</f>
        <v>0</v>
      </c>
      <c r="BB38" s="171">
        <f>IF(AZ38=2,G38,0)</f>
        <v>0</v>
      </c>
      <c r="BC38" s="171">
        <f>IF(AZ38=3,G38,0)</f>
        <v>0</v>
      </c>
      <c r="BD38" s="171">
        <f>IF(AZ38=4,G38,0)</f>
        <v>0</v>
      </c>
      <c r="BE38" s="171">
        <f>IF(AZ38=5,G38,0)</f>
        <v>0</v>
      </c>
      <c r="CA38" s="190">
        <v>1</v>
      </c>
      <c r="CB38" s="190">
        <v>7</v>
      </c>
      <c r="CZ38" s="171">
        <v>0</v>
      </c>
    </row>
    <row r="39" spans="1:104" s="171" customFormat="1" ht="15" customHeight="1" x14ac:dyDescent="0.2">
      <c r="A39" s="184">
        <v>30</v>
      </c>
      <c r="B39" s="185" t="s">
        <v>138</v>
      </c>
      <c r="C39" s="186" t="s">
        <v>139</v>
      </c>
      <c r="D39" s="187" t="s">
        <v>100</v>
      </c>
      <c r="E39" s="188">
        <v>1</v>
      </c>
      <c r="F39" s="188"/>
      <c r="G39" s="189">
        <f t="shared" ref="G39" si="2">E39*F39</f>
        <v>0</v>
      </c>
      <c r="O39" s="183"/>
      <c r="AZ39" s="171">
        <v>2</v>
      </c>
      <c r="BA39" s="171">
        <f>IF(AZ39=1,G39,0)</f>
        <v>0</v>
      </c>
      <c r="BB39" s="171">
        <f>IF(AZ39=2,G39,0)</f>
        <v>0</v>
      </c>
      <c r="BC39" s="171">
        <f>IF(AZ39=3,G39,0)</f>
        <v>0</v>
      </c>
      <c r="BD39" s="171">
        <f>IF(AZ39=4,G39,0)</f>
        <v>0</v>
      </c>
      <c r="BE39" s="171">
        <f>IF(AZ39=5,G39,0)</f>
        <v>0</v>
      </c>
      <c r="CA39" s="190">
        <v>11</v>
      </c>
      <c r="CB39" s="190">
        <v>0</v>
      </c>
      <c r="CZ39" s="171">
        <v>0</v>
      </c>
    </row>
    <row r="40" spans="1:104" s="171" customFormat="1" ht="15" customHeight="1" x14ac:dyDescent="0.2">
      <c r="A40" s="184">
        <v>31</v>
      </c>
      <c r="B40" s="185" t="s">
        <v>140</v>
      </c>
      <c r="C40" s="186" t="s">
        <v>141</v>
      </c>
      <c r="D40" s="187" t="s">
        <v>100</v>
      </c>
      <c r="E40" s="188">
        <v>1</v>
      </c>
      <c r="F40" s="188"/>
      <c r="G40" s="189">
        <f>E40*F40</f>
        <v>0</v>
      </c>
      <c r="O40" s="183"/>
      <c r="CA40" s="190"/>
      <c r="CB40" s="190"/>
    </row>
    <row r="41" spans="1:104" s="171" customFormat="1" ht="15" customHeight="1" x14ac:dyDescent="0.2">
      <c r="A41" s="194"/>
      <c r="B41" s="195" t="s">
        <v>76</v>
      </c>
      <c r="C41" s="196" t="str">
        <f>C26</f>
        <v>Zařizovací předměty</v>
      </c>
      <c r="D41" s="197"/>
      <c r="E41" s="198"/>
      <c r="F41" s="199"/>
      <c r="G41" s="200">
        <f>SUM(G27:G40)</f>
        <v>0</v>
      </c>
      <c r="O41" s="183"/>
      <c r="CA41" s="190"/>
      <c r="CB41" s="190"/>
    </row>
    <row r="42" spans="1:104" s="171" customFormat="1" ht="15" customHeight="1" x14ac:dyDescent="0.2">
      <c r="A42" s="176" t="s">
        <v>74</v>
      </c>
      <c r="B42" s="177" t="s">
        <v>82</v>
      </c>
      <c r="C42" s="178" t="s">
        <v>83</v>
      </c>
      <c r="D42" s="179"/>
      <c r="E42" s="180"/>
      <c r="F42" s="180"/>
      <c r="G42" s="181"/>
      <c r="O42" s="183"/>
      <c r="CA42" s="190"/>
      <c r="CB42" s="190"/>
    </row>
    <row r="43" spans="1:104" s="171" customFormat="1" ht="15" customHeight="1" x14ac:dyDescent="0.2">
      <c r="A43" s="184">
        <v>35</v>
      </c>
      <c r="B43" s="185" t="s">
        <v>112</v>
      </c>
      <c r="C43" s="186" t="s">
        <v>113</v>
      </c>
      <c r="D43" s="187" t="s">
        <v>80</v>
      </c>
      <c r="E43" s="188">
        <v>25</v>
      </c>
      <c r="F43" s="188"/>
      <c r="G43" s="189">
        <f t="shared" ref="G43:G47" si="3">E43*F43</f>
        <v>0</v>
      </c>
      <c r="O43" s="183"/>
      <c r="CA43" s="190"/>
      <c r="CB43" s="190"/>
    </row>
    <row r="44" spans="1:104" s="171" customFormat="1" ht="15" customHeight="1" x14ac:dyDescent="0.2">
      <c r="A44" s="184">
        <v>36</v>
      </c>
      <c r="B44" s="185" t="s">
        <v>114</v>
      </c>
      <c r="C44" s="191" t="s">
        <v>118</v>
      </c>
      <c r="D44" s="187" t="s">
        <v>80</v>
      </c>
      <c r="E44" s="188">
        <v>46.5</v>
      </c>
      <c r="F44" s="188"/>
      <c r="G44" s="189">
        <f t="shared" si="3"/>
        <v>0</v>
      </c>
      <c r="O44" s="183"/>
      <c r="CA44" s="190"/>
      <c r="CB44" s="190"/>
    </row>
    <row r="45" spans="1:104" s="171" customFormat="1" ht="15" customHeight="1" x14ac:dyDescent="0.2">
      <c r="A45" s="184">
        <v>37</v>
      </c>
      <c r="B45" s="185" t="s">
        <v>115</v>
      </c>
      <c r="C45" s="191" t="s">
        <v>119</v>
      </c>
      <c r="D45" s="187" t="s">
        <v>80</v>
      </c>
      <c r="E45" s="188">
        <v>16</v>
      </c>
      <c r="F45" s="188"/>
      <c r="G45" s="189">
        <f t="shared" si="3"/>
        <v>0</v>
      </c>
      <c r="O45" s="183"/>
      <c r="CA45" s="190"/>
      <c r="CB45" s="190"/>
    </row>
    <row r="46" spans="1:104" s="171" customFormat="1" ht="15" customHeight="1" x14ac:dyDescent="0.2">
      <c r="A46" s="184">
        <v>38</v>
      </c>
      <c r="B46" s="185" t="s">
        <v>116</v>
      </c>
      <c r="C46" s="191" t="s">
        <v>120</v>
      </c>
      <c r="D46" s="187" t="s">
        <v>80</v>
      </c>
      <c r="E46" s="188">
        <v>46.5</v>
      </c>
      <c r="F46" s="188"/>
      <c r="G46" s="189">
        <f t="shared" si="3"/>
        <v>0</v>
      </c>
      <c r="O46" s="183"/>
      <c r="CA46" s="190"/>
      <c r="CB46" s="190"/>
    </row>
    <row r="47" spans="1:104" s="171" customFormat="1" ht="15" customHeight="1" x14ac:dyDescent="0.2">
      <c r="A47" s="184">
        <v>39</v>
      </c>
      <c r="B47" s="185" t="s">
        <v>117</v>
      </c>
      <c r="C47" s="191" t="s">
        <v>121</v>
      </c>
      <c r="D47" s="187" t="s">
        <v>80</v>
      </c>
      <c r="E47" s="188">
        <v>16</v>
      </c>
      <c r="F47" s="188"/>
      <c r="G47" s="189">
        <f t="shared" si="3"/>
        <v>0</v>
      </c>
      <c r="O47" s="183"/>
      <c r="CA47" s="190"/>
      <c r="CB47" s="190"/>
    </row>
    <row r="48" spans="1:104" s="171" customFormat="1" ht="15" customHeight="1" x14ac:dyDescent="0.2">
      <c r="A48" s="194"/>
      <c r="B48" s="195" t="s">
        <v>76</v>
      </c>
      <c r="C48" s="196" t="str">
        <f>CONCATENATE(B42," ",C42)</f>
        <v>771 Podlahy z dlaždic a obklady</v>
      </c>
      <c r="D48" s="197"/>
      <c r="E48" s="198"/>
      <c r="F48" s="199"/>
      <c r="G48" s="200">
        <f>SUM(G43:G47)</f>
        <v>0</v>
      </c>
      <c r="O48" s="183"/>
      <c r="AZ48" s="171">
        <v>2</v>
      </c>
      <c r="BA48" s="171">
        <f>IF(AZ48=1,G48,0)</f>
        <v>0</v>
      </c>
      <c r="BB48" s="171">
        <f>IF(AZ48=2,G48,0)</f>
        <v>0</v>
      </c>
      <c r="BC48" s="171">
        <f>IF(AZ48=3,G48,0)</f>
        <v>0</v>
      </c>
      <c r="BD48" s="171">
        <f>IF(AZ48=4,G48,0)</f>
        <v>0</v>
      </c>
      <c r="BE48" s="171">
        <f>IF(AZ48=5,G48,0)</f>
        <v>0</v>
      </c>
      <c r="CA48" s="190">
        <v>1</v>
      </c>
      <c r="CB48" s="190">
        <v>0</v>
      </c>
      <c r="CZ48" s="171">
        <v>6.6E-4</v>
      </c>
    </row>
    <row r="49" spans="1:104" s="171" customFormat="1" ht="15" customHeight="1" x14ac:dyDescent="0.2">
      <c r="A49" s="176" t="s">
        <v>74</v>
      </c>
      <c r="B49" s="177" t="s">
        <v>101</v>
      </c>
      <c r="C49" s="178" t="s">
        <v>102</v>
      </c>
      <c r="D49" s="179"/>
      <c r="E49" s="180"/>
      <c r="F49" s="180"/>
      <c r="G49" s="181"/>
      <c r="O49" s="183"/>
      <c r="BA49" s="201">
        <f>SUM(BA48:BA48)</f>
        <v>0</v>
      </c>
      <c r="BB49" s="201">
        <f>SUM(BB48:BB48)</f>
        <v>0</v>
      </c>
      <c r="BC49" s="201">
        <f>SUM(BC48:BC48)</f>
        <v>0</v>
      </c>
      <c r="BD49" s="201">
        <f>SUM(BD48:BD48)</f>
        <v>0</v>
      </c>
      <c r="BE49" s="201">
        <f>SUM(BE48:BE48)</f>
        <v>0</v>
      </c>
    </row>
    <row r="50" spans="1:104" s="171" customFormat="1" ht="15" customHeight="1" x14ac:dyDescent="0.2">
      <c r="A50" s="184">
        <v>40</v>
      </c>
      <c r="B50" s="185" t="s">
        <v>103</v>
      </c>
      <c r="C50" s="186" t="s">
        <v>104</v>
      </c>
      <c r="D50" s="187" t="s">
        <v>100</v>
      </c>
      <c r="E50" s="188">
        <v>1</v>
      </c>
      <c r="F50" s="188"/>
      <c r="G50" s="189">
        <f>E50*F50</f>
        <v>0</v>
      </c>
      <c r="H50" s="182"/>
      <c r="I50" s="182"/>
      <c r="O50" s="183"/>
    </row>
    <row r="51" spans="1:104" s="171" customFormat="1" ht="15" customHeight="1" x14ac:dyDescent="0.2">
      <c r="A51" s="194"/>
      <c r="B51" s="195" t="s">
        <v>76</v>
      </c>
      <c r="C51" s="196" t="str">
        <f>CONCATENATE(B49," ",C49)</f>
        <v>D98 Elektroinstalace</v>
      </c>
      <c r="D51" s="197"/>
      <c r="E51" s="198"/>
      <c r="F51" s="199"/>
      <c r="G51" s="200">
        <f>SUM(G49:G50)</f>
        <v>0</v>
      </c>
      <c r="O51" s="183"/>
      <c r="AZ51" s="171">
        <v>2</v>
      </c>
      <c r="BA51" s="171">
        <f>IF(AZ51=1,G51,0)</f>
        <v>0</v>
      </c>
      <c r="BB51" s="171">
        <f>IF(AZ51=2,G51,0)</f>
        <v>0</v>
      </c>
      <c r="BC51" s="171">
        <f>IF(AZ51=3,G51,0)</f>
        <v>0</v>
      </c>
      <c r="BD51" s="171">
        <f>IF(AZ51=4,G51,0)</f>
        <v>0</v>
      </c>
      <c r="BE51" s="171">
        <f>IF(AZ51=5,G51,0)</f>
        <v>0</v>
      </c>
      <c r="CA51" s="190">
        <v>1</v>
      </c>
      <c r="CB51" s="190">
        <v>7</v>
      </c>
      <c r="CZ51" s="171">
        <v>1.2999999999999999E-4</v>
      </c>
    </row>
    <row r="52" spans="1:104" x14ac:dyDescent="0.2">
      <c r="A52" s="154"/>
      <c r="B52" s="154"/>
      <c r="C52" s="154"/>
      <c r="D52" s="154"/>
      <c r="E52" s="154"/>
      <c r="F52" s="154"/>
      <c r="G52" s="154"/>
    </row>
    <row r="53" spans="1:104" s="213" customFormat="1" ht="18" customHeight="1" x14ac:dyDescent="0.2">
      <c r="A53" s="214"/>
      <c r="B53" s="215"/>
      <c r="C53" s="216" t="s">
        <v>193</v>
      </c>
      <c r="D53" s="217"/>
      <c r="E53" s="218"/>
      <c r="F53" s="219"/>
      <c r="G53" s="220">
        <f>G25+G41+G48+G51</f>
        <v>0</v>
      </c>
    </row>
    <row r="54" spans="1:104" x14ac:dyDescent="0.2">
      <c r="A54" s="154"/>
      <c r="B54" s="154"/>
      <c r="C54" s="154"/>
      <c r="D54" s="154"/>
      <c r="E54" s="154"/>
      <c r="F54" s="154"/>
      <c r="G54" s="154"/>
    </row>
    <row r="55" spans="1:104" x14ac:dyDescent="0.2">
      <c r="E55" s="144"/>
    </row>
    <row r="56" spans="1:104" x14ac:dyDescent="0.2">
      <c r="E56" s="144"/>
    </row>
    <row r="57" spans="1:104" x14ac:dyDescent="0.2">
      <c r="E57" s="144"/>
    </row>
    <row r="58" spans="1:104" x14ac:dyDescent="0.2">
      <c r="E58" s="144"/>
    </row>
    <row r="59" spans="1:104" x14ac:dyDescent="0.2">
      <c r="E59" s="144"/>
    </row>
    <row r="60" spans="1:104" x14ac:dyDescent="0.2">
      <c r="E60" s="144"/>
    </row>
    <row r="61" spans="1:104" x14ac:dyDescent="0.2">
      <c r="E61" s="144"/>
    </row>
    <row r="62" spans="1:104" x14ac:dyDescent="0.2">
      <c r="E62" s="144"/>
    </row>
    <row r="63" spans="1:104" x14ac:dyDescent="0.2">
      <c r="E63" s="144"/>
    </row>
    <row r="64" spans="1:104" x14ac:dyDescent="0.2">
      <c r="E64" s="144"/>
    </row>
    <row r="65" spans="5:5" x14ac:dyDescent="0.2">
      <c r="E65" s="144"/>
    </row>
    <row r="66" spans="5:5" x14ac:dyDescent="0.2">
      <c r="E66" s="144"/>
    </row>
    <row r="67" spans="5:5" x14ac:dyDescent="0.2">
      <c r="E67" s="144"/>
    </row>
    <row r="68" spans="5:5" x14ac:dyDescent="0.2">
      <c r="E68" s="144"/>
    </row>
    <row r="69" spans="5:5" x14ac:dyDescent="0.2">
      <c r="E69" s="144"/>
    </row>
    <row r="70" spans="5:5" x14ac:dyDescent="0.2">
      <c r="E70" s="144"/>
    </row>
    <row r="71" spans="5:5" x14ac:dyDescent="0.2">
      <c r="E71" s="144"/>
    </row>
    <row r="72" spans="5:5" x14ac:dyDescent="0.2">
      <c r="E72" s="144"/>
    </row>
    <row r="73" spans="5:5" x14ac:dyDescent="0.2">
      <c r="E73" s="144"/>
    </row>
    <row r="74" spans="5:5" x14ac:dyDescent="0.2">
      <c r="E74" s="144"/>
    </row>
    <row r="75" spans="5:5" x14ac:dyDescent="0.2">
      <c r="E75" s="144"/>
    </row>
    <row r="76" spans="5:5" x14ac:dyDescent="0.2">
      <c r="E76" s="144"/>
    </row>
    <row r="77" spans="5:5" x14ac:dyDescent="0.2">
      <c r="E77" s="144"/>
    </row>
    <row r="78" spans="5:5" x14ac:dyDescent="0.2">
      <c r="E78" s="144"/>
    </row>
    <row r="79" spans="5:5" x14ac:dyDescent="0.2">
      <c r="E79" s="144"/>
    </row>
    <row r="80" spans="5:5" x14ac:dyDescent="0.2">
      <c r="E80" s="144"/>
    </row>
    <row r="81" spans="1:7" x14ac:dyDescent="0.2">
      <c r="E81" s="144"/>
    </row>
    <row r="82" spans="1:7" x14ac:dyDescent="0.2">
      <c r="E82" s="144"/>
    </row>
    <row r="83" spans="1:7" x14ac:dyDescent="0.2">
      <c r="E83" s="144"/>
    </row>
    <row r="84" spans="1:7" x14ac:dyDescent="0.2">
      <c r="E84" s="144"/>
    </row>
    <row r="85" spans="1:7" x14ac:dyDescent="0.2">
      <c r="E85" s="144"/>
    </row>
    <row r="86" spans="1:7" x14ac:dyDescent="0.2">
      <c r="A86" s="155"/>
      <c r="B86" s="155"/>
    </row>
    <row r="87" spans="1:7" x14ac:dyDescent="0.2">
      <c r="A87" s="154"/>
      <c r="B87" s="154"/>
      <c r="C87" s="157"/>
      <c r="D87" s="157"/>
      <c r="E87" s="158"/>
      <c r="F87" s="157"/>
      <c r="G87" s="159"/>
    </row>
    <row r="88" spans="1:7" x14ac:dyDescent="0.2">
      <c r="A88" s="160"/>
      <c r="B88" s="160"/>
      <c r="C88" s="154"/>
      <c r="D88" s="154"/>
      <c r="E88" s="161"/>
      <c r="F88" s="154"/>
      <c r="G88" s="154"/>
    </row>
    <row r="89" spans="1:7" x14ac:dyDescent="0.2">
      <c r="A89" s="154"/>
      <c r="B89" s="154"/>
      <c r="C89" s="154"/>
      <c r="D89" s="154"/>
      <c r="E89" s="161"/>
      <c r="F89" s="154"/>
      <c r="G89" s="154"/>
    </row>
    <row r="90" spans="1:7" x14ac:dyDescent="0.2">
      <c r="A90" s="154"/>
      <c r="B90" s="154"/>
      <c r="C90" s="154"/>
      <c r="D90" s="154"/>
      <c r="E90" s="161"/>
      <c r="F90" s="154"/>
      <c r="G90" s="154"/>
    </row>
    <row r="91" spans="1:7" x14ac:dyDescent="0.2">
      <c r="A91" s="154"/>
      <c r="B91" s="154"/>
      <c r="C91" s="154"/>
      <c r="D91" s="154"/>
      <c r="E91" s="161"/>
      <c r="F91" s="154"/>
      <c r="G91" s="154"/>
    </row>
    <row r="92" spans="1:7" x14ac:dyDescent="0.2">
      <c r="A92" s="154"/>
      <c r="B92" s="154"/>
      <c r="C92" s="154"/>
      <c r="D92" s="154"/>
      <c r="E92" s="161"/>
      <c r="F92" s="154"/>
      <c r="G92" s="154"/>
    </row>
    <row r="93" spans="1:7" x14ac:dyDescent="0.2">
      <c r="A93" s="154"/>
      <c r="B93" s="154"/>
      <c r="C93" s="154"/>
      <c r="D93" s="154"/>
      <c r="E93" s="161"/>
      <c r="F93" s="154"/>
      <c r="G93" s="154"/>
    </row>
    <row r="94" spans="1:7" x14ac:dyDescent="0.2">
      <c r="A94" s="154"/>
      <c r="B94" s="154"/>
      <c r="C94" s="154"/>
      <c r="D94" s="154"/>
      <c r="E94" s="161"/>
      <c r="F94" s="154"/>
      <c r="G94" s="154"/>
    </row>
    <row r="95" spans="1:7" x14ac:dyDescent="0.2">
      <c r="A95" s="154"/>
      <c r="B95" s="154"/>
      <c r="C95" s="154"/>
      <c r="D95" s="154"/>
      <c r="E95" s="161"/>
      <c r="F95" s="154"/>
      <c r="G95" s="154"/>
    </row>
    <row r="96" spans="1:7" x14ac:dyDescent="0.2">
      <c r="A96" s="154"/>
      <c r="B96" s="154"/>
      <c r="C96" s="154"/>
      <c r="D96" s="154"/>
      <c r="E96" s="161"/>
      <c r="F96" s="154"/>
      <c r="G96" s="154"/>
    </row>
    <row r="97" spans="1:7" x14ac:dyDescent="0.2">
      <c r="A97" s="154"/>
      <c r="B97" s="154"/>
      <c r="C97" s="154"/>
      <c r="D97" s="154"/>
      <c r="E97" s="161"/>
      <c r="F97" s="154"/>
      <c r="G97" s="154"/>
    </row>
    <row r="98" spans="1:7" x14ac:dyDescent="0.2">
      <c r="A98" s="154"/>
      <c r="B98" s="154"/>
      <c r="C98" s="154"/>
      <c r="D98" s="154"/>
      <c r="E98" s="161"/>
      <c r="F98" s="154"/>
      <c r="G98" s="154"/>
    </row>
    <row r="99" spans="1:7" x14ac:dyDescent="0.2">
      <c r="A99" s="154"/>
      <c r="B99" s="154"/>
      <c r="C99" s="154"/>
      <c r="D99" s="154"/>
      <c r="E99" s="161"/>
      <c r="F99" s="154"/>
      <c r="G99" s="154"/>
    </row>
    <row r="100" spans="1:7" x14ac:dyDescent="0.2">
      <c r="A100" s="154"/>
      <c r="B100" s="154"/>
      <c r="C100" s="154"/>
      <c r="D100" s="154"/>
      <c r="E100" s="161"/>
      <c r="F100" s="154"/>
      <c r="G100" s="15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scale="85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60"/>
  <sheetViews>
    <sheetView showGridLines="0" showZeros="0" view="pageBreakPreview" zoomScale="90" zoomScaleNormal="100" zoomScaleSheetLayoutView="90" workbookViewId="0">
      <selection activeCell="D23" sqref="D23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56.5703125" style="144" customWidth="1"/>
    <col min="4" max="4" width="5.5703125" style="144" customWidth="1"/>
    <col min="5" max="5" width="8.5703125" style="156" customWidth="1"/>
    <col min="6" max="6" width="9.85546875" style="144" customWidth="1"/>
    <col min="7" max="7" width="13.85546875" style="144" customWidth="1"/>
    <col min="8" max="11" width="9.140625" style="144"/>
    <col min="12" max="12" width="75.42578125" style="144" customWidth="1"/>
    <col min="13" max="13" width="45.28515625" style="144" customWidth="1"/>
    <col min="14" max="16384" width="9.140625" style="144"/>
  </cols>
  <sheetData>
    <row r="1" spans="1:104" ht="15.75" x14ac:dyDescent="0.25">
      <c r="A1" s="246" t="s">
        <v>65</v>
      </c>
      <c r="B1" s="246"/>
      <c r="C1" s="246"/>
      <c r="D1" s="246"/>
      <c r="E1" s="246"/>
      <c r="F1" s="246"/>
      <c r="G1" s="246"/>
    </row>
    <row r="2" spans="1:104" ht="14.25" customHeight="1" thickBot="1" x14ac:dyDescent="0.25">
      <c r="A2" s="145"/>
      <c r="B2" s="146"/>
      <c r="C2" s="147"/>
      <c r="D2" s="147"/>
      <c r="E2" s="148"/>
      <c r="F2" s="147"/>
      <c r="G2" s="147"/>
    </row>
    <row r="3" spans="1:104" ht="13.5" thickTop="1" x14ac:dyDescent="0.2">
      <c r="A3" s="237" t="s">
        <v>49</v>
      </c>
      <c r="B3" s="238"/>
      <c r="C3" s="96" t="s">
        <v>150</v>
      </c>
      <c r="D3" s="149"/>
      <c r="E3" s="150" t="s">
        <v>66</v>
      </c>
      <c r="F3" s="151" t="s">
        <v>92</v>
      </c>
      <c r="G3" s="152"/>
    </row>
    <row r="4" spans="1:104" ht="13.5" thickBot="1" x14ac:dyDescent="0.25">
      <c r="A4" s="247" t="s">
        <v>51</v>
      </c>
      <c r="B4" s="240"/>
      <c r="C4" s="102" t="s">
        <v>185</v>
      </c>
      <c r="D4" s="153"/>
      <c r="E4" s="241" t="s">
        <v>151</v>
      </c>
      <c r="F4" s="242"/>
      <c r="G4" s="243"/>
    </row>
    <row r="5" spans="1:104" s="171" customFormat="1" ht="15" customHeight="1" thickTop="1" x14ac:dyDescent="0.2">
      <c r="A5" s="168"/>
      <c r="B5" s="169"/>
      <c r="C5" s="169"/>
      <c r="D5" s="169"/>
      <c r="E5" s="170"/>
      <c r="F5" s="169"/>
      <c r="G5" s="169"/>
    </row>
    <row r="6" spans="1:104" s="171" customFormat="1" ht="15" customHeight="1" x14ac:dyDescent="0.2">
      <c r="A6" s="172" t="s">
        <v>67</v>
      </c>
      <c r="B6" s="173" t="s">
        <v>68</v>
      </c>
      <c r="C6" s="173" t="s">
        <v>69</v>
      </c>
      <c r="D6" s="173" t="s">
        <v>70</v>
      </c>
      <c r="E6" s="174" t="s">
        <v>71</v>
      </c>
      <c r="F6" s="173" t="s">
        <v>72</v>
      </c>
      <c r="G6" s="175" t="s">
        <v>73</v>
      </c>
    </row>
    <row r="7" spans="1:104" s="171" customFormat="1" ht="15" customHeight="1" x14ac:dyDescent="0.2">
      <c r="A7" s="176" t="s">
        <v>74</v>
      </c>
      <c r="B7" s="177" t="s">
        <v>142</v>
      </c>
      <c r="C7" s="178" t="s">
        <v>143</v>
      </c>
      <c r="D7" s="179"/>
      <c r="E7" s="180"/>
      <c r="F7" s="180"/>
      <c r="G7" s="181"/>
      <c r="O7" s="183"/>
      <c r="AA7" s="171">
        <v>7</v>
      </c>
      <c r="AB7" s="171">
        <v>1002</v>
      </c>
      <c r="AC7" s="171">
        <v>5</v>
      </c>
      <c r="AZ7" s="171">
        <v>2</v>
      </c>
      <c r="BA7" s="171">
        <f>IF(AZ7=1,G7,0)</f>
        <v>0</v>
      </c>
      <c r="BB7" s="171">
        <f>IF(AZ7=2,G7,0)</f>
        <v>0</v>
      </c>
      <c r="BC7" s="171">
        <f>IF(AZ7=3,G7,0)</f>
        <v>0</v>
      </c>
      <c r="BD7" s="171">
        <f>IF(AZ7=4,G7,0)</f>
        <v>0</v>
      </c>
      <c r="BE7" s="171">
        <f>IF(AZ7=5,G7,0)</f>
        <v>0</v>
      </c>
      <c r="CA7" s="190">
        <v>7</v>
      </c>
      <c r="CB7" s="190">
        <v>1002</v>
      </c>
      <c r="CZ7" s="171">
        <v>0</v>
      </c>
    </row>
    <row r="8" spans="1:104" s="171" customFormat="1" ht="15" customHeight="1" x14ac:dyDescent="0.2">
      <c r="A8" s="184">
        <v>32</v>
      </c>
      <c r="B8" s="185" t="s">
        <v>144</v>
      </c>
      <c r="C8" s="186" t="s">
        <v>145</v>
      </c>
      <c r="D8" s="187" t="s">
        <v>80</v>
      </c>
      <c r="E8" s="188">
        <v>72.2</v>
      </c>
      <c r="F8" s="188"/>
      <c r="G8" s="189">
        <f t="shared" ref="G8:G10" si="0">E8*F8</f>
        <v>0</v>
      </c>
      <c r="O8" s="183"/>
      <c r="BA8" s="201">
        <f>SUM(BA7:BA7)</f>
        <v>0</v>
      </c>
      <c r="BB8" s="201">
        <f>SUM(BB7:BB7)</f>
        <v>0</v>
      </c>
      <c r="BC8" s="201">
        <f>SUM(BC7:BC7)</f>
        <v>0</v>
      </c>
      <c r="BD8" s="201">
        <f>SUM(BD7:BD7)</f>
        <v>0</v>
      </c>
      <c r="BE8" s="201">
        <f>SUM(BE7:BE7)</f>
        <v>0</v>
      </c>
    </row>
    <row r="9" spans="1:104" s="171" customFormat="1" ht="15" customHeight="1" x14ac:dyDescent="0.2">
      <c r="A9" s="184">
        <v>33</v>
      </c>
      <c r="B9" s="185" t="s">
        <v>146</v>
      </c>
      <c r="C9" s="186" t="s">
        <v>147</v>
      </c>
      <c r="D9" s="187" t="s">
        <v>111</v>
      </c>
      <c r="E9" s="188">
        <v>7.6</v>
      </c>
      <c r="F9" s="188"/>
      <c r="G9" s="189">
        <f t="shared" si="0"/>
        <v>0</v>
      </c>
      <c r="H9" s="182"/>
      <c r="I9" s="182"/>
      <c r="O9" s="183"/>
    </row>
    <row r="10" spans="1:104" s="171" customFormat="1" ht="15" customHeight="1" x14ac:dyDescent="0.2">
      <c r="A10" s="184">
        <v>34</v>
      </c>
      <c r="B10" s="185" t="s">
        <v>148</v>
      </c>
      <c r="C10" s="186" t="s">
        <v>149</v>
      </c>
      <c r="D10" s="187" t="s">
        <v>75</v>
      </c>
      <c r="E10" s="188">
        <v>4</v>
      </c>
      <c r="F10" s="188"/>
      <c r="G10" s="189">
        <f t="shared" si="0"/>
        <v>0</v>
      </c>
      <c r="O10" s="183"/>
      <c r="AA10" s="171">
        <v>1</v>
      </c>
      <c r="AB10" s="171">
        <v>0</v>
      </c>
      <c r="AC10" s="171">
        <v>0</v>
      </c>
      <c r="AZ10" s="171">
        <v>2</v>
      </c>
      <c r="BA10" s="171">
        <f t="shared" ref="BA10" si="1">IF(AZ10=1,G10,0)</f>
        <v>0</v>
      </c>
      <c r="BB10" s="171">
        <f t="shared" ref="BB10" si="2">IF(AZ10=2,G10,0)</f>
        <v>0</v>
      </c>
      <c r="BC10" s="171">
        <f t="shared" ref="BC10" si="3">IF(AZ10=3,G10,0)</f>
        <v>0</v>
      </c>
      <c r="BD10" s="171">
        <f t="shared" ref="BD10" si="4">IF(AZ10=4,G10,0)</f>
        <v>0</v>
      </c>
      <c r="BE10" s="171">
        <f t="shared" ref="BE10" si="5">IF(AZ10=5,G10,0)</f>
        <v>0</v>
      </c>
      <c r="CA10" s="190">
        <v>1</v>
      </c>
      <c r="CB10" s="190">
        <v>0</v>
      </c>
      <c r="CZ10" s="171">
        <v>0</v>
      </c>
    </row>
    <row r="11" spans="1:104" s="171" customFormat="1" ht="15" customHeight="1" x14ac:dyDescent="0.2">
      <c r="A11" s="194"/>
      <c r="B11" s="195" t="s">
        <v>76</v>
      </c>
      <c r="C11" s="196" t="str">
        <f>CONCATENATE(B7," ",C7)</f>
        <v>762 Konstrukce tesařské</v>
      </c>
      <c r="D11" s="197"/>
      <c r="E11" s="198"/>
      <c r="F11" s="199"/>
      <c r="G11" s="200">
        <f>SUM(G7:G10)</f>
        <v>0</v>
      </c>
      <c r="O11" s="183"/>
      <c r="CA11" s="190"/>
      <c r="CB11" s="190"/>
    </row>
    <row r="12" spans="1:104" x14ac:dyDescent="0.2">
      <c r="A12" s="154"/>
      <c r="B12" s="154"/>
      <c r="C12" s="154"/>
      <c r="D12" s="154"/>
      <c r="E12" s="154"/>
      <c r="F12" s="154"/>
      <c r="G12" s="154"/>
    </row>
    <row r="13" spans="1:104" ht="18.75" customHeight="1" x14ac:dyDescent="0.2">
      <c r="A13" s="214"/>
      <c r="B13" s="215"/>
      <c r="C13" s="216" t="s">
        <v>193</v>
      </c>
      <c r="D13" s="217"/>
      <c r="E13" s="218"/>
      <c r="F13" s="219"/>
      <c r="G13" s="220">
        <f>G11</f>
        <v>0</v>
      </c>
    </row>
    <row r="14" spans="1:104" x14ac:dyDescent="0.2">
      <c r="A14" s="154"/>
      <c r="B14" s="154"/>
      <c r="C14" s="154"/>
      <c r="D14" s="154"/>
      <c r="E14" s="154"/>
      <c r="F14" s="154"/>
      <c r="G14" s="154"/>
    </row>
    <row r="15" spans="1:104" x14ac:dyDescent="0.2">
      <c r="E15" s="144"/>
    </row>
    <row r="16" spans="1:104" x14ac:dyDescent="0.2">
      <c r="E16" s="144"/>
    </row>
    <row r="17" spans="5:5" x14ac:dyDescent="0.2">
      <c r="E17" s="144"/>
    </row>
    <row r="18" spans="5:5" x14ac:dyDescent="0.2">
      <c r="E18" s="144"/>
    </row>
    <row r="19" spans="5:5" x14ac:dyDescent="0.2">
      <c r="E19" s="144"/>
    </row>
    <row r="20" spans="5:5" x14ac:dyDescent="0.2">
      <c r="E20" s="144"/>
    </row>
    <row r="21" spans="5:5" x14ac:dyDescent="0.2">
      <c r="E21" s="144"/>
    </row>
    <row r="22" spans="5:5" x14ac:dyDescent="0.2">
      <c r="E22" s="144"/>
    </row>
    <row r="23" spans="5:5" x14ac:dyDescent="0.2">
      <c r="E23" s="144"/>
    </row>
    <row r="24" spans="5:5" x14ac:dyDescent="0.2">
      <c r="E24" s="144"/>
    </row>
    <row r="25" spans="5:5" x14ac:dyDescent="0.2">
      <c r="E25" s="144"/>
    </row>
    <row r="26" spans="5:5" x14ac:dyDescent="0.2">
      <c r="E26" s="144"/>
    </row>
    <row r="27" spans="5:5" x14ac:dyDescent="0.2">
      <c r="E27" s="144"/>
    </row>
    <row r="28" spans="5:5" x14ac:dyDescent="0.2">
      <c r="E28" s="144"/>
    </row>
    <row r="29" spans="5:5" x14ac:dyDescent="0.2">
      <c r="E29" s="144"/>
    </row>
    <row r="30" spans="5:5" x14ac:dyDescent="0.2">
      <c r="E30" s="144"/>
    </row>
    <row r="31" spans="5:5" x14ac:dyDescent="0.2">
      <c r="E31" s="144"/>
    </row>
    <row r="32" spans="5:5" x14ac:dyDescent="0.2">
      <c r="E32" s="144"/>
    </row>
    <row r="33" spans="1:7" x14ac:dyDescent="0.2">
      <c r="E33" s="144"/>
    </row>
    <row r="34" spans="1:7" x14ac:dyDescent="0.2">
      <c r="E34" s="144"/>
    </row>
    <row r="35" spans="1:7" x14ac:dyDescent="0.2">
      <c r="E35" s="144"/>
    </row>
    <row r="36" spans="1:7" x14ac:dyDescent="0.2">
      <c r="E36" s="144"/>
    </row>
    <row r="37" spans="1:7" x14ac:dyDescent="0.2">
      <c r="E37" s="144"/>
    </row>
    <row r="38" spans="1:7" x14ac:dyDescent="0.2">
      <c r="E38" s="144"/>
    </row>
    <row r="39" spans="1:7" x14ac:dyDescent="0.2">
      <c r="E39" s="144"/>
    </row>
    <row r="40" spans="1:7" x14ac:dyDescent="0.2">
      <c r="E40" s="144"/>
    </row>
    <row r="41" spans="1:7" x14ac:dyDescent="0.2">
      <c r="E41" s="144"/>
    </row>
    <row r="42" spans="1:7" x14ac:dyDescent="0.2">
      <c r="E42" s="144"/>
    </row>
    <row r="43" spans="1:7" x14ac:dyDescent="0.2">
      <c r="E43" s="144"/>
    </row>
    <row r="44" spans="1:7" x14ac:dyDescent="0.2">
      <c r="E44" s="144"/>
    </row>
    <row r="45" spans="1:7" x14ac:dyDescent="0.2">
      <c r="E45" s="144"/>
    </row>
    <row r="46" spans="1:7" x14ac:dyDescent="0.2">
      <c r="A46" s="155"/>
      <c r="B46" s="155"/>
    </row>
    <row r="47" spans="1:7" x14ac:dyDescent="0.2">
      <c r="A47" s="154"/>
      <c r="B47" s="154"/>
      <c r="C47" s="157"/>
      <c r="D47" s="157"/>
      <c r="E47" s="158"/>
      <c r="F47" s="157"/>
      <c r="G47" s="159"/>
    </row>
    <row r="48" spans="1:7" x14ac:dyDescent="0.2">
      <c r="A48" s="160"/>
      <c r="B48" s="160"/>
      <c r="C48" s="154"/>
      <c r="D48" s="154"/>
      <c r="E48" s="161"/>
      <c r="F48" s="154"/>
      <c r="G48" s="154"/>
    </row>
    <row r="49" spans="1:7" x14ac:dyDescent="0.2">
      <c r="A49" s="154"/>
      <c r="B49" s="154"/>
      <c r="C49" s="154"/>
      <c r="D49" s="154"/>
      <c r="E49" s="161"/>
      <c r="F49" s="154"/>
      <c r="G49" s="154"/>
    </row>
    <row r="50" spans="1:7" x14ac:dyDescent="0.2">
      <c r="A50" s="154"/>
      <c r="B50" s="154"/>
      <c r="C50" s="154"/>
      <c r="D50" s="154"/>
      <c r="E50" s="161"/>
      <c r="F50" s="154"/>
      <c r="G50" s="154"/>
    </row>
    <row r="51" spans="1:7" x14ac:dyDescent="0.2">
      <c r="A51" s="154"/>
      <c r="B51" s="154"/>
      <c r="C51" s="154"/>
      <c r="D51" s="154"/>
      <c r="E51" s="161"/>
      <c r="F51" s="154"/>
      <c r="G51" s="154"/>
    </row>
    <row r="52" spans="1:7" x14ac:dyDescent="0.2">
      <c r="A52" s="154"/>
      <c r="B52" s="154"/>
      <c r="C52" s="154"/>
      <c r="D52" s="154"/>
      <c r="E52" s="161"/>
      <c r="F52" s="154"/>
      <c r="G52" s="154"/>
    </row>
    <row r="53" spans="1:7" x14ac:dyDescent="0.2">
      <c r="A53" s="154"/>
      <c r="B53" s="154"/>
      <c r="C53" s="154"/>
      <c r="D53" s="154"/>
      <c r="E53" s="161"/>
      <c r="F53" s="154"/>
      <c r="G53" s="154"/>
    </row>
    <row r="54" spans="1:7" x14ac:dyDescent="0.2">
      <c r="A54" s="154"/>
      <c r="B54" s="154"/>
      <c r="C54" s="154"/>
      <c r="D54" s="154"/>
      <c r="E54" s="161"/>
      <c r="F54" s="154"/>
      <c r="G54" s="154"/>
    </row>
    <row r="55" spans="1:7" x14ac:dyDescent="0.2">
      <c r="A55" s="154"/>
      <c r="B55" s="154"/>
      <c r="C55" s="154"/>
      <c r="D55" s="154"/>
      <c r="E55" s="161"/>
      <c r="F55" s="154"/>
      <c r="G55" s="154"/>
    </row>
    <row r="56" spans="1:7" x14ac:dyDescent="0.2">
      <c r="A56" s="154"/>
      <c r="B56" s="154"/>
      <c r="C56" s="154"/>
      <c r="D56" s="154"/>
      <c r="E56" s="161"/>
      <c r="F56" s="154"/>
      <c r="G56" s="154"/>
    </row>
    <row r="57" spans="1:7" x14ac:dyDescent="0.2">
      <c r="A57" s="154"/>
      <c r="B57" s="154"/>
      <c r="C57" s="154"/>
      <c r="D57" s="154"/>
      <c r="E57" s="161"/>
      <c r="F57" s="154"/>
      <c r="G57" s="154"/>
    </row>
    <row r="58" spans="1:7" x14ac:dyDescent="0.2">
      <c r="A58" s="154"/>
      <c r="B58" s="154"/>
      <c r="C58" s="154"/>
      <c r="D58" s="154"/>
      <c r="E58" s="161"/>
      <c r="F58" s="154"/>
      <c r="G58" s="154"/>
    </row>
    <row r="59" spans="1:7" x14ac:dyDescent="0.2">
      <c r="A59" s="154"/>
      <c r="B59" s="154"/>
      <c r="C59" s="154"/>
      <c r="D59" s="154"/>
      <c r="E59" s="161"/>
      <c r="F59" s="154"/>
      <c r="G59" s="154"/>
    </row>
    <row r="60" spans="1:7" x14ac:dyDescent="0.2">
      <c r="A60" s="154"/>
      <c r="B60" s="154"/>
      <c r="C60" s="154"/>
      <c r="D60" s="154"/>
      <c r="E60" s="161"/>
      <c r="F60" s="154"/>
      <c r="G60" s="15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scale="85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Krycí list</vt:lpstr>
      <vt:lpstr>Rekapitulace</vt:lpstr>
      <vt:lpstr>WC bezbariérovost</vt:lpstr>
      <vt:lpstr>Učebna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Učebna!Názvy_tisku</vt:lpstr>
      <vt:lpstr>'WC bezbariérovost'!Názvy_tisku</vt:lpstr>
      <vt:lpstr>Objednatel</vt:lpstr>
      <vt:lpstr>'Krycí list'!Oblast_tisku</vt:lpstr>
      <vt:lpstr>Rekapitulace!Oblast_tisku</vt:lpstr>
      <vt:lpstr>Učebna!Oblast_tisku</vt:lpstr>
      <vt:lpstr>'WC bezbariérovost'!Oblast_tisku</vt:lpstr>
      <vt:lpstr>PocetMJ</vt:lpstr>
      <vt:lpstr>Poznamka</vt:lpstr>
      <vt:lpstr>Projektant</vt:lpstr>
      <vt:lpstr>PSV</vt:lpstr>
      <vt:lpstr>SazbaDPH1</vt:lpstr>
      <vt:lpstr>SazbaDPH2</vt:lpstr>
      <vt:lpstr>Učebna!SloupecCC</vt:lpstr>
      <vt:lpstr>SloupecCC</vt:lpstr>
      <vt:lpstr>Učebna!SloupecCisloPol</vt:lpstr>
      <vt:lpstr>SloupecCisloPol</vt:lpstr>
      <vt:lpstr>Učebna!SloupecJC</vt:lpstr>
      <vt:lpstr>SloupecJC</vt:lpstr>
      <vt:lpstr>Učebna!SloupecMJ</vt:lpstr>
      <vt:lpstr>SloupecMJ</vt:lpstr>
      <vt:lpstr>Učebna!SloupecMnozstvi</vt:lpstr>
      <vt:lpstr>SloupecMnozstvi</vt:lpstr>
      <vt:lpstr>Učebna!SloupecNazPol</vt:lpstr>
      <vt:lpstr>SloupecNazPol</vt:lpstr>
      <vt:lpstr>Učebna!SloupecPC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</dc:creator>
  <cp:lastModifiedBy>Maruš</cp:lastModifiedBy>
  <cp:lastPrinted>2020-06-02T06:27:22Z</cp:lastPrinted>
  <dcterms:created xsi:type="dcterms:W3CDTF">2019-03-15T13:56:40Z</dcterms:created>
  <dcterms:modified xsi:type="dcterms:W3CDTF">2021-03-09T21:28:23Z</dcterms:modified>
</cp:coreProperties>
</file>