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Data\Export\"/>
    </mc:Choice>
  </mc:AlternateContent>
  <bookViews>
    <workbookView xWindow="0" yWindow="0" windowWidth="0" windowHeight="0"/>
  </bookViews>
  <sheets>
    <sheet name="Rekapitulace stavby" sheetId="1" r:id="rId1"/>
    <sheet name="01a - SOD 101 Dopravní ře..." sheetId="2" r:id="rId2"/>
    <sheet name="01b - SO 02 Bourací a sou..." sheetId="3" r:id="rId3"/>
    <sheet name="02 - SO 02 Opěrné zdi a z..." sheetId="4" r:id="rId4"/>
    <sheet name="03 - SO 03 Veřejné WC" sheetId="5" r:id="rId5"/>
    <sheet name="04 - SO 04 Dešťová kanali..." sheetId="6" r:id="rId6"/>
    <sheet name="05 - Veřejné osvětlení" sheetId="7" r:id="rId7"/>
    <sheet name="06 - Vedlejší a ostatní r..." sheetId="8" r:id="rId8"/>
    <sheet name="Seznam figur" sheetId="9" r:id="rId9"/>
    <sheet name="Pokyny pro vyplnění" sheetId="10" r:id="rId10"/>
  </sheets>
  <definedNames>
    <definedName name="_xlnm.Print_Area" localSheetId="0">'Rekapitulace stavby'!$D$4:$AO$36,'Rekapitulace stavby'!$C$42:$AQ$62</definedName>
    <definedName name="_xlnm.Print_Titles" localSheetId="0">'Rekapitulace stavby'!$52:$52</definedName>
    <definedName name="_xlnm._FilterDatabase" localSheetId="1" hidden="1">'01a - SOD 101 Dopravní ře...'!$C$89:$K$344</definedName>
    <definedName name="_xlnm.Print_Area" localSheetId="1">'01a - SOD 101 Dopravní ře...'!$C$4:$J$39,'01a - SOD 101 Dopravní ře...'!$C$45:$J$71,'01a - SOD 101 Dopravní ře...'!$C$77:$K$344</definedName>
    <definedName name="_xlnm.Print_Titles" localSheetId="1">'01a - SOD 101 Dopravní ře...'!$89:$89</definedName>
    <definedName name="_xlnm._FilterDatabase" localSheetId="2" hidden="1">'01b - SO 02 Bourací a sou...'!$C$83:$K$238</definedName>
    <definedName name="_xlnm.Print_Area" localSheetId="2">'01b - SO 02 Bourací a sou...'!$C$4:$J$39,'01b - SO 02 Bourací a sou...'!$C$45:$J$65,'01b - SO 02 Bourací a sou...'!$C$71:$K$238</definedName>
    <definedName name="_xlnm.Print_Titles" localSheetId="2">'01b - SO 02 Bourací a sou...'!$83:$83</definedName>
    <definedName name="_xlnm._FilterDatabase" localSheetId="3" hidden="1">'02 - SO 02 Opěrné zdi a z...'!$C$86:$K$163</definedName>
    <definedName name="_xlnm.Print_Area" localSheetId="3">'02 - SO 02 Opěrné zdi a z...'!$C$4:$J$39,'02 - SO 02 Opěrné zdi a z...'!$C$45:$J$68,'02 - SO 02 Opěrné zdi a z...'!$C$74:$K$163</definedName>
    <definedName name="_xlnm.Print_Titles" localSheetId="3">'02 - SO 02 Opěrné zdi a z...'!$86:$86</definedName>
    <definedName name="_xlnm._FilterDatabase" localSheetId="4" hidden="1">'03 - SO 03 Veřejné WC'!$C$86:$K$147</definedName>
    <definedName name="_xlnm.Print_Area" localSheetId="4">'03 - SO 03 Veřejné WC'!$C$4:$J$39,'03 - SO 03 Veřejné WC'!$C$45:$J$68,'03 - SO 03 Veřejné WC'!$C$74:$K$147</definedName>
    <definedName name="_xlnm.Print_Titles" localSheetId="4">'03 - SO 03 Veřejné WC'!$86:$86</definedName>
    <definedName name="_xlnm._FilterDatabase" localSheetId="5" hidden="1">'04 - SO 04 Dešťová kanali...'!$C$87:$K$313</definedName>
    <definedName name="_xlnm.Print_Area" localSheetId="5">'04 - SO 04 Dešťová kanali...'!$C$4:$J$39,'04 - SO 04 Dešťová kanali...'!$C$45:$J$69,'04 - SO 04 Dešťová kanali...'!$C$75:$K$313</definedName>
    <definedName name="_xlnm.Print_Titles" localSheetId="5">'04 - SO 04 Dešťová kanali...'!$87:$87</definedName>
    <definedName name="_xlnm._FilterDatabase" localSheetId="6" hidden="1">'05 - Veřejné osvětlení'!$C$82:$K$197</definedName>
    <definedName name="_xlnm.Print_Area" localSheetId="6">'05 - Veřejné osvětlení'!$C$4:$J$39,'05 - Veřejné osvětlení'!$C$45:$J$64,'05 - Veřejné osvětlení'!$C$70:$K$197</definedName>
    <definedName name="_xlnm.Print_Titles" localSheetId="6">'05 - Veřejné osvětlení'!$82:$82</definedName>
    <definedName name="_xlnm._FilterDatabase" localSheetId="7" hidden="1">'06 - Vedlejší a ostatní r...'!$C$82:$K$93</definedName>
    <definedName name="_xlnm.Print_Area" localSheetId="7">'06 - Vedlejší a ostatní r...'!$C$4:$J$39,'06 - Vedlejší a ostatní r...'!$C$45:$J$64,'06 - Vedlejší a ostatní r...'!$C$70:$K$93</definedName>
    <definedName name="_xlnm.Print_Titles" localSheetId="7">'06 - Vedlejší a ostatní r...'!$82:$82</definedName>
    <definedName name="_xlnm.Print_Area" localSheetId="8">'Seznam figur'!$C$4:$G$121</definedName>
    <definedName name="_xlnm.Print_Titles" localSheetId="8">'Seznam figur'!$9:$9</definedName>
    <definedName name="_xlnm.Print_Area" localSheetId="9">'Pokyny pro vyplnění'!$B$2:$K$71,'Pokyny pro vyplnění'!$B$74:$K$118,'Pokyny pro vyplnění'!$B$121:$K$190,'Pokyny pro vyplnění'!$B$198:$K$218</definedName>
  </definedNames>
  <calcPr/>
</workbook>
</file>

<file path=xl/calcChain.xml><?xml version="1.0" encoding="utf-8"?>
<calcChain xmlns="http://schemas.openxmlformats.org/spreadsheetml/2006/main">
  <c i="9" l="1" r="D7"/>
  <c i="8" r="J37"/>
  <c r="J36"/>
  <c i="1" r="AY61"/>
  <c i="8" r="J35"/>
  <c i="1" r="AX61"/>
  <c i="8" r="BI92"/>
  <c r="BH92"/>
  <c r="BG92"/>
  <c r="BF92"/>
  <c r="T92"/>
  <c r="T91"/>
  <c r="R92"/>
  <c r="R91"/>
  <c r="P92"/>
  <c r="P91"/>
  <c r="BI89"/>
  <c r="BH89"/>
  <c r="BG89"/>
  <c r="BF89"/>
  <c r="T89"/>
  <c r="T88"/>
  <c r="R89"/>
  <c r="R88"/>
  <c r="P89"/>
  <c r="P88"/>
  <c r="BI86"/>
  <c r="BH86"/>
  <c r="BG86"/>
  <c r="BF86"/>
  <c r="T86"/>
  <c r="T85"/>
  <c r="T84"/>
  <c r="T83"/>
  <c r="R86"/>
  <c r="R85"/>
  <c r="R84"/>
  <c r="R83"/>
  <c r="P86"/>
  <c r="P85"/>
  <c r="J80"/>
  <c r="J79"/>
  <c r="F79"/>
  <c r="F77"/>
  <c r="E75"/>
  <c r="J55"/>
  <c r="J54"/>
  <c r="F54"/>
  <c r="F52"/>
  <c r="E50"/>
  <c r="J18"/>
  <c r="E18"/>
  <c r="F80"/>
  <c r="J17"/>
  <c r="J12"/>
  <c r="J77"/>
  <c r="E7"/>
  <c r="E73"/>
  <c i="7" r="J37"/>
  <c r="J36"/>
  <c i="1" r="AY60"/>
  <c i="7" r="J35"/>
  <c i="1" r="AX60"/>
  <c i="7" r="BI195"/>
  <c r="BH195"/>
  <c r="BG195"/>
  <c r="BF195"/>
  <c r="T195"/>
  <c r="R195"/>
  <c r="P195"/>
  <c r="BI193"/>
  <c r="BH193"/>
  <c r="BG193"/>
  <c r="BF193"/>
  <c r="T193"/>
  <c r="R193"/>
  <c r="P193"/>
  <c r="BI190"/>
  <c r="BH190"/>
  <c r="BG190"/>
  <c r="BF190"/>
  <c r="T190"/>
  <c r="R190"/>
  <c r="P190"/>
  <c r="BI187"/>
  <c r="BH187"/>
  <c r="BG187"/>
  <c r="BF187"/>
  <c r="T187"/>
  <c r="R187"/>
  <c r="P187"/>
  <c r="BI184"/>
  <c r="BH184"/>
  <c r="BG184"/>
  <c r="BF184"/>
  <c r="T184"/>
  <c r="R184"/>
  <c r="P184"/>
  <c r="BI181"/>
  <c r="BH181"/>
  <c r="BG181"/>
  <c r="BF181"/>
  <c r="T181"/>
  <c r="R181"/>
  <c r="P181"/>
  <c r="BI178"/>
  <c r="BH178"/>
  <c r="BG178"/>
  <c r="BF178"/>
  <c r="T178"/>
  <c r="R178"/>
  <c r="P178"/>
  <c r="BI175"/>
  <c r="BH175"/>
  <c r="BG175"/>
  <c r="BF175"/>
  <c r="T175"/>
  <c r="R175"/>
  <c r="P175"/>
  <c r="BI172"/>
  <c r="BH172"/>
  <c r="BG172"/>
  <c r="BF172"/>
  <c r="T172"/>
  <c r="R172"/>
  <c r="P172"/>
  <c r="BI169"/>
  <c r="BH169"/>
  <c r="BG169"/>
  <c r="BF169"/>
  <c r="T169"/>
  <c r="R169"/>
  <c r="P169"/>
  <c r="BI166"/>
  <c r="BH166"/>
  <c r="BG166"/>
  <c r="BF166"/>
  <c r="T166"/>
  <c r="R166"/>
  <c r="P166"/>
  <c r="BI164"/>
  <c r="BH164"/>
  <c r="BG164"/>
  <c r="BF164"/>
  <c r="T164"/>
  <c r="R164"/>
  <c r="P164"/>
  <c r="BI161"/>
  <c r="BH161"/>
  <c r="BG161"/>
  <c r="BF161"/>
  <c r="T161"/>
  <c r="R161"/>
  <c r="P161"/>
  <c r="BI158"/>
  <c r="BH158"/>
  <c r="BG158"/>
  <c r="BF158"/>
  <c r="T158"/>
  <c r="R158"/>
  <c r="P158"/>
  <c r="BI154"/>
  <c r="BH154"/>
  <c r="BG154"/>
  <c r="BF154"/>
  <c r="T154"/>
  <c r="R154"/>
  <c r="P154"/>
  <c r="BI151"/>
  <c r="BH151"/>
  <c r="BG151"/>
  <c r="BF151"/>
  <c r="T151"/>
  <c r="R151"/>
  <c r="P151"/>
  <c r="BI149"/>
  <c r="BH149"/>
  <c r="BG149"/>
  <c r="BF149"/>
  <c r="T149"/>
  <c r="R149"/>
  <c r="P149"/>
  <c r="BI147"/>
  <c r="BH147"/>
  <c r="BG147"/>
  <c r="BF147"/>
  <c r="T147"/>
  <c r="R147"/>
  <c r="P147"/>
  <c r="BI144"/>
  <c r="BH144"/>
  <c r="BG144"/>
  <c r="BF144"/>
  <c r="T144"/>
  <c r="R144"/>
  <c r="P144"/>
  <c r="BI141"/>
  <c r="BH141"/>
  <c r="BG141"/>
  <c r="BF141"/>
  <c r="T141"/>
  <c r="R141"/>
  <c r="P141"/>
  <c r="BI138"/>
  <c r="BH138"/>
  <c r="BG138"/>
  <c r="BF138"/>
  <c r="T138"/>
  <c r="R138"/>
  <c r="P138"/>
  <c r="BI135"/>
  <c r="BH135"/>
  <c r="BG135"/>
  <c r="BF135"/>
  <c r="T135"/>
  <c r="R135"/>
  <c r="P135"/>
  <c r="BI132"/>
  <c r="BH132"/>
  <c r="BG132"/>
  <c r="BF132"/>
  <c r="T132"/>
  <c r="R132"/>
  <c r="P132"/>
  <c r="BI129"/>
  <c r="BH129"/>
  <c r="BG129"/>
  <c r="BF129"/>
  <c r="T129"/>
  <c r="R129"/>
  <c r="P129"/>
  <c r="BI126"/>
  <c r="BH126"/>
  <c r="BG126"/>
  <c r="BF126"/>
  <c r="T126"/>
  <c r="R126"/>
  <c r="P126"/>
  <c r="BI124"/>
  <c r="BH124"/>
  <c r="BG124"/>
  <c r="BF124"/>
  <c r="T124"/>
  <c r="R124"/>
  <c r="P124"/>
  <c r="BI121"/>
  <c r="BH121"/>
  <c r="BG121"/>
  <c r="BF121"/>
  <c r="T121"/>
  <c r="R121"/>
  <c r="P121"/>
  <c r="BI118"/>
  <c r="BH118"/>
  <c r="BG118"/>
  <c r="BF118"/>
  <c r="T118"/>
  <c r="R118"/>
  <c r="P118"/>
  <c r="BI115"/>
  <c r="BH115"/>
  <c r="BG115"/>
  <c r="BF115"/>
  <c r="T115"/>
  <c r="R115"/>
  <c r="P115"/>
  <c r="BI113"/>
  <c r="BH113"/>
  <c r="BG113"/>
  <c r="BF113"/>
  <c r="T113"/>
  <c r="R113"/>
  <c r="P113"/>
  <c r="BI111"/>
  <c r="BH111"/>
  <c r="BG111"/>
  <c r="BF111"/>
  <c r="T111"/>
  <c r="R111"/>
  <c r="P111"/>
  <c r="BI109"/>
  <c r="BH109"/>
  <c r="BG109"/>
  <c r="BF109"/>
  <c r="T109"/>
  <c r="R109"/>
  <c r="P109"/>
  <c r="BI107"/>
  <c r="BH107"/>
  <c r="BG107"/>
  <c r="BF107"/>
  <c r="T107"/>
  <c r="R107"/>
  <c r="P107"/>
  <c r="BI105"/>
  <c r="BH105"/>
  <c r="BG105"/>
  <c r="BF105"/>
  <c r="T105"/>
  <c r="R105"/>
  <c r="P105"/>
  <c r="BI103"/>
  <c r="BH103"/>
  <c r="BG103"/>
  <c r="BF103"/>
  <c r="T103"/>
  <c r="R103"/>
  <c r="P103"/>
  <c r="BI101"/>
  <c r="BH101"/>
  <c r="BG101"/>
  <c r="BF101"/>
  <c r="T101"/>
  <c r="R101"/>
  <c r="P101"/>
  <c r="BI99"/>
  <c r="BH99"/>
  <c r="BG99"/>
  <c r="BF99"/>
  <c r="T99"/>
  <c r="R99"/>
  <c r="P99"/>
  <c r="BI97"/>
  <c r="BH97"/>
  <c r="BG97"/>
  <c r="BF97"/>
  <c r="T97"/>
  <c r="R97"/>
  <c r="P97"/>
  <c r="BI95"/>
  <c r="BH95"/>
  <c r="BG95"/>
  <c r="BF95"/>
  <c r="T95"/>
  <c r="R95"/>
  <c r="P95"/>
  <c r="BI93"/>
  <c r="BH93"/>
  <c r="BG93"/>
  <c r="BF93"/>
  <c r="T93"/>
  <c r="R93"/>
  <c r="P93"/>
  <c r="BI91"/>
  <c r="BH91"/>
  <c r="BG91"/>
  <c r="BF91"/>
  <c r="T91"/>
  <c r="R91"/>
  <c r="P91"/>
  <c r="BI89"/>
  <c r="BH89"/>
  <c r="BG89"/>
  <c r="BF89"/>
  <c r="T89"/>
  <c r="R89"/>
  <c r="P89"/>
  <c r="BI85"/>
  <c r="BH85"/>
  <c r="BG85"/>
  <c r="BF85"/>
  <c r="T85"/>
  <c r="T84"/>
  <c r="R85"/>
  <c r="R84"/>
  <c r="P85"/>
  <c r="P84"/>
  <c r="F77"/>
  <c r="E75"/>
  <c r="F52"/>
  <c r="E50"/>
  <c r="J24"/>
  <c r="E24"/>
  <c r="J55"/>
  <c r="J23"/>
  <c r="J21"/>
  <c r="E21"/>
  <c r="J79"/>
  <c r="J20"/>
  <c r="J18"/>
  <c r="E18"/>
  <c r="F80"/>
  <c r="J17"/>
  <c r="J15"/>
  <c r="E15"/>
  <c r="F54"/>
  <c r="J14"/>
  <c r="J12"/>
  <c r="J77"/>
  <c r="E7"/>
  <c r="E73"/>
  <c i="6" r="J37"/>
  <c r="J36"/>
  <c i="1" r="AY59"/>
  <c i="6" r="J35"/>
  <c i="1" r="AX59"/>
  <c i="6" r="BI311"/>
  <c r="BH311"/>
  <c r="BG311"/>
  <c r="BF311"/>
  <c r="T311"/>
  <c r="T310"/>
  <c r="R311"/>
  <c r="R310"/>
  <c r="P311"/>
  <c r="P310"/>
  <c r="BI306"/>
  <c r="BH306"/>
  <c r="BG306"/>
  <c r="BF306"/>
  <c r="T306"/>
  <c r="T305"/>
  <c r="R306"/>
  <c r="R305"/>
  <c r="P306"/>
  <c r="P305"/>
  <c r="BI300"/>
  <c r="BH300"/>
  <c r="BG300"/>
  <c r="BF300"/>
  <c r="T300"/>
  <c r="R300"/>
  <c r="P300"/>
  <c r="BI296"/>
  <c r="BH296"/>
  <c r="BG296"/>
  <c r="BF296"/>
  <c r="T296"/>
  <c r="R296"/>
  <c r="P296"/>
  <c r="BI292"/>
  <c r="BH292"/>
  <c r="BG292"/>
  <c r="BF292"/>
  <c r="T292"/>
  <c r="R292"/>
  <c r="P292"/>
  <c r="BI290"/>
  <c r="BH290"/>
  <c r="BG290"/>
  <c r="BF290"/>
  <c r="T290"/>
  <c r="R290"/>
  <c r="P290"/>
  <c r="BI287"/>
  <c r="BH287"/>
  <c r="BG287"/>
  <c r="BF287"/>
  <c r="T287"/>
  <c r="R287"/>
  <c r="P287"/>
  <c r="BI284"/>
  <c r="BH284"/>
  <c r="BG284"/>
  <c r="BF284"/>
  <c r="T284"/>
  <c r="R284"/>
  <c r="P284"/>
  <c r="BI282"/>
  <c r="BH282"/>
  <c r="BG282"/>
  <c r="BF282"/>
  <c r="T282"/>
  <c r="R282"/>
  <c r="P282"/>
  <c r="BI279"/>
  <c r="BH279"/>
  <c r="BG279"/>
  <c r="BF279"/>
  <c r="T279"/>
  <c r="R279"/>
  <c r="P279"/>
  <c r="BI277"/>
  <c r="BH277"/>
  <c r="BG277"/>
  <c r="BF277"/>
  <c r="T277"/>
  <c r="R277"/>
  <c r="P277"/>
  <c r="BI273"/>
  <c r="BH273"/>
  <c r="BG273"/>
  <c r="BF273"/>
  <c r="T273"/>
  <c r="R273"/>
  <c r="P273"/>
  <c r="BI268"/>
  <c r="BH268"/>
  <c r="BG268"/>
  <c r="BF268"/>
  <c r="T268"/>
  <c r="R268"/>
  <c r="P268"/>
  <c r="BI265"/>
  <c r="BH265"/>
  <c r="BG265"/>
  <c r="BF265"/>
  <c r="T265"/>
  <c r="R265"/>
  <c r="P265"/>
  <c r="BI262"/>
  <c r="BH262"/>
  <c r="BG262"/>
  <c r="BF262"/>
  <c r="T262"/>
  <c r="R262"/>
  <c r="P262"/>
  <c r="BI259"/>
  <c r="BH259"/>
  <c r="BG259"/>
  <c r="BF259"/>
  <c r="T259"/>
  <c r="R259"/>
  <c r="P259"/>
  <c r="BI256"/>
  <c r="BH256"/>
  <c r="BG256"/>
  <c r="BF256"/>
  <c r="T256"/>
  <c r="R256"/>
  <c r="P256"/>
  <c r="BI253"/>
  <c r="BH253"/>
  <c r="BG253"/>
  <c r="BF253"/>
  <c r="T253"/>
  <c r="R253"/>
  <c r="P253"/>
  <c r="BI251"/>
  <c r="BH251"/>
  <c r="BG251"/>
  <c r="BF251"/>
  <c r="T251"/>
  <c r="R251"/>
  <c r="P251"/>
  <c r="BI248"/>
  <c r="BH248"/>
  <c r="BG248"/>
  <c r="BF248"/>
  <c r="T248"/>
  <c r="R248"/>
  <c r="P248"/>
  <c r="BI246"/>
  <c r="BH246"/>
  <c r="BG246"/>
  <c r="BF246"/>
  <c r="T246"/>
  <c r="R246"/>
  <c r="P246"/>
  <c r="BI243"/>
  <c r="BH243"/>
  <c r="BG243"/>
  <c r="BF243"/>
  <c r="T243"/>
  <c r="R243"/>
  <c r="P243"/>
  <c r="BI240"/>
  <c r="BH240"/>
  <c r="BG240"/>
  <c r="BF240"/>
  <c r="T240"/>
  <c r="R240"/>
  <c r="P240"/>
  <c r="BI238"/>
  <c r="BH238"/>
  <c r="BG238"/>
  <c r="BF238"/>
  <c r="T238"/>
  <c r="R238"/>
  <c r="P238"/>
  <c r="BI235"/>
  <c r="BH235"/>
  <c r="BG235"/>
  <c r="BF235"/>
  <c r="T235"/>
  <c r="R235"/>
  <c r="P235"/>
  <c r="BI232"/>
  <c r="BH232"/>
  <c r="BG232"/>
  <c r="BF232"/>
  <c r="T232"/>
  <c r="R232"/>
  <c r="P232"/>
  <c r="BI229"/>
  <c r="BH229"/>
  <c r="BG229"/>
  <c r="BF229"/>
  <c r="T229"/>
  <c r="R229"/>
  <c r="P229"/>
  <c r="BI225"/>
  <c r="BH225"/>
  <c r="BG225"/>
  <c r="BF225"/>
  <c r="T225"/>
  <c r="R225"/>
  <c r="P225"/>
  <c r="BI222"/>
  <c r="BH222"/>
  <c r="BG222"/>
  <c r="BF222"/>
  <c r="T222"/>
  <c r="R222"/>
  <c r="P222"/>
  <c r="BI219"/>
  <c r="BH219"/>
  <c r="BG219"/>
  <c r="BF219"/>
  <c r="T219"/>
  <c r="R219"/>
  <c r="P219"/>
  <c r="BI216"/>
  <c r="BH216"/>
  <c r="BG216"/>
  <c r="BF216"/>
  <c r="T216"/>
  <c r="R216"/>
  <c r="P216"/>
  <c r="BI212"/>
  <c r="BH212"/>
  <c r="BG212"/>
  <c r="BF212"/>
  <c r="T212"/>
  <c r="R212"/>
  <c r="P212"/>
  <c r="BI205"/>
  <c r="BH205"/>
  <c r="BG205"/>
  <c r="BF205"/>
  <c r="T205"/>
  <c r="R205"/>
  <c r="P205"/>
  <c r="BI202"/>
  <c r="BH202"/>
  <c r="BG202"/>
  <c r="BF202"/>
  <c r="T202"/>
  <c r="R202"/>
  <c r="P202"/>
  <c r="BI199"/>
  <c r="BH199"/>
  <c r="BG199"/>
  <c r="BF199"/>
  <c r="T199"/>
  <c r="R199"/>
  <c r="P199"/>
  <c r="BI195"/>
  <c r="BH195"/>
  <c r="BG195"/>
  <c r="BF195"/>
  <c r="T195"/>
  <c r="R195"/>
  <c r="P195"/>
  <c r="BI193"/>
  <c r="BH193"/>
  <c r="BG193"/>
  <c r="BF193"/>
  <c r="T193"/>
  <c r="R193"/>
  <c r="P193"/>
  <c r="BI188"/>
  <c r="BH188"/>
  <c r="BG188"/>
  <c r="BF188"/>
  <c r="T188"/>
  <c r="T187"/>
  <c r="R188"/>
  <c r="R187"/>
  <c r="P188"/>
  <c r="P187"/>
  <c r="BI184"/>
  <c r="BH184"/>
  <c r="BG184"/>
  <c r="BF184"/>
  <c r="T184"/>
  <c r="R184"/>
  <c r="P184"/>
  <c r="BI178"/>
  <c r="BH178"/>
  <c r="BG178"/>
  <c r="BF178"/>
  <c r="T178"/>
  <c r="R178"/>
  <c r="P178"/>
  <c r="BI170"/>
  <c r="BH170"/>
  <c r="BG170"/>
  <c r="BF170"/>
  <c r="T170"/>
  <c r="R170"/>
  <c r="P170"/>
  <c r="BI165"/>
  <c r="BH165"/>
  <c r="BG165"/>
  <c r="BF165"/>
  <c r="T165"/>
  <c r="R165"/>
  <c r="P165"/>
  <c r="BI162"/>
  <c r="BH162"/>
  <c r="BG162"/>
  <c r="BF162"/>
  <c r="T162"/>
  <c r="R162"/>
  <c r="P162"/>
  <c r="BI153"/>
  <c r="BH153"/>
  <c r="BG153"/>
  <c r="BF153"/>
  <c r="T153"/>
  <c r="R153"/>
  <c r="P153"/>
  <c r="BI149"/>
  <c r="BH149"/>
  <c r="BG149"/>
  <c r="BF149"/>
  <c r="T149"/>
  <c r="R149"/>
  <c r="P149"/>
  <c r="BI145"/>
  <c r="BH145"/>
  <c r="BG145"/>
  <c r="BF145"/>
  <c r="T145"/>
  <c r="R145"/>
  <c r="P145"/>
  <c r="BI143"/>
  <c r="BH143"/>
  <c r="BG143"/>
  <c r="BF143"/>
  <c r="T143"/>
  <c r="R143"/>
  <c r="P143"/>
  <c r="BI141"/>
  <c r="BH141"/>
  <c r="BG141"/>
  <c r="BF141"/>
  <c r="T141"/>
  <c r="R141"/>
  <c r="P141"/>
  <c r="BI138"/>
  <c r="BH138"/>
  <c r="BG138"/>
  <c r="BF138"/>
  <c r="T138"/>
  <c r="R138"/>
  <c r="P138"/>
  <c r="BI134"/>
  <c r="BH134"/>
  <c r="BG134"/>
  <c r="BF134"/>
  <c r="T134"/>
  <c r="R134"/>
  <c r="P134"/>
  <c r="BI131"/>
  <c r="BH131"/>
  <c r="BG131"/>
  <c r="BF131"/>
  <c r="T131"/>
  <c r="R131"/>
  <c r="P131"/>
  <c r="BI126"/>
  <c r="BH126"/>
  <c r="BG126"/>
  <c r="BF126"/>
  <c r="T126"/>
  <c r="R126"/>
  <c r="P126"/>
  <c r="BI122"/>
  <c r="BH122"/>
  <c r="BG122"/>
  <c r="BF122"/>
  <c r="T122"/>
  <c r="R122"/>
  <c r="P122"/>
  <c r="BI117"/>
  <c r="BH117"/>
  <c r="BG117"/>
  <c r="BF117"/>
  <c r="T117"/>
  <c r="R117"/>
  <c r="P117"/>
  <c r="BI113"/>
  <c r="BH113"/>
  <c r="BG113"/>
  <c r="BF113"/>
  <c r="T113"/>
  <c r="R113"/>
  <c r="P113"/>
  <c r="BI106"/>
  <c r="BH106"/>
  <c r="BG106"/>
  <c r="BF106"/>
  <c r="T106"/>
  <c r="R106"/>
  <c r="P106"/>
  <c r="BI102"/>
  <c r="BH102"/>
  <c r="BG102"/>
  <c r="BF102"/>
  <c r="T102"/>
  <c r="R102"/>
  <c r="P102"/>
  <c r="BI95"/>
  <c r="BH95"/>
  <c r="BG95"/>
  <c r="BF95"/>
  <c r="T95"/>
  <c r="R95"/>
  <c r="P95"/>
  <c r="BI91"/>
  <c r="BH91"/>
  <c r="BG91"/>
  <c r="BF91"/>
  <c r="T91"/>
  <c r="R91"/>
  <c r="P91"/>
  <c r="J85"/>
  <c r="F84"/>
  <c r="F82"/>
  <c r="E80"/>
  <c r="J55"/>
  <c r="F54"/>
  <c r="F52"/>
  <c r="E50"/>
  <c r="J21"/>
  <c r="E21"/>
  <c r="J54"/>
  <c r="J20"/>
  <c r="J18"/>
  <c r="E18"/>
  <c r="F85"/>
  <c r="J17"/>
  <c r="J12"/>
  <c r="J82"/>
  <c r="E7"/>
  <c r="E48"/>
  <c i="5" r="J37"/>
  <c r="J36"/>
  <c i="1" r="AY58"/>
  <c i="5" r="J35"/>
  <c i="1" r="AX58"/>
  <c i="5" r="BI145"/>
  <c r="BH145"/>
  <c r="BG145"/>
  <c r="BF145"/>
  <c r="T145"/>
  <c r="R145"/>
  <c r="P145"/>
  <c r="BI142"/>
  <c r="BH142"/>
  <c r="BG142"/>
  <c r="BF142"/>
  <c r="T142"/>
  <c r="R142"/>
  <c r="P142"/>
  <c r="BI139"/>
  <c r="BH139"/>
  <c r="BG139"/>
  <c r="BF139"/>
  <c r="T139"/>
  <c r="R139"/>
  <c r="P139"/>
  <c r="BI135"/>
  <c r="BH135"/>
  <c r="BG135"/>
  <c r="BF135"/>
  <c r="T135"/>
  <c r="R135"/>
  <c r="P135"/>
  <c r="BI130"/>
  <c r="BH130"/>
  <c r="BG130"/>
  <c r="BF130"/>
  <c r="T130"/>
  <c r="T129"/>
  <c r="R130"/>
  <c r="R129"/>
  <c r="P130"/>
  <c r="P129"/>
  <c r="BI127"/>
  <c r="BH127"/>
  <c r="BG127"/>
  <c r="BF127"/>
  <c r="T127"/>
  <c r="R127"/>
  <c r="P127"/>
  <c r="BI124"/>
  <c r="BH124"/>
  <c r="BG124"/>
  <c r="BF124"/>
  <c r="T124"/>
  <c r="R124"/>
  <c r="P124"/>
  <c r="BI119"/>
  <c r="BH119"/>
  <c r="BG119"/>
  <c r="BF119"/>
  <c r="T119"/>
  <c r="T118"/>
  <c r="R119"/>
  <c r="R118"/>
  <c r="P119"/>
  <c r="P118"/>
  <c r="BI116"/>
  <c r="BH116"/>
  <c r="BG116"/>
  <c r="BF116"/>
  <c r="T116"/>
  <c r="R116"/>
  <c r="P116"/>
  <c r="BI110"/>
  <c r="BH110"/>
  <c r="BG110"/>
  <c r="BF110"/>
  <c r="T110"/>
  <c r="R110"/>
  <c r="P110"/>
  <c r="BI106"/>
  <c r="BH106"/>
  <c r="BG106"/>
  <c r="BF106"/>
  <c r="T106"/>
  <c r="R106"/>
  <c r="P106"/>
  <c r="BI101"/>
  <c r="BH101"/>
  <c r="BG101"/>
  <c r="BF101"/>
  <c r="T101"/>
  <c r="R101"/>
  <c r="P101"/>
  <c r="BI98"/>
  <c r="BH98"/>
  <c r="BG98"/>
  <c r="BF98"/>
  <c r="T98"/>
  <c r="R98"/>
  <c r="P98"/>
  <c r="BI94"/>
  <c r="BH94"/>
  <c r="BG94"/>
  <c r="BF94"/>
  <c r="T94"/>
  <c r="R94"/>
  <c r="P94"/>
  <c r="BI90"/>
  <c r="BH90"/>
  <c r="BG90"/>
  <c r="BF90"/>
  <c r="T90"/>
  <c r="R90"/>
  <c r="P90"/>
  <c r="J84"/>
  <c r="F83"/>
  <c r="F81"/>
  <c r="E79"/>
  <c r="J55"/>
  <c r="F54"/>
  <c r="F52"/>
  <c r="E50"/>
  <c r="J21"/>
  <c r="E21"/>
  <c r="J54"/>
  <c r="J20"/>
  <c r="J18"/>
  <c r="E18"/>
  <c r="F84"/>
  <c r="J17"/>
  <c r="J12"/>
  <c r="J52"/>
  <c r="E7"/>
  <c r="E77"/>
  <c i="4" r="J37"/>
  <c r="J36"/>
  <c i="1" r="AY57"/>
  <c i="4" r="J35"/>
  <c i="1" r="AX57"/>
  <c i="4" r="BI161"/>
  <c r="BH161"/>
  <c r="BG161"/>
  <c r="BF161"/>
  <c r="T161"/>
  <c r="R161"/>
  <c r="P161"/>
  <c r="BI159"/>
  <c r="BH159"/>
  <c r="BG159"/>
  <c r="BF159"/>
  <c r="T159"/>
  <c r="R159"/>
  <c r="P159"/>
  <c r="BI151"/>
  <c r="BH151"/>
  <c r="BG151"/>
  <c r="BF151"/>
  <c r="T151"/>
  <c r="R151"/>
  <c r="P151"/>
  <c r="BI149"/>
  <c r="BH149"/>
  <c r="BG149"/>
  <c r="BF149"/>
  <c r="T149"/>
  <c r="R149"/>
  <c r="P149"/>
  <c r="BI145"/>
  <c r="BH145"/>
  <c r="BG145"/>
  <c r="BF145"/>
  <c r="T145"/>
  <c r="R145"/>
  <c r="P145"/>
  <c r="BI141"/>
  <c r="BH141"/>
  <c r="BG141"/>
  <c r="BF141"/>
  <c r="T141"/>
  <c r="T140"/>
  <c r="R141"/>
  <c r="R140"/>
  <c r="P141"/>
  <c r="P140"/>
  <c r="BI136"/>
  <c r="BH136"/>
  <c r="BG136"/>
  <c r="BF136"/>
  <c r="T136"/>
  <c r="T135"/>
  <c r="R136"/>
  <c r="R135"/>
  <c r="P136"/>
  <c r="P135"/>
  <c r="BI133"/>
  <c r="BH133"/>
  <c r="BG133"/>
  <c r="BF133"/>
  <c r="T133"/>
  <c r="R133"/>
  <c r="P133"/>
  <c r="BI129"/>
  <c r="BH129"/>
  <c r="BG129"/>
  <c r="BF129"/>
  <c r="T129"/>
  <c r="R129"/>
  <c r="P129"/>
  <c r="BI125"/>
  <c r="BH125"/>
  <c r="BG125"/>
  <c r="BF125"/>
  <c r="T125"/>
  <c r="R125"/>
  <c r="P125"/>
  <c r="BI118"/>
  <c r="BH118"/>
  <c r="BG118"/>
  <c r="BF118"/>
  <c r="T118"/>
  <c r="R118"/>
  <c r="P118"/>
  <c r="BI115"/>
  <c r="BH115"/>
  <c r="BG115"/>
  <c r="BF115"/>
  <c r="T115"/>
  <c r="R115"/>
  <c r="P115"/>
  <c r="BI109"/>
  <c r="BH109"/>
  <c r="BG109"/>
  <c r="BF109"/>
  <c r="T109"/>
  <c r="R109"/>
  <c r="P109"/>
  <c r="BI103"/>
  <c r="BH103"/>
  <c r="BG103"/>
  <c r="BF103"/>
  <c r="T103"/>
  <c r="R103"/>
  <c r="P103"/>
  <c r="BI100"/>
  <c r="BH100"/>
  <c r="BG100"/>
  <c r="BF100"/>
  <c r="T100"/>
  <c r="R100"/>
  <c r="P100"/>
  <c r="BI96"/>
  <c r="BH96"/>
  <c r="BG96"/>
  <c r="BF96"/>
  <c r="T96"/>
  <c r="R96"/>
  <c r="P96"/>
  <c r="BI90"/>
  <c r="BH90"/>
  <c r="BG90"/>
  <c r="BF90"/>
  <c r="T90"/>
  <c r="R90"/>
  <c r="P90"/>
  <c r="J84"/>
  <c r="F83"/>
  <c r="F81"/>
  <c r="E79"/>
  <c r="J55"/>
  <c r="F54"/>
  <c r="F52"/>
  <c r="E50"/>
  <c r="J21"/>
  <c r="E21"/>
  <c r="J54"/>
  <c r="J20"/>
  <c r="J18"/>
  <c r="E18"/>
  <c r="F55"/>
  <c r="J17"/>
  <c r="J12"/>
  <c r="J81"/>
  <c r="E7"/>
  <c r="E77"/>
  <c i="3" r="J37"/>
  <c r="J36"/>
  <c i="1" r="AY56"/>
  <c i="3" r="J35"/>
  <c i="1" r="AX56"/>
  <c i="3" r="BI235"/>
  <c r="BH235"/>
  <c r="BG235"/>
  <c r="BF235"/>
  <c r="T235"/>
  <c r="R235"/>
  <c r="P235"/>
  <c r="BI231"/>
  <c r="BH231"/>
  <c r="BG231"/>
  <c r="BF231"/>
  <c r="T231"/>
  <c r="R231"/>
  <c r="P231"/>
  <c r="BI227"/>
  <c r="BH227"/>
  <c r="BG227"/>
  <c r="BF227"/>
  <c r="T227"/>
  <c r="R227"/>
  <c r="P227"/>
  <c r="BI223"/>
  <c r="BH223"/>
  <c r="BG223"/>
  <c r="BF223"/>
  <c r="T223"/>
  <c r="R223"/>
  <c r="P223"/>
  <c r="BI219"/>
  <c r="BH219"/>
  <c r="BG219"/>
  <c r="BF219"/>
  <c r="T219"/>
  <c r="R219"/>
  <c r="P219"/>
  <c r="BI216"/>
  <c r="BH216"/>
  <c r="BG216"/>
  <c r="BF216"/>
  <c r="T216"/>
  <c r="R216"/>
  <c r="P216"/>
  <c r="BI212"/>
  <c r="BH212"/>
  <c r="BG212"/>
  <c r="BF212"/>
  <c r="T212"/>
  <c r="R212"/>
  <c r="P212"/>
  <c r="BI208"/>
  <c r="BH208"/>
  <c r="BG208"/>
  <c r="BF208"/>
  <c r="T208"/>
  <c r="R208"/>
  <c r="P208"/>
  <c r="BI204"/>
  <c r="BH204"/>
  <c r="BG204"/>
  <c r="BF204"/>
  <c r="T204"/>
  <c r="R204"/>
  <c r="P204"/>
  <c r="BI201"/>
  <c r="BH201"/>
  <c r="BG201"/>
  <c r="BF201"/>
  <c r="T201"/>
  <c r="R201"/>
  <c r="P201"/>
  <c r="BI198"/>
  <c r="BH198"/>
  <c r="BG198"/>
  <c r="BF198"/>
  <c r="T198"/>
  <c r="R198"/>
  <c r="P198"/>
  <c r="BI195"/>
  <c r="BH195"/>
  <c r="BG195"/>
  <c r="BF195"/>
  <c r="T195"/>
  <c r="R195"/>
  <c r="P195"/>
  <c r="BI192"/>
  <c r="BH192"/>
  <c r="BG192"/>
  <c r="BF192"/>
  <c r="T192"/>
  <c r="R192"/>
  <c r="P192"/>
  <c r="BI188"/>
  <c r="BH188"/>
  <c r="BG188"/>
  <c r="BF188"/>
  <c r="T188"/>
  <c r="R188"/>
  <c r="P188"/>
  <c r="BI185"/>
  <c r="BH185"/>
  <c r="BG185"/>
  <c r="BF185"/>
  <c r="T185"/>
  <c r="R185"/>
  <c r="P185"/>
  <c r="BI183"/>
  <c r="BH183"/>
  <c r="BG183"/>
  <c r="BF183"/>
  <c r="T183"/>
  <c r="R183"/>
  <c r="P183"/>
  <c r="BI180"/>
  <c r="BH180"/>
  <c r="BG180"/>
  <c r="BF180"/>
  <c r="T180"/>
  <c r="R180"/>
  <c r="P180"/>
  <c r="BI176"/>
  <c r="BH176"/>
  <c r="BG176"/>
  <c r="BF176"/>
  <c r="T176"/>
  <c r="R176"/>
  <c r="P176"/>
  <c r="BI173"/>
  <c r="BH173"/>
  <c r="BG173"/>
  <c r="BF173"/>
  <c r="T173"/>
  <c r="R173"/>
  <c r="P173"/>
  <c r="BI168"/>
  <c r="BH168"/>
  <c r="BG168"/>
  <c r="BF168"/>
  <c r="T168"/>
  <c r="R168"/>
  <c r="P168"/>
  <c r="BI164"/>
  <c r="BH164"/>
  <c r="BG164"/>
  <c r="BF164"/>
  <c r="T164"/>
  <c r="R164"/>
  <c r="P164"/>
  <c r="BI160"/>
  <c r="BH160"/>
  <c r="BG160"/>
  <c r="BF160"/>
  <c r="T160"/>
  <c r="R160"/>
  <c r="P160"/>
  <c r="BI154"/>
  <c r="BH154"/>
  <c r="BG154"/>
  <c r="BF154"/>
  <c r="T154"/>
  <c r="R154"/>
  <c r="P154"/>
  <c r="BI150"/>
  <c r="BH150"/>
  <c r="BG150"/>
  <c r="BF150"/>
  <c r="T150"/>
  <c r="R150"/>
  <c r="P150"/>
  <c r="BI146"/>
  <c r="BH146"/>
  <c r="BG146"/>
  <c r="BF146"/>
  <c r="T146"/>
  <c r="R146"/>
  <c r="P146"/>
  <c r="BI138"/>
  <c r="BH138"/>
  <c r="BG138"/>
  <c r="BF138"/>
  <c r="T138"/>
  <c r="R138"/>
  <c r="P138"/>
  <c r="BI134"/>
  <c r="BH134"/>
  <c r="BG134"/>
  <c r="BF134"/>
  <c r="T134"/>
  <c r="R134"/>
  <c r="P134"/>
  <c r="BI130"/>
  <c r="BH130"/>
  <c r="BG130"/>
  <c r="BF130"/>
  <c r="T130"/>
  <c r="R130"/>
  <c r="P130"/>
  <c r="BI127"/>
  <c r="BH127"/>
  <c r="BG127"/>
  <c r="BF127"/>
  <c r="T127"/>
  <c r="R127"/>
  <c r="P127"/>
  <c r="BI123"/>
  <c r="BH123"/>
  <c r="BG123"/>
  <c r="BF123"/>
  <c r="T123"/>
  <c r="R123"/>
  <c r="P123"/>
  <c r="BI119"/>
  <c r="BH119"/>
  <c r="BG119"/>
  <c r="BF119"/>
  <c r="T119"/>
  <c r="R119"/>
  <c r="P119"/>
  <c r="BI115"/>
  <c r="BH115"/>
  <c r="BG115"/>
  <c r="BF115"/>
  <c r="T115"/>
  <c r="R115"/>
  <c r="P115"/>
  <c r="BI111"/>
  <c r="BH111"/>
  <c r="BG111"/>
  <c r="BF111"/>
  <c r="T111"/>
  <c r="R111"/>
  <c r="P111"/>
  <c r="BI107"/>
  <c r="BH107"/>
  <c r="BG107"/>
  <c r="BF107"/>
  <c r="T107"/>
  <c r="R107"/>
  <c r="P107"/>
  <c r="BI103"/>
  <c r="BH103"/>
  <c r="BG103"/>
  <c r="BF103"/>
  <c r="T103"/>
  <c r="R103"/>
  <c r="P103"/>
  <c r="BI99"/>
  <c r="BH99"/>
  <c r="BG99"/>
  <c r="BF99"/>
  <c r="T99"/>
  <c r="R99"/>
  <c r="P99"/>
  <c r="BI95"/>
  <c r="BH95"/>
  <c r="BG95"/>
  <c r="BF95"/>
  <c r="T95"/>
  <c r="R95"/>
  <c r="P95"/>
  <c r="BI91"/>
  <c r="BH91"/>
  <c r="BG91"/>
  <c r="BF91"/>
  <c r="T91"/>
  <c r="R91"/>
  <c r="P91"/>
  <c r="BI87"/>
  <c r="BH87"/>
  <c r="BG87"/>
  <c r="BF87"/>
  <c r="T87"/>
  <c r="R87"/>
  <c r="P87"/>
  <c r="J81"/>
  <c r="J80"/>
  <c r="F80"/>
  <c r="F78"/>
  <c r="E76"/>
  <c r="J55"/>
  <c r="J54"/>
  <c r="F54"/>
  <c r="F52"/>
  <c r="E50"/>
  <c r="J18"/>
  <c r="E18"/>
  <c r="F81"/>
  <c r="J17"/>
  <c r="J12"/>
  <c r="J78"/>
  <c r="E7"/>
  <c r="E74"/>
  <c i="2" r="J37"/>
  <c r="J36"/>
  <c i="1" r="AY55"/>
  <c i="2" r="J35"/>
  <c i="1" r="AX55"/>
  <c i="2" r="BI342"/>
  <c r="BH342"/>
  <c r="BG342"/>
  <c r="BF342"/>
  <c r="T342"/>
  <c r="R342"/>
  <c r="P342"/>
  <c r="BI338"/>
  <c r="BH338"/>
  <c r="BG338"/>
  <c r="BF338"/>
  <c r="T338"/>
  <c r="R338"/>
  <c r="P338"/>
  <c r="BI335"/>
  <c r="BH335"/>
  <c r="BG335"/>
  <c r="BF335"/>
  <c r="T335"/>
  <c r="R335"/>
  <c r="P335"/>
  <c r="BI331"/>
  <c r="BH331"/>
  <c r="BG331"/>
  <c r="BF331"/>
  <c r="T331"/>
  <c r="R331"/>
  <c r="P331"/>
  <c r="BI328"/>
  <c r="BH328"/>
  <c r="BG328"/>
  <c r="BF328"/>
  <c r="T328"/>
  <c r="R328"/>
  <c r="P328"/>
  <c r="BI325"/>
  <c r="BH325"/>
  <c r="BG325"/>
  <c r="BF325"/>
  <c r="T325"/>
  <c r="R325"/>
  <c r="P325"/>
  <c r="BI321"/>
  <c r="BH321"/>
  <c r="BG321"/>
  <c r="BF321"/>
  <c r="T321"/>
  <c r="T320"/>
  <c r="R321"/>
  <c r="R320"/>
  <c r="P321"/>
  <c r="P320"/>
  <c r="BI316"/>
  <c r="BH316"/>
  <c r="BG316"/>
  <c r="BF316"/>
  <c r="T316"/>
  <c r="R316"/>
  <c r="P316"/>
  <c r="BI313"/>
  <c r="BH313"/>
  <c r="BG313"/>
  <c r="BF313"/>
  <c r="T313"/>
  <c r="R313"/>
  <c r="P313"/>
  <c r="BI307"/>
  <c r="BH307"/>
  <c r="BG307"/>
  <c r="BF307"/>
  <c r="T307"/>
  <c r="R307"/>
  <c r="P307"/>
  <c r="BI303"/>
  <c r="BH303"/>
  <c r="BG303"/>
  <c r="BF303"/>
  <c r="T303"/>
  <c r="R303"/>
  <c r="P303"/>
  <c r="BI299"/>
  <c r="BH299"/>
  <c r="BG299"/>
  <c r="BF299"/>
  <c r="T299"/>
  <c r="R299"/>
  <c r="P299"/>
  <c r="BI293"/>
  <c r="BH293"/>
  <c r="BG293"/>
  <c r="BF293"/>
  <c r="T293"/>
  <c r="R293"/>
  <c r="P293"/>
  <c r="BI290"/>
  <c r="BH290"/>
  <c r="BG290"/>
  <c r="BF290"/>
  <c r="T290"/>
  <c r="R290"/>
  <c r="P290"/>
  <c r="BI287"/>
  <c r="BH287"/>
  <c r="BG287"/>
  <c r="BF287"/>
  <c r="T287"/>
  <c r="R287"/>
  <c r="P287"/>
  <c r="BI283"/>
  <c r="BH283"/>
  <c r="BG283"/>
  <c r="BF283"/>
  <c r="T283"/>
  <c r="R283"/>
  <c r="P283"/>
  <c r="BI279"/>
  <c r="BH279"/>
  <c r="BG279"/>
  <c r="BF279"/>
  <c r="T279"/>
  <c r="R279"/>
  <c r="P279"/>
  <c r="BI276"/>
  <c r="BH276"/>
  <c r="BG276"/>
  <c r="BF276"/>
  <c r="T276"/>
  <c r="R276"/>
  <c r="P276"/>
  <c r="BI274"/>
  <c r="BH274"/>
  <c r="BG274"/>
  <c r="BF274"/>
  <c r="T274"/>
  <c r="R274"/>
  <c r="P274"/>
  <c r="BI272"/>
  <c r="BH272"/>
  <c r="BG272"/>
  <c r="BF272"/>
  <c r="T272"/>
  <c r="R272"/>
  <c r="P272"/>
  <c r="BI269"/>
  <c r="BH269"/>
  <c r="BG269"/>
  <c r="BF269"/>
  <c r="T269"/>
  <c r="R269"/>
  <c r="P269"/>
  <c r="BI267"/>
  <c r="BH267"/>
  <c r="BG267"/>
  <c r="BF267"/>
  <c r="T267"/>
  <c r="R267"/>
  <c r="P267"/>
  <c r="BI264"/>
  <c r="BH264"/>
  <c r="BG264"/>
  <c r="BF264"/>
  <c r="T264"/>
  <c r="R264"/>
  <c r="P264"/>
  <c r="BI262"/>
  <c r="BH262"/>
  <c r="BG262"/>
  <c r="BF262"/>
  <c r="T262"/>
  <c r="R262"/>
  <c r="P262"/>
  <c r="BI258"/>
  <c r="BH258"/>
  <c r="BG258"/>
  <c r="BF258"/>
  <c r="T258"/>
  <c r="R258"/>
  <c r="P258"/>
  <c r="BI254"/>
  <c r="BH254"/>
  <c r="BG254"/>
  <c r="BF254"/>
  <c r="T254"/>
  <c r="R254"/>
  <c r="P254"/>
  <c r="BI251"/>
  <c r="BH251"/>
  <c r="BG251"/>
  <c r="BF251"/>
  <c r="T251"/>
  <c r="R251"/>
  <c r="P251"/>
  <c r="BI248"/>
  <c r="BH248"/>
  <c r="BG248"/>
  <c r="BF248"/>
  <c r="T248"/>
  <c r="R248"/>
  <c r="P248"/>
  <c r="BI246"/>
  <c r="BH246"/>
  <c r="BG246"/>
  <c r="BF246"/>
  <c r="T246"/>
  <c r="R246"/>
  <c r="P246"/>
  <c r="BI244"/>
  <c r="BH244"/>
  <c r="BG244"/>
  <c r="BF244"/>
  <c r="T244"/>
  <c r="R244"/>
  <c r="P244"/>
  <c r="BI242"/>
  <c r="BH242"/>
  <c r="BG242"/>
  <c r="BF242"/>
  <c r="T242"/>
  <c r="R242"/>
  <c r="P242"/>
  <c r="BI240"/>
  <c r="BH240"/>
  <c r="BG240"/>
  <c r="BF240"/>
  <c r="T240"/>
  <c r="R240"/>
  <c r="P240"/>
  <c r="BI238"/>
  <c r="BH238"/>
  <c r="BG238"/>
  <c r="BF238"/>
  <c r="T238"/>
  <c r="R238"/>
  <c r="P238"/>
  <c r="BI236"/>
  <c r="BH236"/>
  <c r="BG236"/>
  <c r="BF236"/>
  <c r="T236"/>
  <c r="R236"/>
  <c r="P236"/>
  <c r="BI234"/>
  <c r="BH234"/>
  <c r="BG234"/>
  <c r="BF234"/>
  <c r="T234"/>
  <c r="R234"/>
  <c r="P234"/>
  <c r="BI232"/>
  <c r="BH232"/>
  <c r="BG232"/>
  <c r="BF232"/>
  <c r="T232"/>
  <c r="R232"/>
  <c r="P232"/>
  <c r="BI229"/>
  <c r="BH229"/>
  <c r="BG229"/>
  <c r="BF229"/>
  <c r="T229"/>
  <c r="R229"/>
  <c r="P229"/>
  <c r="BI225"/>
  <c r="BH225"/>
  <c r="BG225"/>
  <c r="BF225"/>
  <c r="T225"/>
  <c r="R225"/>
  <c r="P225"/>
  <c r="BI221"/>
  <c r="BH221"/>
  <c r="BG221"/>
  <c r="BF221"/>
  <c r="T221"/>
  <c r="R221"/>
  <c r="P221"/>
  <c r="BI216"/>
  <c r="BH216"/>
  <c r="BG216"/>
  <c r="BF216"/>
  <c r="T216"/>
  <c r="R216"/>
  <c r="P216"/>
  <c r="BI213"/>
  <c r="BH213"/>
  <c r="BG213"/>
  <c r="BF213"/>
  <c r="T213"/>
  <c r="R213"/>
  <c r="P213"/>
  <c r="BI210"/>
  <c r="BH210"/>
  <c r="BG210"/>
  <c r="BF210"/>
  <c r="T210"/>
  <c r="R210"/>
  <c r="P210"/>
  <c r="BI207"/>
  <c r="BH207"/>
  <c r="BG207"/>
  <c r="BF207"/>
  <c r="T207"/>
  <c r="R207"/>
  <c r="P207"/>
  <c r="BI203"/>
  <c r="BH203"/>
  <c r="BG203"/>
  <c r="BF203"/>
  <c r="T203"/>
  <c r="R203"/>
  <c r="P203"/>
  <c r="BI198"/>
  <c r="BH198"/>
  <c r="BG198"/>
  <c r="BF198"/>
  <c r="T198"/>
  <c r="R198"/>
  <c r="P198"/>
  <c r="BI194"/>
  <c r="BH194"/>
  <c r="BG194"/>
  <c r="BF194"/>
  <c r="T194"/>
  <c r="R194"/>
  <c r="P194"/>
  <c r="BI188"/>
  <c r="BH188"/>
  <c r="BG188"/>
  <c r="BF188"/>
  <c r="T188"/>
  <c r="R188"/>
  <c r="P188"/>
  <c r="BI184"/>
  <c r="BH184"/>
  <c r="BG184"/>
  <c r="BF184"/>
  <c r="T184"/>
  <c r="R184"/>
  <c r="P184"/>
  <c r="BI180"/>
  <c r="BH180"/>
  <c r="BG180"/>
  <c r="BF180"/>
  <c r="T180"/>
  <c r="R180"/>
  <c r="P180"/>
  <c r="BI174"/>
  <c r="BH174"/>
  <c r="BG174"/>
  <c r="BF174"/>
  <c r="T174"/>
  <c r="R174"/>
  <c r="P174"/>
  <c r="BI170"/>
  <c r="BH170"/>
  <c r="BG170"/>
  <c r="BF170"/>
  <c r="T170"/>
  <c r="R170"/>
  <c r="P170"/>
  <c r="BI167"/>
  <c r="BH167"/>
  <c r="BG167"/>
  <c r="BF167"/>
  <c r="T167"/>
  <c r="R167"/>
  <c r="P167"/>
  <c r="BI163"/>
  <c r="BH163"/>
  <c r="BG163"/>
  <c r="BF163"/>
  <c r="T163"/>
  <c r="R163"/>
  <c r="P163"/>
  <c r="BI159"/>
  <c r="BH159"/>
  <c r="BG159"/>
  <c r="BF159"/>
  <c r="T159"/>
  <c r="R159"/>
  <c r="P159"/>
  <c r="BI155"/>
  <c r="BH155"/>
  <c r="BG155"/>
  <c r="BF155"/>
  <c r="T155"/>
  <c r="R155"/>
  <c r="P155"/>
  <c r="BI152"/>
  <c r="BH152"/>
  <c r="BG152"/>
  <c r="BF152"/>
  <c r="T152"/>
  <c r="R152"/>
  <c r="P152"/>
  <c r="BI149"/>
  <c r="BH149"/>
  <c r="BG149"/>
  <c r="BF149"/>
  <c r="T149"/>
  <c r="R149"/>
  <c r="P149"/>
  <c r="BI145"/>
  <c r="BH145"/>
  <c r="BG145"/>
  <c r="BF145"/>
  <c r="T145"/>
  <c r="R145"/>
  <c r="P145"/>
  <c r="BI141"/>
  <c r="BH141"/>
  <c r="BG141"/>
  <c r="BF141"/>
  <c r="T141"/>
  <c r="R141"/>
  <c r="P141"/>
  <c r="BI138"/>
  <c r="BH138"/>
  <c r="BG138"/>
  <c r="BF138"/>
  <c r="T138"/>
  <c r="R138"/>
  <c r="P138"/>
  <c r="BI133"/>
  <c r="BH133"/>
  <c r="BG133"/>
  <c r="BF133"/>
  <c r="T133"/>
  <c r="R133"/>
  <c r="P133"/>
  <c r="BI130"/>
  <c r="BH130"/>
  <c r="BG130"/>
  <c r="BF130"/>
  <c r="T130"/>
  <c r="R130"/>
  <c r="P130"/>
  <c r="BI126"/>
  <c r="BH126"/>
  <c r="BG126"/>
  <c r="BF126"/>
  <c r="T126"/>
  <c r="R126"/>
  <c r="P126"/>
  <c r="BI122"/>
  <c r="BH122"/>
  <c r="BG122"/>
  <c r="BF122"/>
  <c r="T122"/>
  <c r="R122"/>
  <c r="P122"/>
  <c r="BI118"/>
  <c r="BH118"/>
  <c r="BG118"/>
  <c r="BF118"/>
  <c r="T118"/>
  <c r="R118"/>
  <c r="P118"/>
  <c r="BI115"/>
  <c r="BH115"/>
  <c r="BG115"/>
  <c r="BF115"/>
  <c r="T115"/>
  <c r="R115"/>
  <c r="P115"/>
  <c r="BI108"/>
  <c r="BH108"/>
  <c r="BG108"/>
  <c r="BF108"/>
  <c r="T108"/>
  <c r="R108"/>
  <c r="P108"/>
  <c r="BI105"/>
  <c r="BH105"/>
  <c r="BG105"/>
  <c r="BF105"/>
  <c r="T105"/>
  <c r="R105"/>
  <c r="P105"/>
  <c r="BI101"/>
  <c r="BH101"/>
  <c r="BG101"/>
  <c r="BF101"/>
  <c r="T101"/>
  <c r="R101"/>
  <c r="P101"/>
  <c r="BI97"/>
  <c r="BH97"/>
  <c r="BG97"/>
  <c r="BF97"/>
  <c r="T97"/>
  <c r="R97"/>
  <c r="P97"/>
  <c r="BI93"/>
  <c r="BH93"/>
  <c r="BG93"/>
  <c r="BF93"/>
  <c r="T93"/>
  <c r="R93"/>
  <c r="P93"/>
  <c r="J87"/>
  <c r="J86"/>
  <c r="F86"/>
  <c r="F84"/>
  <c r="E82"/>
  <c r="J55"/>
  <c r="J54"/>
  <c r="F54"/>
  <c r="F52"/>
  <c r="E50"/>
  <c r="J18"/>
  <c r="E18"/>
  <c r="F87"/>
  <c r="J17"/>
  <c r="J12"/>
  <c r="J52"/>
  <c r="E7"/>
  <c r="E80"/>
  <c i="1" r="L50"/>
  <c r="AM50"/>
  <c r="AM49"/>
  <c r="L49"/>
  <c r="AM47"/>
  <c r="L47"/>
  <c r="L45"/>
  <c r="L44"/>
  <c i="7" r="BK193"/>
  <c r="J181"/>
  <c r="J175"/>
  <c r="BK154"/>
  <c r="J138"/>
  <c r="BK118"/>
  <c r="J111"/>
  <c r="BK103"/>
  <c i="6" r="BK311"/>
  <c r="J279"/>
  <c r="J262"/>
  <c r="J248"/>
  <c r="BK238"/>
  <c r="J202"/>
  <c r="J162"/>
  <c r="J126"/>
  <c r="J95"/>
  <c i="5" r="BK119"/>
  <c i="4" r="J151"/>
  <c r="BK125"/>
  <c i="3" r="BK219"/>
  <c r="J192"/>
  <c r="BK168"/>
  <c r="BK123"/>
  <c r="J107"/>
  <c i="2" r="BK335"/>
  <c r="BK293"/>
  <c r="BK267"/>
  <c r="BK240"/>
  <c r="J225"/>
  <c r="BK167"/>
  <c r="J138"/>
  <c r="BK115"/>
  <c r="J93"/>
  <c i="8" r="J86"/>
  <c i="6" r="J268"/>
  <c r="J251"/>
  <c r="BK235"/>
  <c r="BK212"/>
  <c r="J165"/>
  <c r="BK145"/>
  <c r="J113"/>
  <c i="5" r="BK139"/>
  <c i="4" r="J141"/>
  <c r="J129"/>
  <c r="J100"/>
  <c i="3" r="J235"/>
  <c r="J201"/>
  <c r="J164"/>
  <c r="BK130"/>
  <c r="BK91"/>
  <c i="2" r="J313"/>
  <c r="BK279"/>
  <c r="J254"/>
  <c r="BK213"/>
  <c r="J180"/>
  <c r="J159"/>
  <c i="1" r="AS54"/>
  <c i="7" r="J147"/>
  <c r="J129"/>
  <c r="J118"/>
  <c r="BK107"/>
  <c r="J95"/>
  <c r="BK85"/>
  <c i="6" r="J253"/>
  <c r="J222"/>
  <c r="BK188"/>
  <c r="BK178"/>
  <c r="J131"/>
  <c r="J106"/>
  <c i="5" r="J139"/>
  <c r="J116"/>
  <c i="4" r="BK149"/>
  <c r="BK109"/>
  <c i="3" r="BK231"/>
  <c r="J208"/>
  <c r="J185"/>
  <c r="J138"/>
  <c r="J91"/>
  <c i="2" r="BK328"/>
  <c r="BK313"/>
  <c r="BK274"/>
  <c r="J262"/>
  <c r="J238"/>
  <c r="BK225"/>
  <c r="J210"/>
  <c r="J198"/>
  <c r="BK170"/>
  <c r="BK141"/>
  <c r="BK122"/>
  <c r="BK97"/>
  <c i="7" r="BK175"/>
  <c r="BK164"/>
  <c r="BK141"/>
  <c r="J124"/>
  <c r="J99"/>
  <c i="6" r="J311"/>
  <c r="BK292"/>
  <c r="BK282"/>
  <c r="BK259"/>
  <c r="J212"/>
  <c r="J193"/>
  <c r="BK143"/>
  <c r="J102"/>
  <c i="5" r="BK124"/>
  <c r="J98"/>
  <c i="4" r="BK151"/>
  <c r="BK103"/>
  <c i="3" r="BK208"/>
  <c r="BK185"/>
  <c r="J160"/>
  <c r="J127"/>
  <c i="2" r="J342"/>
  <c r="J325"/>
  <c r="BK299"/>
  <c r="BK254"/>
  <c r="J240"/>
  <c r="J229"/>
  <c r="J194"/>
  <c r="BK155"/>
  <c r="J118"/>
  <c i="8" r="BK86"/>
  <c i="7" r="J184"/>
  <c r="J158"/>
  <c r="BK144"/>
  <c r="BK132"/>
  <c r="BK113"/>
  <c r="BK105"/>
  <c r="BK91"/>
  <c i="6" r="BK290"/>
  <c r="J273"/>
  <c r="J256"/>
  <c r="J243"/>
  <c r="BK222"/>
  <c r="J170"/>
  <c r="BK138"/>
  <c r="BK106"/>
  <c i="5" r="J130"/>
  <c i="4" r="BK161"/>
  <c r="BK136"/>
  <c r="J103"/>
  <c i="3" r="BK198"/>
  <c r="BK180"/>
  <c r="J154"/>
  <c r="BK115"/>
  <c r="J103"/>
  <c i="2" r="BK331"/>
  <c r="BK276"/>
  <c r="J244"/>
  <c r="BK221"/>
  <c r="BK152"/>
  <c r="BK130"/>
  <c r="J122"/>
  <c i="8" r="J89"/>
  <c i="6" r="BK279"/>
  <c r="BK253"/>
  <c r="J238"/>
  <c r="BK225"/>
  <c r="BK199"/>
  <c r="BK149"/>
  <c r="BK117"/>
  <c i="5" r="J124"/>
  <c r="J106"/>
  <c i="4" r="J136"/>
  <c i="3" r="BK235"/>
  <c r="J223"/>
  <c r="BK192"/>
  <c r="BK150"/>
  <c r="BK119"/>
  <c r="BK103"/>
  <c i="2" r="J303"/>
  <c r="J269"/>
  <c r="BK251"/>
  <c r="BK210"/>
  <c r="J167"/>
  <c r="J152"/>
  <c i="7" r="J195"/>
  <c r="BK181"/>
  <c r="BK169"/>
  <c r="BK161"/>
  <c r="J141"/>
  <c r="J126"/>
  <c r="J113"/>
  <c r="BK99"/>
  <c r="J93"/>
  <c i="6" r="BK300"/>
  <c r="BK240"/>
  <c r="J219"/>
  <c r="BK170"/>
  <c r="BK122"/>
  <c r="BK95"/>
  <c i="5" r="BK142"/>
  <c i="4" r="J161"/>
  <c r="BK145"/>
  <c r="BK100"/>
  <c i="3" r="BK223"/>
  <c r="BK201"/>
  <c r="J173"/>
  <c r="J115"/>
  <c i="2" r="J335"/>
  <c r="J321"/>
  <c r="J299"/>
  <c r="J276"/>
  <c r="J264"/>
  <c r="J242"/>
  <c r="BK229"/>
  <c r="J213"/>
  <c r="J203"/>
  <c r="J184"/>
  <c r="J155"/>
  <c r="BK133"/>
  <c r="BK108"/>
  <c i="7" r="BK195"/>
  <c r="BK172"/>
  <c r="BK151"/>
  <c r="J132"/>
  <c r="J115"/>
  <c r="BK95"/>
  <c i="6" r="J306"/>
  <c r="J290"/>
  <c r="BK265"/>
  <c r="BK243"/>
  <c r="BK202"/>
  <c r="BK153"/>
  <c r="BK131"/>
  <c i="5" r="BK127"/>
  <c r="J110"/>
  <c i="4" r="BK159"/>
  <c r="J109"/>
  <c i="3" r="J212"/>
  <c r="J188"/>
  <c r="BK173"/>
  <c r="J146"/>
  <c r="BK87"/>
  <c i="2" r="J316"/>
  <c r="J274"/>
  <c r="BK264"/>
  <c r="BK244"/>
  <c r="J221"/>
  <c r="BK184"/>
  <c r="J141"/>
  <c r="BK101"/>
  <c i="8" r="BK92"/>
  <c i="7" r="J190"/>
  <c r="BK178"/>
  <c r="J161"/>
  <c r="BK147"/>
  <c r="BK121"/>
  <c r="BK109"/>
  <c r="J101"/>
  <c r="J85"/>
  <c i="6" r="J282"/>
  <c r="BK268"/>
  <c r="BK251"/>
  <c r="J240"/>
  <c r="BK216"/>
  <c r="J195"/>
  <c r="J145"/>
  <c r="J122"/>
  <c r="BK91"/>
  <c i="5" r="BK98"/>
  <c i="4" r="J145"/>
  <c r="BK133"/>
  <c r="BK90"/>
  <c i="3" r="J216"/>
  <c r="BK188"/>
  <c r="BK164"/>
  <c r="J119"/>
  <c r="BK107"/>
  <c r="J95"/>
  <c i="2" r="J328"/>
  <c r="BK290"/>
  <c r="BK262"/>
  <c r="J232"/>
  <c r="J170"/>
  <c r="J133"/>
  <c r="J126"/>
  <c r="BK105"/>
  <c i="6" r="J287"/>
  <c r="BK262"/>
  <c r="J246"/>
  <c r="BK229"/>
  <c r="BK219"/>
  <c r="J184"/>
  <c r="BK126"/>
  <c i="5" r="J142"/>
  <c r="J119"/>
  <c r="BK101"/>
  <c i="4" r="J133"/>
  <c r="J115"/>
  <c i="3" r="J204"/>
  <c r="J180"/>
  <c r="BK138"/>
  <c r="J111"/>
  <c i="2" r="BK316"/>
  <c r="BK287"/>
  <c r="J258"/>
  <c r="BK236"/>
  <c r="BK198"/>
  <c r="J163"/>
  <c r="J97"/>
  <c i="7" r="BK187"/>
  <c r="J172"/>
  <c r="J164"/>
  <c r="J149"/>
  <c r="J135"/>
  <c r="J121"/>
  <c r="BK111"/>
  <c r="J105"/>
  <c r="J91"/>
  <c i="6" r="J296"/>
  <c r="J232"/>
  <c r="J199"/>
  <c r="BK184"/>
  <c r="J149"/>
  <c r="J141"/>
  <c r="J91"/>
  <c i="5" r="BK135"/>
  <c r="BK106"/>
  <c i="4" r="J125"/>
  <c r="BK96"/>
  <c i="3" r="BK216"/>
  <c r="J198"/>
  <c r="J150"/>
  <c r="J134"/>
  <c i="2" r="J338"/>
  <c r="BK325"/>
  <c r="BK307"/>
  <c r="BK283"/>
  <c r="BK269"/>
  <c r="J246"/>
  <c r="J234"/>
  <c r="J207"/>
  <c r="J188"/>
  <c r="BK163"/>
  <c r="J149"/>
  <c r="BK126"/>
  <c r="BK118"/>
  <c r="J101"/>
  <c i="7" r="J193"/>
  <c r="J154"/>
  <c r="BK138"/>
  <c r="BK126"/>
  <c r="BK101"/>
  <c r="BK93"/>
  <c i="6" r="BK296"/>
  <c r="BK287"/>
  <c r="BK277"/>
  <c r="J235"/>
  <c r="BK195"/>
  <c r="BK162"/>
  <c r="BK141"/>
  <c i="5" r="J135"/>
  <c r="J101"/>
  <c r="BK90"/>
  <c i="4" r="BK141"/>
  <c r="J96"/>
  <c i="3" r="BK204"/>
  <c r="J176"/>
  <c r="BK154"/>
  <c r="J130"/>
  <c i="2" r="BK342"/>
  <c r="BK321"/>
  <c r="J293"/>
  <c r="BK248"/>
  <c r="BK246"/>
  <c r="BK232"/>
  <c r="BK216"/>
  <c r="BK188"/>
  <c r="BK145"/>
  <c r="J115"/>
  <c i="8" r="BK89"/>
  <c i="7" r="J187"/>
  <c r="J169"/>
  <c r="J151"/>
  <c r="BK135"/>
  <c r="BK115"/>
  <c r="J107"/>
  <c r="BK97"/>
  <c i="6" r="BK306"/>
  <c r="J277"/>
  <c r="J259"/>
  <c r="BK246"/>
  <c r="J225"/>
  <c r="BK205"/>
  <c r="BK165"/>
  <c r="BK134"/>
  <c r="BK113"/>
  <c i="5" r="BK145"/>
  <c r="J94"/>
  <c i="4" r="J149"/>
  <c r="BK129"/>
  <c i="3" r="BK227"/>
  <c r="J195"/>
  <c r="BK183"/>
  <c r="BK127"/>
  <c r="BK111"/>
  <c r="BK99"/>
  <c i="2" r="J307"/>
  <c r="J283"/>
  <c r="J251"/>
  <c r="BK234"/>
  <c r="BK180"/>
  <c r="BK149"/>
  <c r="J108"/>
  <c i="8" r="J92"/>
  <c i="6" r="BK284"/>
  <c r="J265"/>
  <c r="BK248"/>
  <c r="BK232"/>
  <c r="J216"/>
  <c r="J178"/>
  <c r="J134"/>
  <c r="BK102"/>
  <c i="5" r="BK110"/>
  <c r="J90"/>
  <c i="4" r="BK118"/>
  <c r="J90"/>
  <c i="3" r="J231"/>
  <c r="BK195"/>
  <c r="BK160"/>
  <c r="J123"/>
  <c r="J87"/>
  <c i="2" r="J290"/>
  <c r="J267"/>
  <c r="BK242"/>
  <c r="BK207"/>
  <c r="BK174"/>
  <c r="J130"/>
  <c i="7" r="BK190"/>
  <c r="J178"/>
  <c r="BK166"/>
  <c r="BK158"/>
  <c r="J144"/>
  <c r="BK124"/>
  <c r="J109"/>
  <c r="J97"/>
  <c r="BK89"/>
  <c i="6" r="J292"/>
  <c r="J229"/>
  <c r="BK193"/>
  <c r="J153"/>
  <c r="J143"/>
  <c r="J117"/>
  <c i="5" r="J145"/>
  <c r="J127"/>
  <c i="4" r="J159"/>
  <c r="J118"/>
  <c i="3" r="J227"/>
  <c r="BK212"/>
  <c r="BK176"/>
  <c r="BK146"/>
  <c r="BK95"/>
  <c i="2" r="J331"/>
  <c r="J287"/>
  <c r="J279"/>
  <c r="J272"/>
  <c r="BK258"/>
  <c r="J236"/>
  <c r="J216"/>
  <c r="BK194"/>
  <c r="BK159"/>
  <c r="J145"/>
  <c r="J105"/>
  <c r="BK93"/>
  <c i="7" r="BK184"/>
  <c r="J166"/>
  <c r="BK149"/>
  <c r="BK129"/>
  <c r="J103"/>
  <c r="J89"/>
  <c i="6" r="J300"/>
  <c r="J284"/>
  <c r="BK273"/>
  <c r="BK256"/>
  <c r="J205"/>
  <c r="J188"/>
  <c r="J138"/>
  <c i="5" r="BK130"/>
  <c r="BK116"/>
  <c r="BK94"/>
  <c i="4" r="BK115"/>
  <c i="3" r="J219"/>
  <c r="J183"/>
  <c r="J168"/>
  <c r="BK134"/>
  <c r="J99"/>
  <c i="2" r="BK338"/>
  <c r="BK303"/>
  <c r="BK272"/>
  <c r="J248"/>
  <c r="BK238"/>
  <c r="BK203"/>
  <c r="J174"/>
  <c r="BK138"/>
  <c i="8" l="1" r="P84"/>
  <c r="P83"/>
  <c i="1" r="AU61"/>
  <c i="2" r="P92"/>
  <c r="R137"/>
  <c r="P148"/>
  <c r="R202"/>
  <c r="T220"/>
  <c r="R257"/>
  <c r="P324"/>
  <c r="BK334"/>
  <c r="J334"/>
  <c r="J70"/>
  <c i="3" r="BK86"/>
  <c r="BK172"/>
  <c r="J172"/>
  <c r="J62"/>
  <c r="T172"/>
  <c r="T179"/>
  <c r="T207"/>
  <c i="4" r="BK89"/>
  <c r="BK108"/>
  <c r="J108"/>
  <c r="J62"/>
  <c r="BK124"/>
  <c r="J124"/>
  <c r="J63"/>
  <c r="P124"/>
  <c r="T144"/>
  <c r="T139"/>
  <c i="5" r="BK89"/>
  <c r="BK105"/>
  <c r="J105"/>
  <c r="J62"/>
  <c r="R134"/>
  <c r="R133"/>
  <c i="6" r="P90"/>
  <c r="T192"/>
  <c r="BK228"/>
  <c r="J228"/>
  <c r="J66"/>
  <c r="T228"/>
  <c i="7" r="T88"/>
  <c i="2" r="BK92"/>
  <c r="BK137"/>
  <c r="J137"/>
  <c r="J62"/>
  <c r="BK148"/>
  <c r="J148"/>
  <c r="J63"/>
  <c r="BK202"/>
  <c r="J202"/>
  <c r="J64"/>
  <c r="P220"/>
  <c r="P257"/>
  <c r="T324"/>
  <c r="R334"/>
  <c i="3" r="R86"/>
  <c r="BK179"/>
  <c r="J179"/>
  <c r="J63"/>
  <c r="BK207"/>
  <c r="J207"/>
  <c r="J64"/>
  <c i="4" r="P89"/>
  <c r="R108"/>
  <c r="T124"/>
  <c r="R144"/>
  <c r="R139"/>
  <c i="5" r="T89"/>
  <c r="P105"/>
  <c r="BK123"/>
  <c r="J123"/>
  <c r="J64"/>
  <c r="R123"/>
  <c r="P134"/>
  <c r="P133"/>
  <c i="6" r="BK90"/>
  <c r="J90"/>
  <c r="J61"/>
  <c r="R90"/>
  <c r="BK192"/>
  <c r="J192"/>
  <c r="J63"/>
  <c r="P192"/>
  <c r="BK204"/>
  <c r="J204"/>
  <c r="J64"/>
  <c r="R204"/>
  <c r="BK215"/>
  <c r="J215"/>
  <c r="J65"/>
  <c r="R215"/>
  <c r="R228"/>
  <c i="7" r="R157"/>
  <c i="2" r="R92"/>
  <c r="P137"/>
  <c r="T148"/>
  <c r="P202"/>
  <c r="BK220"/>
  <c r="J220"/>
  <c r="J65"/>
  <c r="T257"/>
  <c r="BK324"/>
  <c r="J324"/>
  <c r="J69"/>
  <c r="T334"/>
  <c i="3" r="T86"/>
  <c r="T85"/>
  <c r="T84"/>
  <c r="P172"/>
  <c r="P179"/>
  <c r="R207"/>
  <c i="4" r="T89"/>
  <c r="T108"/>
  <c r="R124"/>
  <c r="P144"/>
  <c r="P139"/>
  <c i="5" r="P89"/>
  <c r="P88"/>
  <c r="P87"/>
  <c i="1" r="AU58"/>
  <c i="5" r="T105"/>
  <c r="P123"/>
  <c r="BK134"/>
  <c r="J134"/>
  <c r="J67"/>
  <c i="2" r="T92"/>
  <c r="T137"/>
  <c r="R148"/>
  <c r="T202"/>
  <c r="R220"/>
  <c r="BK257"/>
  <c r="J257"/>
  <c r="J66"/>
  <c r="R324"/>
  <c r="R323"/>
  <c r="P334"/>
  <c i="3" r="P86"/>
  <c r="P85"/>
  <c r="P84"/>
  <c i="1" r="AU56"/>
  <c i="3" r="R172"/>
  <c r="R179"/>
  <c r="P207"/>
  <c i="4" r="R89"/>
  <c r="R88"/>
  <c r="P108"/>
  <c r="BK144"/>
  <c r="J144"/>
  <c r="J67"/>
  <c i="5" r="R89"/>
  <c r="R105"/>
  <c r="T123"/>
  <c r="T134"/>
  <c r="T133"/>
  <c i="6" r="T90"/>
  <c r="T89"/>
  <c r="T88"/>
  <c r="R192"/>
  <c r="P204"/>
  <c r="T204"/>
  <c r="P215"/>
  <c r="T215"/>
  <c r="P228"/>
  <c i="7" r="BK88"/>
  <c r="J88"/>
  <c r="J61"/>
  <c r="P88"/>
  <c r="R88"/>
  <c r="BK117"/>
  <c r="J117"/>
  <c r="J62"/>
  <c r="P117"/>
  <c r="R117"/>
  <c r="T117"/>
  <c r="BK157"/>
  <c r="J157"/>
  <c r="J63"/>
  <c r="P157"/>
  <c r="T157"/>
  <c i="2" r="F55"/>
  <c r="J84"/>
  <c r="BE93"/>
  <c r="BE105"/>
  <c r="BE108"/>
  <c r="BE122"/>
  <c r="BE126"/>
  <c r="BE130"/>
  <c r="BE133"/>
  <c r="BE194"/>
  <c r="BE210"/>
  <c r="BE236"/>
  <c r="BE240"/>
  <c r="BE258"/>
  <c r="BE264"/>
  <c r="BE267"/>
  <c r="BE274"/>
  <c r="BE276"/>
  <c r="BE279"/>
  <c r="BE290"/>
  <c r="BE307"/>
  <c r="BE325"/>
  <c r="BE331"/>
  <c r="BE338"/>
  <c r="BE342"/>
  <c i="3" r="J52"/>
  <c r="F55"/>
  <c r="BE91"/>
  <c r="BE107"/>
  <c r="BE111"/>
  <c r="BE176"/>
  <c r="BE188"/>
  <c r="BE195"/>
  <c r="BE219"/>
  <c r="BE227"/>
  <c i="4" r="E48"/>
  <c r="J52"/>
  <c r="F84"/>
  <c r="BE96"/>
  <c r="BE129"/>
  <c r="BE145"/>
  <c r="BE161"/>
  <c i="5" r="J81"/>
  <c r="BK118"/>
  <c r="J118"/>
  <c r="J63"/>
  <c r="BK129"/>
  <c r="J129"/>
  <c r="J65"/>
  <c i="6" r="J52"/>
  <c r="F55"/>
  <c r="J84"/>
  <c r="BE91"/>
  <c r="BE122"/>
  <c r="BE145"/>
  <c r="BE225"/>
  <c r="BE246"/>
  <c r="BE251"/>
  <c r="BE262"/>
  <c r="BE268"/>
  <c r="BE273"/>
  <c r="BE279"/>
  <c r="BE284"/>
  <c r="BE287"/>
  <c r="BE292"/>
  <c r="BE300"/>
  <c r="BK187"/>
  <c r="J187"/>
  <c r="J62"/>
  <c i="7" r="J52"/>
  <c r="F55"/>
  <c r="BE91"/>
  <c r="BE93"/>
  <c r="BE105"/>
  <c r="BE109"/>
  <c r="BE111"/>
  <c r="BE113"/>
  <c r="BE115"/>
  <c r="BE124"/>
  <c r="BE135"/>
  <c r="BE138"/>
  <c r="BE147"/>
  <c r="BE149"/>
  <c r="BE172"/>
  <c r="BE181"/>
  <c r="BE187"/>
  <c r="BE190"/>
  <c r="BE193"/>
  <c i="2" r="E48"/>
  <c r="BE101"/>
  <c r="BE115"/>
  <c r="BE149"/>
  <c r="BE152"/>
  <c r="BE167"/>
  <c r="BE174"/>
  <c r="BE188"/>
  <c r="BE216"/>
  <c r="BE232"/>
  <c r="BE242"/>
  <c r="BE244"/>
  <c r="BE254"/>
  <c r="BE287"/>
  <c r="BE335"/>
  <c i="3" r="E48"/>
  <c r="BE99"/>
  <c r="BE119"/>
  <c r="BE127"/>
  <c r="BE154"/>
  <c r="BE160"/>
  <c r="BE180"/>
  <c r="BE192"/>
  <c i="4" r="BE100"/>
  <c r="BE115"/>
  <c r="BE125"/>
  <c r="BE136"/>
  <c r="BE151"/>
  <c i="5" r="E48"/>
  <c r="F55"/>
  <c r="J83"/>
  <c r="BE94"/>
  <c r="BE98"/>
  <c r="BE116"/>
  <c r="BE119"/>
  <c i="6" r="BE106"/>
  <c r="BE113"/>
  <c r="BE126"/>
  <c r="BE131"/>
  <c r="BE134"/>
  <c r="BE141"/>
  <c r="BE162"/>
  <c r="BE165"/>
  <c r="BE195"/>
  <c r="BE199"/>
  <c r="BE205"/>
  <c r="BE222"/>
  <c r="BE238"/>
  <c r="BE243"/>
  <c r="BE248"/>
  <c r="BK310"/>
  <c r="J310"/>
  <c r="J68"/>
  <c i="7" r="E48"/>
  <c r="J54"/>
  <c r="F79"/>
  <c r="J80"/>
  <c r="BE97"/>
  <c r="BE118"/>
  <c r="BE129"/>
  <c r="BE154"/>
  <c r="BE158"/>
  <c r="BE164"/>
  <c r="BE169"/>
  <c r="BE178"/>
  <c r="BE184"/>
  <c i="2" r="BE118"/>
  <c r="BE138"/>
  <c r="BE155"/>
  <c r="BE163"/>
  <c r="BE180"/>
  <c r="BE184"/>
  <c r="BE203"/>
  <c r="BE221"/>
  <c r="BE225"/>
  <c r="BE234"/>
  <c r="BE238"/>
  <c r="BE246"/>
  <c r="BE248"/>
  <c r="BE262"/>
  <c r="BE269"/>
  <c r="BE283"/>
  <c r="BE293"/>
  <c r="BE316"/>
  <c r="BE328"/>
  <c i="3" r="BE95"/>
  <c r="BE115"/>
  <c r="BE123"/>
  <c r="BE138"/>
  <c r="BE164"/>
  <c r="BE168"/>
  <c r="BE183"/>
  <c r="BE185"/>
  <c r="BE198"/>
  <c r="BE204"/>
  <c r="BE208"/>
  <c r="BE216"/>
  <c r="BE223"/>
  <c r="BE235"/>
  <c i="4" r="J83"/>
  <c r="BE90"/>
  <c r="BE103"/>
  <c r="BE109"/>
  <c r="BE133"/>
  <c r="BE149"/>
  <c r="BK140"/>
  <c r="BK139"/>
  <c r="J139"/>
  <c r="J65"/>
  <c i="5" r="BE127"/>
  <c r="BE130"/>
  <c r="BE142"/>
  <c r="BE145"/>
  <c i="6" r="E78"/>
  <c r="BE117"/>
  <c r="BE138"/>
  <c r="BE153"/>
  <c r="BE170"/>
  <c r="BE188"/>
  <c r="BE193"/>
  <c r="BE202"/>
  <c r="BE216"/>
  <c r="BE219"/>
  <c r="BE235"/>
  <c r="BE240"/>
  <c r="BE253"/>
  <c r="BE256"/>
  <c r="BE259"/>
  <c r="BE282"/>
  <c i="8" r="BK88"/>
  <c r="J88"/>
  <c r="J62"/>
  <c r="BK91"/>
  <c r="J91"/>
  <c r="J63"/>
  <c i="2" r="BE97"/>
  <c r="BE141"/>
  <c r="BE145"/>
  <c r="BE159"/>
  <c r="BE170"/>
  <c r="BE198"/>
  <c r="BE207"/>
  <c r="BE213"/>
  <c r="BE229"/>
  <c r="BE251"/>
  <c r="BE272"/>
  <c r="BE299"/>
  <c r="BE303"/>
  <c r="BE313"/>
  <c r="BE321"/>
  <c r="BK320"/>
  <c r="J320"/>
  <c r="J67"/>
  <c i="3" r="BE87"/>
  <c r="BE103"/>
  <c r="BE130"/>
  <c r="BE134"/>
  <c r="BE146"/>
  <c r="BE150"/>
  <c r="BE173"/>
  <c r="BE201"/>
  <c r="BE212"/>
  <c r="BE231"/>
  <c i="4" r="BE118"/>
  <c r="BE141"/>
  <c r="BE159"/>
  <c r="BK135"/>
  <c r="J135"/>
  <c r="J64"/>
  <c i="5" r="BE90"/>
  <c r="BE101"/>
  <c r="BE106"/>
  <c r="BE110"/>
  <c r="BE124"/>
  <c r="BE135"/>
  <c r="BE139"/>
  <c i="6" r="BE95"/>
  <c r="BE102"/>
  <c r="BE143"/>
  <c r="BE149"/>
  <c r="BE178"/>
  <c r="BE184"/>
  <c r="BE212"/>
  <c r="BE229"/>
  <c r="BE232"/>
  <c r="BE265"/>
  <c r="BE277"/>
  <c r="BE290"/>
  <c r="BE296"/>
  <c r="BE306"/>
  <c r="BE311"/>
  <c r="BK305"/>
  <c r="J305"/>
  <c r="J67"/>
  <c i="7" r="BE85"/>
  <c r="BE89"/>
  <c r="BE95"/>
  <c r="BE99"/>
  <c r="BE101"/>
  <c r="BE103"/>
  <c r="BE107"/>
  <c r="BE121"/>
  <c r="BE126"/>
  <c r="BE132"/>
  <c r="BE141"/>
  <c r="BE144"/>
  <c r="BE151"/>
  <c r="BE161"/>
  <c r="BE166"/>
  <c r="BE175"/>
  <c r="BE195"/>
  <c r="BK84"/>
  <c r="J84"/>
  <c r="J60"/>
  <c i="8" r="E48"/>
  <c r="J52"/>
  <c r="F55"/>
  <c r="BE86"/>
  <c r="BE89"/>
  <c r="BE92"/>
  <c r="BK85"/>
  <c r="J85"/>
  <c r="J61"/>
  <c i="4" r="F37"/>
  <c i="1" r="BD57"/>
  <c i="5" r="F36"/>
  <c i="1" r="BC58"/>
  <c i="7" r="F36"/>
  <c i="1" r="BC60"/>
  <c i="2" r="F34"/>
  <c i="1" r="BA55"/>
  <c i="6" r="F36"/>
  <c i="1" r="BC59"/>
  <c i="8" r="F35"/>
  <c i="1" r="BB61"/>
  <c i="7" r="J34"/>
  <c i="1" r="AW60"/>
  <c i="2" r="F35"/>
  <c i="1" r="BB55"/>
  <c i="8" r="F36"/>
  <c i="1" r="BC61"/>
  <c i="3" r="F34"/>
  <c i="1" r="BA56"/>
  <c i="5" r="F35"/>
  <c i="1" r="BB58"/>
  <c i="6" r="F37"/>
  <c i="1" r="BD59"/>
  <c i="7" r="F37"/>
  <c i="1" r="BD60"/>
  <c i="5" r="F34"/>
  <c i="1" r="BA58"/>
  <c i="6" r="F34"/>
  <c i="1" r="BA59"/>
  <c i="7" r="F35"/>
  <c i="1" r="BB60"/>
  <c i="5" r="F37"/>
  <c i="1" r="BD58"/>
  <c i="3" r="F36"/>
  <c i="1" r="BC56"/>
  <c i="3" r="F35"/>
  <c i="1" r="BB56"/>
  <c i="2" r="F37"/>
  <c i="1" r="BD55"/>
  <c i="4" r="J34"/>
  <c i="1" r="AW57"/>
  <c i="8" r="J34"/>
  <c i="1" r="AW61"/>
  <c i="8" r="F37"/>
  <c i="1" r="BD61"/>
  <c i="4" r="F35"/>
  <c i="1" r="BB57"/>
  <c i="8" r="F34"/>
  <c i="1" r="BA61"/>
  <c i="4" r="F34"/>
  <c i="1" r="BA57"/>
  <c i="2" r="J34"/>
  <c i="1" r="AW55"/>
  <c i="3" r="J34"/>
  <c i="1" r="AW56"/>
  <c i="7" r="F34"/>
  <c i="1" r="BA60"/>
  <c i="2" r="F36"/>
  <c i="1" r="BC55"/>
  <c i="3" r="F37"/>
  <c i="1" r="BD56"/>
  <c i="5" r="J34"/>
  <c i="1" r="AW58"/>
  <c i="4" r="F36"/>
  <c i="1" r="BC57"/>
  <c i="6" r="J34"/>
  <c i="1" r="AW59"/>
  <c i="6" r="F35"/>
  <c i="1" r="BB59"/>
  <c i="7" l="1" r="R83"/>
  <c i="2" r="T91"/>
  <c i="7" r="T83"/>
  <c r="P83"/>
  <c i="1" r="AU60"/>
  <c i="4" r="T88"/>
  <c r="T87"/>
  <c i="5" r="T88"/>
  <c r="T87"/>
  <c i="4" r="P88"/>
  <c r="P87"/>
  <c i="1" r="AU57"/>
  <c i="3" r="R85"/>
  <c r="R84"/>
  <c i="2" r="T323"/>
  <c r="BK91"/>
  <c r="J91"/>
  <c r="J60"/>
  <c i="6" r="P89"/>
  <c r="P88"/>
  <c i="1" r="AU59"/>
  <c i="3" r="BK85"/>
  <c r="BK84"/>
  <c r="J84"/>
  <c r="J59"/>
  <c i="5" r="R88"/>
  <c r="R87"/>
  <c i="2" r="R91"/>
  <c r="R90"/>
  <c i="5" r="BK88"/>
  <c r="J88"/>
  <c r="J60"/>
  <c i="4" r="BK88"/>
  <c r="BK87"/>
  <c r="J87"/>
  <c r="J59"/>
  <c r="R87"/>
  <c i="2" r="T90"/>
  <c i="6" r="R89"/>
  <c r="R88"/>
  <c i="2" r="P323"/>
  <c r="P91"/>
  <c r="P90"/>
  <c i="1" r="AU55"/>
  <c i="2" r="BK323"/>
  <c r="J323"/>
  <c r="J68"/>
  <c i="3" r="J86"/>
  <c r="J61"/>
  <c i="5" r="J89"/>
  <c r="J61"/>
  <c i="2" r="J92"/>
  <c r="J61"/>
  <c i="4" r="J89"/>
  <c r="J61"/>
  <c r="J140"/>
  <c r="J66"/>
  <c i="5" r="BK133"/>
  <c r="J133"/>
  <c r="J66"/>
  <c i="6" r="BK89"/>
  <c r="J89"/>
  <c r="J60"/>
  <c i="7" r="BK83"/>
  <c r="J83"/>
  <c r="J59"/>
  <c i="8" r="BK84"/>
  <c r="J84"/>
  <c r="J60"/>
  <c i="5" r="F33"/>
  <c i="1" r="AZ58"/>
  <c i="3" r="F33"/>
  <c i="1" r="AZ56"/>
  <c i="5" r="J33"/>
  <c i="1" r="AV58"/>
  <c r="AT58"/>
  <c i="7" r="J33"/>
  <c i="1" r="AV60"/>
  <c r="AT60"/>
  <c r="BA54"/>
  <c r="AW54"/>
  <c r="AK30"/>
  <c i="8" r="J33"/>
  <c i="1" r="AV61"/>
  <c r="AT61"/>
  <c r="BC54"/>
  <c r="W32"/>
  <c i="2" r="F33"/>
  <c i="1" r="AZ55"/>
  <c i="3" r="J33"/>
  <c i="1" r="AV56"/>
  <c r="AT56"/>
  <c i="6" r="J33"/>
  <c i="1" r="AV59"/>
  <c r="AT59"/>
  <c r="BD54"/>
  <c r="W33"/>
  <c i="2" r="J33"/>
  <c i="1" r="AV55"/>
  <c r="AT55"/>
  <c r="BB54"/>
  <c r="W31"/>
  <c i="4" r="F33"/>
  <c i="1" r="AZ57"/>
  <c i="6" r="F33"/>
  <c i="1" r="AZ59"/>
  <c i="4" r="J33"/>
  <c i="1" r="AV57"/>
  <c r="AT57"/>
  <c i="8" r="F33"/>
  <c i="1" r="AZ61"/>
  <c i="7" r="F33"/>
  <c i="1" r="AZ60"/>
  <c i="2" l="1" r="BK90"/>
  <c r="J90"/>
  <c i="3" r="J85"/>
  <c r="J60"/>
  <c i="6" r="BK88"/>
  <c r="J88"/>
  <c r="J59"/>
  <c i="4" r="J88"/>
  <c r="J60"/>
  <c i="5" r="BK87"/>
  <c r="J87"/>
  <c i="8" r="BK83"/>
  <c r="J83"/>
  <c i="1" r="AZ54"/>
  <c r="W29"/>
  <c r="W30"/>
  <c i="7" r="J30"/>
  <c i="1" r="AG60"/>
  <c r="AN60"/>
  <c i="3" r="J30"/>
  <c i="1" r="AG56"/>
  <c r="AN56"/>
  <c i="5" r="J30"/>
  <c i="1" r="AG58"/>
  <c r="AN58"/>
  <c i="8" r="J30"/>
  <c i="1" r="AG61"/>
  <c r="AN61"/>
  <c r="AU54"/>
  <c i="2" r="J30"/>
  <c i="1" r="AG55"/>
  <c r="AN55"/>
  <c r="AY54"/>
  <c r="AX54"/>
  <c i="4" r="J30"/>
  <c i="1" r="AG57"/>
  <c r="AN57"/>
  <c i="3" l="1" r="J39"/>
  <c i="5" r="J59"/>
  <c i="2" r="J39"/>
  <c r="J59"/>
  <c i="8" r="J59"/>
  <c i="4" r="J39"/>
  <c i="5" r="J39"/>
  <c i="7" r="J39"/>
  <c i="8" r="J39"/>
  <c i="1" r="AV54"/>
  <c r="AK29"/>
  <c i="6" r="J30"/>
  <c i="1" r="AG59"/>
  <c r="AN59"/>
  <c i="6" l="1" r="J39"/>
  <c i="1" r="AG54"/>
  <c r="AK26"/>
  <c r="AK35"/>
  <c r="AT54"/>
  <c l="1" r="AN54"/>
</calcChain>
</file>

<file path=xl/sharedStrings.xml><?xml version="1.0" encoding="utf-8"?>
<sst xmlns="http://schemas.openxmlformats.org/spreadsheetml/2006/main">
  <si>
    <t>Export Komplet</t>
  </si>
  <si>
    <t>VZ</t>
  </si>
  <si>
    <t>2.0</t>
  </si>
  <si>
    <t>ZAMOK</t>
  </si>
  <si>
    <t>False</t>
  </si>
  <si>
    <t>{719631ba-1c72-46c0-af24-d4480401f197}</t>
  </si>
  <si>
    <t>0,01</t>
  </si>
  <si>
    <t>21</t>
  </si>
  <si>
    <t>15</t>
  </si>
  <si>
    <t>REKAPITULACE STAVBY</t>
  </si>
  <si>
    <t xml:space="preserve">v ---  níže se nacházejí doplnkové a pomocné údaje k sestavám  --- v</t>
  </si>
  <si>
    <t>Návod na vyplnění</t>
  </si>
  <si>
    <t>0,001</t>
  </si>
  <si>
    <t>Kód:</t>
  </si>
  <si>
    <t>20190730</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</si>
  <si>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</si>
  <si>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</si>
  <si>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Parkoviště a komunikace Rumburk Na ValechR1</t>
  </si>
  <si>
    <t>KSO:</t>
  </si>
  <si>
    <t/>
  </si>
  <si>
    <t>CC-CZ:</t>
  </si>
  <si>
    <t>Místo:</t>
  </si>
  <si>
    <t>Rumburk</t>
  </si>
  <si>
    <t>Datum:</t>
  </si>
  <si>
    <t>30. 7. 2019</t>
  </si>
  <si>
    <t>Zadavatel:</t>
  </si>
  <si>
    <t>IČ:</t>
  </si>
  <si>
    <t>Město Rumburk</t>
  </si>
  <si>
    <t>DIČ:</t>
  </si>
  <si>
    <t>Uchazeč:</t>
  </si>
  <si>
    <t>Vyplň údaj</t>
  </si>
  <si>
    <t>Projektant:</t>
  </si>
  <si>
    <t xml:space="preserve"> </t>
  </si>
  <si>
    <t>True</t>
  </si>
  <si>
    <t>Zpracovatel:</t>
  </si>
  <si>
    <t>J. Nešněra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</si>
  <si>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</si>
  <si>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</si>
  <si>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</si>
  <si>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</si>
  <si>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</si>
  <si>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</si>
  <si>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</si>
  <si>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</si>
  <si>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</si>
  <si>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</si>
  <si>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</si>
  <si>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</si>
  <si>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</si>
  <si>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</si>
  <si>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</si>
  <si>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</si>
  <si>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</si>
  <si>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</si>
  <si>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</si>
  <si>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</si>
  <si>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</si>
  <si>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</si>
  <si>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</si>
  <si>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</si>
  <si>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</si>
  <si>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</si>
  <si>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</si>
  <si>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</si>
  <si>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</si>
  <si>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</si>
  <si>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</si>
  <si>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</si>
  <si>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</si>
  <si>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</si>
  <si>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</si>
  <si>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</si>
  <si>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</si>
  <si>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</si>
  <si>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</si>
  <si>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</si>
  <si>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</si>
  <si>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01a</t>
  </si>
  <si>
    <t>SOD 101 Dopravní řešení. zpevněné a nezpevněné plochy</t>
  </si>
  <si>
    <t>STA</t>
  </si>
  <si>
    <t>1</t>
  </si>
  <si>
    <t>{505a2f5a-a6e4-4842-8bd1-1c3f07c8693d}</t>
  </si>
  <si>
    <t>2</t>
  </si>
  <si>
    <t>01b</t>
  </si>
  <si>
    <t>SO 02 Bourací a související zemní práce</t>
  </si>
  <si>
    <t>{4afcf62a-94a4-4260-b17d-ffcdb44d2949}</t>
  </si>
  <si>
    <t>02</t>
  </si>
  <si>
    <t>SO 02 Opěrné zdi a zábradlí</t>
  </si>
  <si>
    <t>{2a1390fc-4fee-4cda-9798-d25fbf8fed6b}</t>
  </si>
  <si>
    <t>03</t>
  </si>
  <si>
    <t>SO 03 Veřejné WC</t>
  </si>
  <si>
    <t>{a8a49078-c2a6-4037-b914-c9187ea32faf}</t>
  </si>
  <si>
    <t>04</t>
  </si>
  <si>
    <t>SO 04 Dešťová kanalizace, OLK a retenční nádrž</t>
  </si>
  <si>
    <t>{060fbde5-7849-4c6c-a8f1-8897b95a91d1}</t>
  </si>
  <si>
    <t>05</t>
  </si>
  <si>
    <t>Veřejné osvětlení</t>
  </si>
  <si>
    <t>{fe683740-4cf7-49de-91dc-9b2075240d51}</t>
  </si>
  <si>
    <t>06</t>
  </si>
  <si>
    <t>Vedlejší a ostatní rozpočtové náklady</t>
  </si>
  <si>
    <t>{fcbfa9bb-fa4d-4462-81bb-1c2563858390}</t>
  </si>
  <si>
    <t>drenáž</t>
  </si>
  <si>
    <t>855,8</t>
  </si>
  <si>
    <t>ch_slepecká_8</t>
  </si>
  <si>
    <t>15,4</t>
  </si>
  <si>
    <t>KRYCÍ LIST SOUPISU PRACÍ</t>
  </si>
  <si>
    <t>chodníky</t>
  </si>
  <si>
    <t>1621</t>
  </si>
  <si>
    <t>komunikace</t>
  </si>
  <si>
    <t>2472,1</t>
  </si>
  <si>
    <t>slepecká_8</t>
  </si>
  <si>
    <t>7,1</t>
  </si>
  <si>
    <t>stání</t>
  </si>
  <si>
    <t>807,2</t>
  </si>
  <si>
    <t>Objekt:</t>
  </si>
  <si>
    <t>šedá</t>
  </si>
  <si>
    <t>800,1</t>
  </si>
  <si>
    <t>01a - SOD 101 Dopravní řešení. zpevněné a nezpevněné plochy</t>
  </si>
  <si>
    <t>šedá_8</t>
  </si>
  <si>
    <t>1605,6</t>
  </si>
  <si>
    <t>tl_15cm</t>
  </si>
  <si>
    <t>823,7</t>
  </si>
  <si>
    <t>tl_8cm</t>
  </si>
  <si>
    <t>206,5</t>
  </si>
  <si>
    <t>zeleň</t>
  </si>
  <si>
    <t>1232</t>
  </si>
  <si>
    <t>27275850</t>
  </si>
  <si>
    <t>VPH s.r.o.</t>
  </si>
  <si>
    <t>CZ27275850</t>
  </si>
  <si>
    <t>ing.Žílová</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</si>
  <si>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</si>
  <si>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</si>
  <si>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</si>
  <si>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</si>
  <si>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</si>
  <si>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</si>
  <si>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</si>
  <si>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</si>
  <si>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</si>
  <si>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</si>
  <si>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</si>
  <si>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998 - Přesun hmot</t>
  </si>
  <si>
    <t>PSV - Práce a dodávky PSV</t>
  </si>
  <si>
    <t xml:space="preserve">    711 - Izolace proti vodě, vlhkosti a plynům</t>
  </si>
  <si>
    <t xml:space="preserve">    772 - Podlahy z kamene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</si>
  <si>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</si>
  <si>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</si>
  <si>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</si>
  <si>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</si>
  <si>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</si>
  <si>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</si>
  <si>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</si>
  <si>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</si>
  <si>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</si>
  <si>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</si>
  <si>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</si>
  <si>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</si>
  <si>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</si>
  <si>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</si>
  <si>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</si>
  <si>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</si>
  <si>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</si>
  <si>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</si>
  <si>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132201102</t>
  </si>
  <si>
    <t>Hloubení rýh š do 600 mm v hornině tř. 3 objemu přes 100 m3</t>
  </si>
  <si>
    <t>m3</t>
  </si>
  <si>
    <t>CS ÚRS 2019 01</t>
  </si>
  <si>
    <t>4</t>
  </si>
  <si>
    <t>-1462082209</t>
  </si>
  <si>
    <t>PP</t>
  </si>
  <si>
    <t>Hloubení zapažených i nezapažených rýh šířky do 600 mm s urovnáním dna do předepsaného profilu a spádu v hornině tř. 3 přes 100 m3</t>
  </si>
  <si>
    <t>PSC</t>
  </si>
  <si>
    <t xml:space="preserve">Poznámka k souboru cen:_x000d_
1. V cenách jsou započteny i náklady na přehození výkopku na přilehlém terénu na vzdálenost do 3 m od podélné osy rýhy nebo naložení na dopravní prostředek._x000d_
2. Ceny jsou určeny pro rýhy:_x000d_
a) šířky přes 200 do 300 mm a hloubky do 750 mm,_x000d_
b) šířky přes 300 do 400 mm a hloubky do 1 000 mm,_x000d_
c) šířky přes 400 do 500 mm a hloubky do 1 250 mm,_x000d_
d) šířky přes 500 do 600 mm a hloubky do 1 500 mm._x000d_
3. Náklady na svislé přemístění výkopku nad 1 m hloubky se určí dle ustanovení článku č. 3161 všeobecných podmínek katalogu._x000d_
</t>
  </si>
  <si>
    <t>VV</t>
  </si>
  <si>
    <t>drenáž*0,5*0,4</t>
  </si>
  <si>
    <t>132201109</t>
  </si>
  <si>
    <t>Příplatek za lepivost k hloubení rýh š do 600 mm v hornině tř. 3</t>
  </si>
  <si>
    <t>-1839077982</t>
  </si>
  <si>
    <t>Hloubení zapažených i nezapažených rýh šířky do 600 mm s urovnáním dna do předepsaného profilu a spádu v hornině tř. 3 Příplatek k cenám za lepivost horniny tř. 3</t>
  </si>
  <si>
    <t>171,160*0,3</t>
  </si>
  <si>
    <t>3</t>
  </si>
  <si>
    <t>162701105</t>
  </si>
  <si>
    <t>Vodorovné přemístění do 10000 m výkopku/sypaniny z horniny tř. 1 až 4</t>
  </si>
  <si>
    <t>-2119041948</t>
  </si>
  <si>
    <t>Vodorovné přemístění výkopku nebo sypaniny po suchu na obvyklém dopravním prostředku, bez naložení výkopku, avšak se složením bez rozhrnutí z horniny tř. 1 až 4 na vzdálenost přes 9 000 do 10 000 m</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</si>
  <si>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</si>
  <si>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drenáž*0,5*0,4+zeleň*0,2</t>
  </si>
  <si>
    <t>M</t>
  </si>
  <si>
    <t>10364101</t>
  </si>
  <si>
    <t xml:space="preserve">zemina pro terénní úpravy -  ornice</t>
  </si>
  <si>
    <t>t</t>
  </si>
  <si>
    <t>8</t>
  </si>
  <si>
    <t>68687404</t>
  </si>
  <si>
    <t>zeleň*0,2*1,65</t>
  </si>
  <si>
    <t>5</t>
  </si>
  <si>
    <t>181411131</t>
  </si>
  <si>
    <t>Založení parkového trávníku výsevem plochy do 1000 m2 v rovině a ve svahu do 1:5</t>
  </si>
  <si>
    <t>m2</t>
  </si>
  <si>
    <t>318685465</t>
  </si>
  <si>
    <t>Založení trávníku na půdě předem připravené plochy do 1000 m2 výsevem včetně utažení parkového v rovině nebo na svahu do 1:5</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</si>
  <si>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</si>
  <si>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53,7+9,2+16+8,9+5+18,2+12,8+30,2+9,2+0,7+13,2+6+17+33+10,5+3+0,6"záhony</t>
  </si>
  <si>
    <t>213,1+4,8+8,7+79,4+78,8+21+12,1+87,3+19+2+4,2+14+11,1+15,9+15,7+4,5"po vybouraných konstr. komunikací a chodníků</t>
  </si>
  <si>
    <t xml:space="preserve">(12,9+3,4+15,3+15,7+17+96,5+56,8+154,2+69,2+10,5+1,7+0,5+1,5+66,2+23,1+10,9+107,3+48,2+54,3+21,2)*0,5"podél obrub </t>
  </si>
  <si>
    <t>Součet</t>
  </si>
  <si>
    <t>6</t>
  </si>
  <si>
    <t>00572410</t>
  </si>
  <si>
    <t>osivo směs travní parková</t>
  </si>
  <si>
    <t>kg</t>
  </si>
  <si>
    <t>-2069025799</t>
  </si>
  <si>
    <t>640,4*0,015 'Přepočtené koeficientem množství</t>
  </si>
  <si>
    <t>7</t>
  </si>
  <si>
    <t>181111111</t>
  </si>
  <si>
    <t>Plošná úprava terénu do 500 m2 zemina tř 1 až 4 nerovnosti do 100 mm v rovinně a svahu do 1:5</t>
  </si>
  <si>
    <t>-1828294393</t>
  </si>
  <si>
    <t>Plošná úprava terénu v zemině tř. 1 až 4 s urovnáním povrchu bez doplnění ornice souvislé plochy do 500 m2 při nerovnostech terénu přes 50 do 100 mm v rovině nebo na svahu do 1:5</t>
  </si>
  <si>
    <t xml:space="preserve">Poznámka k souboru cen:_x000d_
1. Ceny jsou určeny pro vyrovnání nerovností neupraveného rostlého nebo ulehlého terénu._x000d_
2. Ceny lze použít pro vyrovnání terénu při zakládání trávníku._x000d_
3. V cenách nejsou započteny náklady na hutnění, tyto náklady se oceňují cenami souboru cen 215 90-1.. Zhutnění podloží pod násypy z rostlé horniny tř. 1 až 4 katalogu 800-1 Zemní práce._x000d_
4. V cenách o sklonu svahu přes 1:1 jsou uvažovány podmínky pro svahy běžně schůdné; bez použití lezeckých technik. V případě použití lezeckých technik se tyto náklady oceňují individuálně._x000d_
</t>
  </si>
  <si>
    <t>182301123</t>
  </si>
  <si>
    <t>Rozprostření ornice pl do 500 m2 ve svahu přes 1:5 tl vrstvy do 200 mm</t>
  </si>
  <si>
    <t>163971131</t>
  </si>
  <si>
    <t>Rozprostření a urovnání ornice ve svahu sklonu přes 1:5 při souvislé ploše do 500 m2, tl. vrstvy přes 150 do 200 mm</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</si>
  <si>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3,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</si>
  <si>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9</t>
  </si>
  <si>
    <t>175151101</t>
  </si>
  <si>
    <t>Obsypání potrubí strojně sypaninou bez prohození, uloženou do 3 m</t>
  </si>
  <si>
    <t>-135305224</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</si>
  <si>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</si>
  <si>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4. V cenách nejsou zahrnuty náklady na prohození sypaniny, tyto náklady se oceňují položkou 17511-1109 Příplatek za prohození sypaniny._x000d_
</t>
  </si>
  <si>
    <t>10</t>
  </si>
  <si>
    <t>58343959</t>
  </si>
  <si>
    <t>kamenivo drcené hrubé frakce 32/63</t>
  </si>
  <si>
    <t>1312100379</t>
  </si>
  <si>
    <t>171,16*2 'Přepočtené koeficientem množství</t>
  </si>
  <si>
    <t>11</t>
  </si>
  <si>
    <t>181951102</t>
  </si>
  <si>
    <t>Úprava pláně v hornině tř. 1 až 4 se zhutněním</t>
  </si>
  <si>
    <t>622303470</t>
  </si>
  <si>
    <t>Úprava pláně vyrovnáním výškových rozdílů v hornině tř. 1 až 4 se zhutněním</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</si>
  <si>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(berem) šířky do 3 m přerušujících svahy, pro urovnání dna silničních a železničních příkopů pro jakoukoliv šířku dna; toto urovnání se oceňuje cenami souboru cen 182 .0-1 Svahování._x000d_
3. Urovnání ploch ve sklonu přes 1 : 5 se oceňuje cenami souboru cen 182 . 0-11 Svahování trvalých svahů do projektovaných profilů._x000d_
4. Náklady na urovnání dna a stěn při čištění příkopů pozemních komunikací jsou započteny v cenách souborů cen 938 90-2 . Čištění příkopů komunikací v suchu nebo ve vodě části A02 Zemní práce pro objekty oborů 821 až 828._x000d_
5. Míru zhutnění určuje projekt. Ceny se zhutněním jsou určeny pro jakoukoliv míru zhutnění._x000d_
</t>
  </si>
  <si>
    <t>stání+komunikace+chodníky</t>
  </si>
  <si>
    <t>Vodorovné konstrukce</t>
  </si>
  <si>
    <t>12</t>
  </si>
  <si>
    <t>434311115</t>
  </si>
  <si>
    <t>Schodišťové stupně dusané na terén z betonu tř. C 20/25 bez potěru</t>
  </si>
  <si>
    <t>m</t>
  </si>
  <si>
    <t>-1105526037</t>
  </si>
  <si>
    <t>Stupně dusané z betonu prostého nebo prokládaného kamenem na terén nebo na desku bez potěru, se zahlazením povrchu tř. C 20/25</t>
  </si>
  <si>
    <t>1,5*5+1,5*6+1,5*7+1,5*5+1,5*4+1,5*8+2*3"schody</t>
  </si>
  <si>
    <t>13</t>
  </si>
  <si>
    <t>434351141</t>
  </si>
  <si>
    <t>Zřízení bednění stupňů přímočarých schodišť</t>
  </si>
  <si>
    <t>1986072079</t>
  </si>
  <si>
    <t>Bednění stupňů betonovaných na podstupňové desce nebo na terénu půdorysně přímočarých zřízení</t>
  </si>
  <si>
    <t xml:space="preserve">Poznámka k souboru cen:_x000d_
1. Množství měrných jednotek bednění stupňů se určuje v m2 plochy stupnic a podstupnic._x000d_
</t>
  </si>
  <si>
    <t>58,500*0,16</t>
  </si>
  <si>
    <t>14</t>
  </si>
  <si>
    <t>434351142</t>
  </si>
  <si>
    <t>Odstranění bednění stupňů přímočarých schodišť</t>
  </si>
  <si>
    <t>1138302583</t>
  </si>
  <si>
    <t>Bednění stupňů betonovaných na podstupňové desce nebo na terénu půdorysně přímočarých odstranění</t>
  </si>
  <si>
    <t>Komunikace pozemní</t>
  </si>
  <si>
    <t>564861111</t>
  </si>
  <si>
    <t>Podklad ze štěrkodrtě ŠD tl 200 mm</t>
  </si>
  <si>
    <t>-775321970</t>
  </si>
  <si>
    <t>Podklad ze štěrkodrti ŠD s rozprostřením a zhutněním, po zhutnění tl. 200 mm</t>
  </si>
  <si>
    <t>komunikace+stání</t>
  </si>
  <si>
    <t>16</t>
  </si>
  <si>
    <t>564871111</t>
  </si>
  <si>
    <t>Podklad ze štěrkodrtě ŠD tl 250 mm</t>
  </si>
  <si>
    <t>-28848885</t>
  </si>
  <si>
    <t>Podklad ze štěrkodrti ŠD s rozprostřením a zhutněním, po zhutnění tl. 250 mm</t>
  </si>
  <si>
    <t>17</t>
  </si>
  <si>
    <t>564952111</t>
  </si>
  <si>
    <t>Podklad z mechanicky zpevněného kameniva MZK tl 150 mm</t>
  </si>
  <si>
    <t>235427086</t>
  </si>
  <si>
    <t>Podklad z mechanicky zpevněného kameniva MZK (minerální beton) s rozprostřením a s hutněním, po zhutnění tl. 150 mm</t>
  </si>
  <si>
    <t xml:space="preserve">Poznámka k souboru cen:_x000d_
1. ČSN 73 6126-1 připouští pro MZK max. tl. 300 mm._x000d_
2. V cenách nejsou započteny náklady na:_x000d_
a) ochranu povrchu podkladu filtračním postřikem, který se oceňuje cenami souboru cen 573 11-11,_x000d_
b) spojovací postřik před pokládkou asfaltových směsí, který se oceňuje cenami souboru cen 573 2.-11._x000d_
</t>
  </si>
  <si>
    <t>18</t>
  </si>
  <si>
    <t>565165111</t>
  </si>
  <si>
    <t>Asfaltový beton vrstva podkladní ACP 16 (obalované kamenivo OKS) tl 80 mm š do 3 m</t>
  </si>
  <si>
    <t>-1072851381</t>
  </si>
  <si>
    <t>Asfaltový beton vrstva podkladní ACP 16 (obalované kamenivo střednězrnné - OKS) s rozprostřením a zhutněním v pruhu šířky do 3 m, po zhutnění tl. 80 mm</t>
  </si>
  <si>
    <t xml:space="preserve">Poznámka k souboru cen:_x000d_
1. ČSN EN 13108-1 připouští pro ACP 16 pouze tl. 50 až 80 mm._x000d_
</t>
  </si>
  <si>
    <t>19</t>
  </si>
  <si>
    <t>573191111</t>
  </si>
  <si>
    <t>Postřik infiltrační kationaktivní emulzí v množství 1 kg/m2</t>
  </si>
  <si>
    <t>670562762</t>
  </si>
  <si>
    <t>Postřik infiltrační kationaktivní emulzí v množství 1,00 kg/m2</t>
  </si>
  <si>
    <t xml:space="preserve">Poznámka k souboru cen:_x000d_
1. V ceně nejsou započteny náklady na popř. projektem předepsané očištění vozovky, které se oceňuje cenou 938 90-8411 Očištění povrchu saponátovým roztokem části C 01 tohoto katalogu._x000d_
</t>
  </si>
  <si>
    <t>20</t>
  </si>
  <si>
    <t>573231108</t>
  </si>
  <si>
    <t>Postřik živičný spojovací ze silniční emulze v množství 0,50 kg/m2</t>
  </si>
  <si>
    <t>-607719993</t>
  </si>
  <si>
    <t>Postřik spojovací PS bez posypu kamenivem ze silniční emulze, v množství 0,50 kg/m2</t>
  </si>
  <si>
    <t>577134111</t>
  </si>
  <si>
    <t>Asfaltový beton vrstva obrusná ACO 11 (ABS) tř. I tl 40 mm š do 3 m z nemodifikovaného asfaltu</t>
  </si>
  <si>
    <t>2077866442</t>
  </si>
  <si>
    <t>Asfaltový beton vrstva obrusná ACO 11 (ABS) s rozprostřením a se zhutněním z nemodifikovaného asfaltu v pruhu šířky do 3 m tř. I, po zhutnění tl. 40 mm</t>
  </si>
  <si>
    <t xml:space="preserve">Poznámka k souboru cen:_x000d_
1. ČSN EN 13108-1 připouští pro ACO 11 pouze tl. 35 až 50 mm._x000d_
</t>
  </si>
  <si>
    <t>216,6+1298,8+9+178+145,7+80,7+107,5+7,5+423,8+4,5</t>
  </si>
  <si>
    <t>22</t>
  </si>
  <si>
    <t>596211211</t>
  </si>
  <si>
    <t>Kladení zámkové dlažby komunikací pro pěší tl 80 mm skupiny A pl do 100 m2</t>
  </si>
  <si>
    <t>-98673667</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</si>
  <si>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50 do 100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</si>
  <si>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</si>
  <si>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31,1+167,9+10,3+107,4+61,3+33,8+36,5+225,5+198,8+217,4+34+19,6+16,9+50,3+170,2+15,1+6,6+2,8+44,5+86,5+69,1</t>
  </si>
  <si>
    <t>3,6+4,2+1,1+3,7+1,7+1,1</t>
  </si>
  <si>
    <t>23</t>
  </si>
  <si>
    <t>59245020</t>
  </si>
  <si>
    <t>dlažba skladebná betonová 200x100x80mm přírodní</t>
  </si>
  <si>
    <t>-248276616</t>
  </si>
  <si>
    <t>1605,6*1,02 'Přepočtené koeficientem množství</t>
  </si>
  <si>
    <t>24</t>
  </si>
  <si>
    <t>59245006.1</t>
  </si>
  <si>
    <t>dlažba skladebná betonová pro nevidomé 200x100x80mm barevná</t>
  </si>
  <si>
    <t>500392715</t>
  </si>
  <si>
    <t>15,4*1,02 'Přepočtené koeficientem množství</t>
  </si>
  <si>
    <t>25</t>
  </si>
  <si>
    <t>596212211</t>
  </si>
  <si>
    <t>Kladení zámkové dlažby pozemních komunikací tl 80 mm skupiny A pl do 100 m2</t>
  </si>
  <si>
    <t>643110701</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</si>
  <si>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50 do 100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</si>
  <si>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50 mm se oceňuje cenami souboru cen 451 ..-9 Příplatek za každých dalších 10 mm tloušťky podkladu nebo lože._x000d_
</t>
  </si>
  <si>
    <t>59,5+61,4+117,6+268,8+164+39,7+39+50,1</t>
  </si>
  <si>
    <t>2,2+3,1+1,8"podél příčných prahů</t>
  </si>
  <si>
    <t>26</t>
  </si>
  <si>
    <t>-1826102152</t>
  </si>
  <si>
    <t>800,1*1,02 'Přepočtené koeficientem množství</t>
  </si>
  <si>
    <t>27</t>
  </si>
  <si>
    <t>185746655</t>
  </si>
  <si>
    <t>7,1*1,02 'Přepočtené koeficientem množství</t>
  </si>
  <si>
    <t>Úpravy povrchů, podlahy a osazování výplní</t>
  </si>
  <si>
    <t>28</t>
  </si>
  <si>
    <t>631311136</t>
  </si>
  <si>
    <t>Mazanina tl do 240 mm z betonu prostého bez zvýšených nároků na prostředí tř. C 25/30</t>
  </si>
  <si>
    <t>1047432848</t>
  </si>
  <si>
    <t>Mazanina z betonu prostého bez zvýšených nároků na prostředí tl. přes 120 do 240 mm tř. C 25/30</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</si>
  <si>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betonu)._x000d_
2. Pro mazaniny tlouštěk větších než 240 mm jsou určeny:_x000d_
a) pro mazaniny ukládané na zeminu (v halách apod.) ceny souborů cen 27* 31- Základy z betonu prostého a 27* 32 - Základy z betonu železového,_x000d_
b) pro mazaniny v nadzemních podlažích ceny souboru cen 411 31- . . Beton kleneb._x000d_
3. Ceny lze použít i pro betonový okapový chodníček budovy (včetně tvarování rigolového žlábku) v příslušných tloušťkách. Jeho podloží se oceňuje samostatně._x000d_
4. V ceně jsou započteny i náklady na:_x000d_
a) základní stržení povrchu mazaniny s urovnáním vibrační lištou nebo dřevěným hladítkem,_x000d_
b) vytvoření dilatačních spár v mazanině bez zaplnění, pokud jsou dilatační spáry vytvářeny při provádění betonáže. Jestliže jsou dilatační spáry řezány dodatečně, oceňují se cenami souboru cen 634 91-11 Řezání dilatačních nebo smršťovacích spár._x000d_
</t>
  </si>
  <si>
    <t>0,15*(1,5*5+1,5*6+1,5*7+1,5*5+1,5*4+1,5*8+2*3)*0,3"schody</t>
  </si>
  <si>
    <t>29</t>
  </si>
  <si>
    <t>631319023</t>
  </si>
  <si>
    <t>Příplatek k mazanině tl do 240 mm za přehlazení s poprášením cementem</t>
  </si>
  <si>
    <t>2099549139</t>
  </si>
  <si>
    <t>Příplatek k cenám mazanin za úpravu povrchu mazaniny přehlazením s poprášením cementem pro konečnou úpravu, mazanina tl. přes 120 do 240 mm (10 kg/m3)</t>
  </si>
  <si>
    <t xml:space="preserve">Poznámka k souboru cen:_x000d_
1. Ceny -9011 až -9023 lze použít pro mazaniny min. tř. C 8/10._x000d_
2. V cenách -9011 až -9023 jsou započteny i náklady za přehlazení povrchu mazaniny ocelovým hladítkem._x000d_
3. Ceny -9171 až -9175 lze také použít, bude-li do mazaniny vkládána druhá vrstva výztuže nad sebou oddělená vrstvou betonové směsi, kdy se oceňuje druhé stržení povrchu latí rovněž výměrou (m3) celkové tloušťky tří vrstev mazaniny._x000d_
</t>
  </si>
  <si>
    <t>30</t>
  </si>
  <si>
    <t>631319175</t>
  </si>
  <si>
    <t>Příplatek k mazanině tl do 240 mm za stržení povrchu spodní vrstvy před vložením výztuže</t>
  </si>
  <si>
    <t>-252275987</t>
  </si>
  <si>
    <t>Příplatek k cenám mazanin za stržení povrchu spodní vrstvy mazaniny latí před vložením výztuže nebo pletiva pro tl. obou vrstev mazaniny přes 120 do 240 mm</t>
  </si>
  <si>
    <t>31</t>
  </si>
  <si>
    <t>631362021</t>
  </si>
  <si>
    <t>Výztuž mazanin svařovanými sítěmi Kari</t>
  </si>
  <si>
    <t>1843700907</t>
  </si>
  <si>
    <t>Výztuž mazanin ze svařovaných sítí z drátů typu KARI</t>
  </si>
  <si>
    <t>(1,5*5+1,5*6+1,5*7+1,5*5+1,5*4+1,5*8+2*3)*0,3*4,982/1000</t>
  </si>
  <si>
    <t>32</t>
  </si>
  <si>
    <t>915241111</t>
  </si>
  <si>
    <t>Bezpečnostní barevný povrch vozovek červený pro podklad asfaltový</t>
  </si>
  <si>
    <t>-1995481526</t>
  </si>
  <si>
    <t xml:space="preserve">Poznámka k souboru cen:_x000d_
1. V cenách nejsou započteny náklady na příp. nutné vyspravení vozovek před nanesením bezpečnostního barevného povrchu._x000d_
</t>
  </si>
  <si>
    <t>0,25*16</t>
  </si>
  <si>
    <t>Trubní vedení</t>
  </si>
  <si>
    <t>33</t>
  </si>
  <si>
    <t>871218113.1</t>
  </si>
  <si>
    <t>Kladení drenážního potrubí z flexibilního PVC průměru do 100 mm</t>
  </si>
  <si>
    <t>994867941</t>
  </si>
  <si>
    <t>Kladení drenážního potrubí z plastických hmot do připravené rýhy z flexibilního PVC, průměru do100mm</t>
  </si>
  <si>
    <t xml:space="preserve">Poznámka k souboru cen:_x000d_
1. Ceny 21-9111 a 21-9113 jsou určeny v zemině třídy 1 až 4._x000d_
2. Ceny 21-8113, 21-9111 a 21-9113 lze použít i pro potrubí s prefabrikovaným filtrem._x000d_
3. V cenách 21-9111 a 21-9113 jsou započteny i náklady na:_x000d_
a) proříznutí rýhy,_x000d_
b) vtažení flexibilního potrubí._x000d_
4. V cenách nejsou započteny náklady na dodání trub a tvarovek z plastických hmot a kameniva; tyto se oceňují ve specifikaci. Ztratné lze dohodnout ve výši 1 % na dodání trub a tvarovek z plastických hmot a 5% na dodání kameniva._x000d_
</t>
  </si>
  <si>
    <t>38,2+6,9+10,6+22,2+6,3+58,9+27,7+26,3+15,1+51,2+71,2+47,5+35,8+12,5+67,4+6,9+32,3+121+41,3+19,5+91,2+32,8+13</t>
  </si>
  <si>
    <t>34</t>
  </si>
  <si>
    <t>28611223</t>
  </si>
  <si>
    <t>trubka PVC drenážní flexibilní D 100mm</t>
  </si>
  <si>
    <t>-986365385</t>
  </si>
  <si>
    <t>855,8*1,01 'Přepočtené koeficientem množství</t>
  </si>
  <si>
    <t>35</t>
  </si>
  <si>
    <t>895941111</t>
  </si>
  <si>
    <t>Zřízení vpusti kanalizační uliční z betonových dílců typ UV-50 normální</t>
  </si>
  <si>
    <t>kus</t>
  </si>
  <si>
    <t>1482076220</t>
  </si>
  <si>
    <t xml:space="preserve">Poznámka k souboru cen:_x000d_
1. V cenách jsou započteny i náklady na zřízení lože ze štěrkopísku._x000d_
2. V cenách nejsou započteny náklady na:_x000d_
a) dodání betonových dílců; betonové dílce se oceňují ve specifikaci,_x000d_
b) dodání kameninových dílců; kameninové dílce se oceňují ve specifikaci,_x000d_
c) litinové mříže; osazení mříží se oceňuje cenami souboru cen 899 20- . 1 Osazení mříží litinových včetně rámů a košů na bahno části A 01 tohoto katalogu; dodání mříží se oceňuje ve specifikaci,_x000d_
d) podkladní prstence; tyto se oceňují cenami souboru cen 452 38-6 . Podkladní a a vyrovnávací prstence části A 01 tohoto katalogu._x000d_
</t>
  </si>
  <si>
    <t>36</t>
  </si>
  <si>
    <t>286619020</t>
  </si>
  <si>
    <t>dno šachtové 600 DIN UR 160 - přímá</t>
  </si>
  <si>
    <t>1534642031</t>
  </si>
  <si>
    <t>37</t>
  </si>
  <si>
    <t>286617890</t>
  </si>
  <si>
    <t>koš kalový ocelový pro silniční vpusť 425mm vč. madla</t>
  </si>
  <si>
    <t>-240644141</t>
  </si>
  <si>
    <t>38</t>
  </si>
  <si>
    <t>28661040</t>
  </si>
  <si>
    <t>roura šachtová PP korugovaná dno DN 600 dl 1m</t>
  </si>
  <si>
    <t>874131875</t>
  </si>
  <si>
    <t>39</t>
  </si>
  <si>
    <t>286619410</t>
  </si>
  <si>
    <t>adaptér šachtový teleskopický dno DN 600 pro třídu zatížení D400 (vč.těsnění)</t>
  </si>
  <si>
    <t>-1185893767</t>
  </si>
  <si>
    <t>40</t>
  </si>
  <si>
    <t>55242320</t>
  </si>
  <si>
    <t>mříž vtoková litinová plochá 500x500mm</t>
  </si>
  <si>
    <t>-1466300957</t>
  </si>
  <si>
    <t>41</t>
  </si>
  <si>
    <t>286619390</t>
  </si>
  <si>
    <t>prstenec šachtový betonový dno DN 600</t>
  </si>
  <si>
    <t>-1711536315</t>
  </si>
  <si>
    <t>42</t>
  </si>
  <si>
    <t>286115880</t>
  </si>
  <si>
    <t>zátka kanalizace plastové KG DN 150</t>
  </si>
  <si>
    <t>1176546628</t>
  </si>
  <si>
    <t>43</t>
  </si>
  <si>
    <t>286618380</t>
  </si>
  <si>
    <t>spojka navrtávané kanalizace DN 100 do korugovaného potrubí</t>
  </si>
  <si>
    <t>-961575349</t>
  </si>
  <si>
    <t>44</t>
  </si>
  <si>
    <t>899231111</t>
  </si>
  <si>
    <t>Výšková úprava uličního vstupu nebo vpusti do 200 mm zvýšením mříže</t>
  </si>
  <si>
    <t>-267240137</t>
  </si>
  <si>
    <t xml:space="preserve">Poznámka k souboru cen:_x000d_
1. V cenách jsou započteny i náklady na:_x000d_
a) odbourání dosavadního krytu, podkladu, nadezdívky nebo prstence s odklizením vybouraných hmot do 3 m,_x000d_
b) zarovnání plochy nadezdívky cementovou maltou,_x000d_
c) podbetonování nebo podezdění rámu,_x000d_
d) odstranění a znovuosazení rámu, poklopu, mříže, krycího hrnce nebo hydrantu,_x000d_
e) úpravu a doplnění krytu popř. podkladu vozovky v místě provedené výškové úpravy._x000d_
2. V cenách nejsou započteny náklady na příp. nutné dodání nové mříže, rámu, poklopu nebo krycího hrnce. Jejich dodání se oceňuje ve specifikaci, ztratné se nestanoví._x000d_
</t>
  </si>
  <si>
    <t>45</t>
  </si>
  <si>
    <t>899331111</t>
  </si>
  <si>
    <t>Výšková úprava uličního vstupu nebo vpusti do 200 mm zvýšením poklopu</t>
  </si>
  <si>
    <t>-131503058</t>
  </si>
  <si>
    <t>46</t>
  </si>
  <si>
    <t>899431111</t>
  </si>
  <si>
    <t>Výšková úprava uličního vstupu nebo vpusti do 200 mm zvýšením krycího hrnce, šoupěte nebo hydrantu</t>
  </si>
  <si>
    <t>-87508948</t>
  </si>
  <si>
    <t>Výšková úprava uličního vstupu nebo vpusti do 200 mm zvýšením krycího hrnce, šoupěte nebo hydrantu bez úpravy armatur</t>
  </si>
  <si>
    <t>Ostatní konstrukce a práce, bourání</t>
  </si>
  <si>
    <t>48</t>
  </si>
  <si>
    <t>914111111</t>
  </si>
  <si>
    <t>Montáž svislé dopravní značky do velikosti 1 m2 objímkami na sloupek nebo konzolu</t>
  </si>
  <si>
    <t>142006246</t>
  </si>
  <si>
    <t>Montáž svislé dopravní značky základní velikosti do 1 m2 objímkami na sloupky nebo konzoly</t>
  </si>
  <si>
    <t xml:space="preserve">Poznámka k souboru cen:_x000d_
1. V cenách jsou započteny i náklady na montáž značek včetně upevňovacího materiálu na předem připravenou nosnou konstrukci (sloupek, konzolu, sloup)._x000d_
2. V cenách nejsou započteny náklady na:_x000d_
a) dodání značek, tyto se oceňují ve specifikaci,_x000d_
b) na montáž a dodávku ocelových nosných konstrukcí – sloupků, konzol, tyto se oceňují cenami souboru cen 914 51 Montáž sloupku a 914 53 Montáž konzol a nástavců,_x000d_
c) nátěry, tyto se oceňují jako práce PSV příslušnými cenami katalogu 800-783 Nátěry,_x000d_
d) naložení a odklizení výkopku, tyto se oceňují cenami části A 01 katalogu 800-1 Zemní práce._x000d_
3. Ceny nelze použít pro osazení a montáž svislých dopravních značek:_x000d_
a) světelných, tyto se oceňují cenami katalogu 800-741 Elektroinstalace - silnoproud,_x000d_
b) upevněných na lanech nebo speciálních konstrukcích nesoucích více značek, tyto se oceňují individuálně._x000d_
</t>
  </si>
  <si>
    <t>6,000+1+1+3</t>
  </si>
  <si>
    <t>49</t>
  </si>
  <si>
    <t>40444274</t>
  </si>
  <si>
    <t>značka dopravní svislá FeZn NK 1000x500mm (IP26a, IP26b)</t>
  </si>
  <si>
    <t>1514371116</t>
  </si>
  <si>
    <t>50</t>
  </si>
  <si>
    <t>40444256</t>
  </si>
  <si>
    <t>značka dopravní svislá FeZn NK 500x700mm</t>
  </si>
  <si>
    <t>-1226015658</t>
  </si>
  <si>
    <t>1+3</t>
  </si>
  <si>
    <t>51</t>
  </si>
  <si>
    <t>40444230</t>
  </si>
  <si>
    <t>značka dopravní svislá FeZn NK 500x500mm</t>
  </si>
  <si>
    <t>-1661626092</t>
  </si>
  <si>
    <t>52</t>
  </si>
  <si>
    <t>914511111</t>
  </si>
  <si>
    <t>Montáž sloupku dopravních značek délky do 3,5 m s betonovým základem</t>
  </si>
  <si>
    <t>-406499046</t>
  </si>
  <si>
    <t>Montáž sloupku dopravních značek délky do 3,5 m do betonového základu</t>
  </si>
  <si>
    <t xml:space="preserve">Poznámka k souboru cen:_x000d_
1. V cenách jsou započteny i náklady na:_x000d_
a) vykopání jamek s odhozem výkopku na vzdálenost do 3 m,_x000d_
b) osazení sloupku včetně montáže a dodávky plastového víčka,_x000d_
2. V cenách -1111 jsou započteny i náklady na betonový základ._x000d_
3. V cenách -1112 jsou započteny i náklady na hliníkovou patku s betonovým základem._x000d_
4. V cenách nejsou započteny náklady na:_x000d_
a) dodání sloupku, tyto se oceňují ve specifikaci_x000d_
b) naložení a odklizení výkopku, tyto se oceňují cenami části A01 katalogu 800-1 Zemní práce._x000d_
</t>
  </si>
  <si>
    <t>53</t>
  </si>
  <si>
    <t>40445230</t>
  </si>
  <si>
    <t>sloupek pro dopravní značku Zn D 70mm v 3,5m</t>
  </si>
  <si>
    <t>-825308390</t>
  </si>
  <si>
    <t>54</t>
  </si>
  <si>
    <t>40445254</t>
  </si>
  <si>
    <t>víčko plastové na sloupek D 70mm</t>
  </si>
  <si>
    <t>-1914036722</t>
  </si>
  <si>
    <t>55</t>
  </si>
  <si>
    <t>40445257</t>
  </si>
  <si>
    <t>svorka upínací na sloupek D 70mm</t>
  </si>
  <si>
    <t>-100834155</t>
  </si>
  <si>
    <t>11*2</t>
  </si>
  <si>
    <t>56</t>
  </si>
  <si>
    <t>1140783821</t>
  </si>
  <si>
    <t>12"zpětné osazení</t>
  </si>
  <si>
    <t>57</t>
  </si>
  <si>
    <t>915211112</t>
  </si>
  <si>
    <t>Vodorovné dopravní značení dělící čáry souvislé š 125 mm retroreflexní bílý plast</t>
  </si>
  <si>
    <t>-2029126622</t>
  </si>
  <si>
    <t>Vodorovné dopravní značení stříkaným plastem dělící čára šířky 125 mm souvislá bílá retroreflexní</t>
  </si>
  <si>
    <t xml:space="preserve">Poznámka k souboru cen:_x000d_
1. Ceny jsou určeny pro dělicí čáry souvislé č. V 1a bílé, přerušované č. V 2a bílé, vodící č. V 4 bílé, souvislá č. V12b žlutá, přerušovaná č. V12c žlutá._x000d_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912 21 a 915 22 v m délky dělící nebo vodící čáry (včetně mezer),_x000d_
b) u ceny 915 23 v m2 stříkané plochy bez mezer._x000d_
</t>
  </si>
  <si>
    <t>5*7+2*2+5*3+4,5*9+5*31+14,2+25,5</t>
  </si>
  <si>
    <t>58</t>
  </si>
  <si>
    <t>915311111</t>
  </si>
  <si>
    <t>Předformátované vodorovné dopravní značení dopravní značky do 1 m2</t>
  </si>
  <si>
    <t>-476726221</t>
  </si>
  <si>
    <t>Vodorovné značení předformovaným termoplastem dopravní značky barevné velikosti do 1 m2</t>
  </si>
  <si>
    <t xml:space="preserve">Poznámka k souboru cen:_x000d_
1.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2. Množství měrných jednotek u ceny 915 32-1111 se určuje m2 celkové plochy přechodu._x000d_
</t>
  </si>
  <si>
    <t>59</t>
  </si>
  <si>
    <t>915611111</t>
  </si>
  <si>
    <t>Předznačení vodorovného liniového značení</t>
  </si>
  <si>
    <t>-866232321</t>
  </si>
  <si>
    <t>Předznačení pro vodorovné značení stříkané barvou nebo prováděné z nátěrových hmot liniové dělicí čáry, vodicí proužky</t>
  </si>
  <si>
    <t xml:space="preserve">Poznámka k souboru cen:_x000d_
1. Množství měrných jednotek se určuje:_x000d_
a) pro cenu -1111 v m délky dělicí čáry nebo vodícího proužku (včetně mezer),_x000d_
b) pro cenu -1112 v m2 natírané nebo stříkané plochy._x000d_
</t>
  </si>
  <si>
    <t>60</t>
  </si>
  <si>
    <t>916131213</t>
  </si>
  <si>
    <t>Osazení silničního obrubníku betonového stojatého s boční opěrou do lože z betonu prostého</t>
  </si>
  <si>
    <t>747542669</t>
  </si>
  <si>
    <t>Osazení silničního obrubníku betonového se zřízením lože, s vyplněním a zatřením spár cementovou maltou stojatého s boční opěrou z betonu prostého, do lože z betonu prostého</t>
  </si>
  <si>
    <t xml:space="preserve">Poznámka k souboru cen:_x000d_
1. V cenách silničních obrubníků ležatých i stojatých jsou započteny:_x000d_
a) pro osazení do lože z kameniva těženého i náklady na dodání hmot pro lože tl. 80 až 100 mm,_x000d_
b) pro osazení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t>
  </si>
  <si>
    <t>135,6+50,3+52,2+2,1+32+97,8+52,7+47,8+95,6+23,3+86,8+8+6,9+31,1+24+27,7+29,8+5,5*2+4,5*2</t>
  </si>
  <si>
    <t>11,5+26,4+12+13,3+5,5+8,5+4,5+26,9+28,9+25,8+19,8+14,2+9,2</t>
  </si>
  <si>
    <t>61</t>
  </si>
  <si>
    <t>59217021</t>
  </si>
  <si>
    <t>obrubník betonový chodníkový 1000x150x300mm</t>
  </si>
  <si>
    <t>-738892955</t>
  </si>
  <si>
    <t>823,7*1,01 'Přepočtené koeficientem množství</t>
  </si>
  <si>
    <t>62</t>
  </si>
  <si>
    <t>59217016</t>
  </si>
  <si>
    <t>obrubník betonový chodníkový 1000x80x250mm</t>
  </si>
  <si>
    <t>-557135372</t>
  </si>
  <si>
    <t>206,5*1,01 'Přepočtené koeficientem množství</t>
  </si>
  <si>
    <t>63</t>
  </si>
  <si>
    <t>916231213</t>
  </si>
  <si>
    <t>Osazení chodníkového obrubníku betonového stojatého s boční opěrou do lože z betonu prostého</t>
  </si>
  <si>
    <t>-395568252</t>
  </si>
  <si>
    <t>Osazení chodníkového obrubníku betonového se zřízením lože, s vyplněním a zatřením spár cementovou maltou stojatého s boční opěrou z betonu prostého, do lože z betonu prostého</t>
  </si>
  <si>
    <t xml:space="preserve">Poznámka k souboru cen:_x000d_
1. V cenách chodníkových obrubníků ležatých i stojatých jsou započteny pro osazení_x000d_
a) do lože z kameniva těženého i náklady na dodání hmot pro lože tl. 80 až 100 mm,_x000d_
b)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t>
  </si>
  <si>
    <t>21,7+8,1+6,7+29,5+6,3+13,5+15,1+18,1+9,5+5,4+12,3+6,5+5,8+33,7+33,1+14,6+47,2+66,2+23,1+10,9+107,3+48,2+54,3+21,2</t>
  </si>
  <si>
    <t>12,9+3,4+15,3+15,7+17+96,5+56,8+154,2+69,2+10,5+1,7+0,5+1,5</t>
  </si>
  <si>
    <t>64</t>
  </si>
  <si>
    <t>59217002</t>
  </si>
  <si>
    <t>obrubník betonový zahradní šedý 1000x50x200mm</t>
  </si>
  <si>
    <t>-1094387377</t>
  </si>
  <si>
    <t>1073,5*1,01 'Přepočtené koeficientem množství</t>
  </si>
  <si>
    <t>65</t>
  </si>
  <si>
    <t>919731123</t>
  </si>
  <si>
    <t>Zarovnání styčné plochy podkladu nebo krytu živičného tl do 200 mm</t>
  </si>
  <si>
    <t>-89503807</t>
  </si>
  <si>
    <t>Zarovnání styčné plochy podkladu nebo krytu podél vybourané části komunikace nebo zpevněné plochy živičné tl. přes 100 do 200 mm</t>
  </si>
  <si>
    <t xml:space="preserve">Poznámka k souboru cen:_x000d_
1. Pro volbu cen je rozhodující maximální tloušťka zarovnané styčné plochy._x000d_
2. Náklady na vodorovné přemístění suti zbylé po zarovnání styčné plochy se samostatně neoceňují, tyto náklady jsou započteny ve vodorovném přemístění suti prováděném při odstraňování podkladů nebo krytů._x000d_
</t>
  </si>
  <si>
    <t>23,3+7,2+6,7+5,3+5+4,8</t>
  </si>
  <si>
    <t>998</t>
  </si>
  <si>
    <t>Přesun hmot</t>
  </si>
  <si>
    <t>66</t>
  </si>
  <si>
    <t>998223011</t>
  </si>
  <si>
    <t>Přesun hmot pro pozemní komunikace s krytem dlážděným</t>
  </si>
  <si>
    <t>700328606</t>
  </si>
  <si>
    <t>Přesun hmot pro pozemní komunikace s krytem dlážděným dopravní vzdálenost do 200 m jakékoliv délky objektu</t>
  </si>
  <si>
    <t>PSV</t>
  </si>
  <si>
    <t>Práce a dodávky PSV</t>
  </si>
  <si>
    <t>711</t>
  </si>
  <si>
    <t>Izolace proti vodě, vlhkosti a plynům</t>
  </si>
  <si>
    <t>67</t>
  </si>
  <si>
    <t>711161212</t>
  </si>
  <si>
    <t>Izolace proti zemní vlhkosti nopovou fólií svislá, nopek v 8,0 mm, tl do 0,6 mm</t>
  </si>
  <si>
    <t>-8444018</t>
  </si>
  <si>
    <t>Izolace proti zemní vlhkosti a beztlakové vodě nopovými fóliemi na ploše svislé S vrstva ochranná, odvětrávací a drenážní výška nopku 8,0 mm, tl. fólie do 0,6 mm</t>
  </si>
  <si>
    <t>0,5*(18,8+7,1+14,4+17,8)</t>
  </si>
  <si>
    <t>68</t>
  </si>
  <si>
    <t>711161384</t>
  </si>
  <si>
    <t>Izolace proti zemní vlhkosti nopovou fólií ukončení provětrávací lištou</t>
  </si>
  <si>
    <t>541155624</t>
  </si>
  <si>
    <t>Izolace proti zemní vlhkosti a beztlakové vodě nopovými fóliemi ostatní ukončení izolace provětrávací lištou</t>
  </si>
  <si>
    <t>18,8+7,1+14,4+17,8</t>
  </si>
  <si>
    <t>69</t>
  </si>
  <si>
    <t>998711101</t>
  </si>
  <si>
    <t>Přesun hmot tonážní pro izolace proti vodě, vlhkosti a plynům v objektech výšky do 6 m</t>
  </si>
  <si>
    <t>1209167408</t>
  </si>
  <si>
    <t>Přesun hmot pro izolace proti vodě, vlhkosti a plynům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</si>
  <si>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</si>
  <si>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772</t>
  </si>
  <si>
    <t>Podlahy z kamene</t>
  </si>
  <si>
    <t>70</t>
  </si>
  <si>
    <t>772231302.1</t>
  </si>
  <si>
    <t>Montáž obkladu schodišťových stupňů Best Canto kladených do malty s přímou výstupní čárou deskami stupnicovými pravoúhlými do tl. 30 mm</t>
  </si>
  <si>
    <t>915267920</t>
  </si>
  <si>
    <t>71</t>
  </si>
  <si>
    <t>59373787.1</t>
  </si>
  <si>
    <t>stupeň schodišťový Best-Canto 300x160</t>
  </si>
  <si>
    <t>-1213371215</t>
  </si>
  <si>
    <t>(1,5*5+1,5*6+1,5*7+1,5*5+1,5*4+1,5*8+2*3)/0,3</t>
  </si>
  <si>
    <t>195*1,02 'Přepočtené koeficientem množství</t>
  </si>
  <si>
    <t>72</t>
  </si>
  <si>
    <t>998772101</t>
  </si>
  <si>
    <t>Přesun hmot tonážní pro podlahy z kamene v objektech v do 6 m</t>
  </si>
  <si>
    <t>-814297564</t>
  </si>
  <si>
    <t>Přesun hmot pro kamenné dlažby, obklady schodišťových stupňů a soklů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</si>
  <si>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</si>
  <si>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asfaltobeton</t>
  </si>
  <si>
    <t>2373</t>
  </si>
  <si>
    <t>bet_dlažba</t>
  </si>
  <si>
    <t>227</t>
  </si>
  <si>
    <t>bet_plochy</t>
  </si>
  <si>
    <t>276</t>
  </si>
  <si>
    <t>litý_asfalt</t>
  </si>
  <si>
    <t>327</t>
  </si>
  <si>
    <t>štěrková_plocha</t>
  </si>
  <si>
    <t>447</t>
  </si>
  <si>
    <t>01b - SO 02 Bourací a související zemní práce</t>
  </si>
  <si>
    <t xml:space="preserve">    997 - Přesun sutě</t>
  </si>
  <si>
    <t>113106132</t>
  </si>
  <si>
    <t>Rozebrání dlažeb z betonových nebo kamenných dlaždic komunikací pro pěší strojně pl do 50 m2</t>
  </si>
  <si>
    <t>-1256372747</t>
  </si>
  <si>
    <t>Rozebrání dlažeb komunikací pro pěší s přemístěním hmot na skládku na vzdálenost do 3 m nebo s naložením na dopravní prostředek s ložem z kameniva nebo živice a s jakoukoliv výplní spár strojně plochy jednotlivě do 50 m2 z betonových nebo kameninových dlaždic, desek nebo tvarovek</t>
  </si>
  <si>
    <t xml:space="preserve">Poznámka k souboru cen:_x000d_
1. Ceny jsou určeny pro rozebrání dlažeb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nebo mozaikových kostek,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</si>
  <si>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113107152</t>
  </si>
  <si>
    <t>Odstranění podkladu z kameniva těženého tl 200 mm strojně pl přes 50 do 200 m2</t>
  </si>
  <si>
    <t>1528162018</t>
  </si>
  <si>
    <t>Odstranění podkladů nebo krytů strojně plochy jednotlivě přes 50 m2 do 200 m2 s přemístěním hmot na skládku na vzdálenost do 20 m nebo s naložením na dopravní prostředek z kameniva těženého, o tl. vrstvy přes 100 do 200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</si>
  <si>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</si>
  <si>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113107162</t>
  </si>
  <si>
    <t>Odstranění podkladu z kameniva drceného tl 200 mm strojně pl přes 50 do 200 m2</t>
  </si>
  <si>
    <t>87003900</t>
  </si>
  <si>
    <t>Odstranění podkladů nebo krytů strojně plochy jednotlivě přes 50 m2 do 200 m2 s přemístěním hmot na skládku na vzdálenost do 20 m nebo s naložením na dopravní prostředek z kameniva hrubého drceného, o tl. vrstvy přes 100 do 200 mm</t>
  </si>
  <si>
    <t>litý_asfalt+asfaltobeton+bet_plochy</t>
  </si>
  <si>
    <t>113107170</t>
  </si>
  <si>
    <t>Odstranění podkladu z betonu prostého tl 100 mm strojně pl přes 50 do 200 m2</t>
  </si>
  <si>
    <t>815110857</t>
  </si>
  <si>
    <t>Odstranění podkladů nebo krytů strojně plochy jednotlivě přes 50 m2 do 200 m2 s přemístěním hmot na skládku na vzdálenost do 20 m nebo s naložením na dopravní prostředek z betonu prostého, o tl. vrstvy do 100 mm</t>
  </si>
  <si>
    <t>113107172</t>
  </si>
  <si>
    <t>Odstranění podkladu z betonu prostého tl 300 mm strojně pl přes 50 do 200 m2</t>
  </si>
  <si>
    <t>-238335147</t>
  </si>
  <si>
    <t>Odstranění podkladů nebo krytů strojně plochy jednotlivě přes 50 m2 do 200 m2 s přemístěním hmot na skládku na vzdálenost do 20 m nebo s naložením na dopravní prostředek z betonu prostého, o tl. vrstvy přes 150 do 300 mm</t>
  </si>
  <si>
    <t>113107181</t>
  </si>
  <si>
    <t>Odstranění podkladu živičného tl 50 mm strojně pl přes 50 do 200 m2</t>
  </si>
  <si>
    <t>2019125459</t>
  </si>
  <si>
    <t>Odstranění podkladů nebo krytů strojně plochy jednotlivě přes 50 m2 do 200 m2 s přemístěním hmot na skládku na vzdálenost do 20 m nebo s naložením na dopravní prostředek živičných, o tl. vrstvy do 50 mm</t>
  </si>
  <si>
    <t>113107183</t>
  </si>
  <si>
    <t>Odstranění podkladu živičného tl 150 mm strojně pl přes 50 do 200 m2</t>
  </si>
  <si>
    <t>1228346393</t>
  </si>
  <si>
    <t>Odstranění podkladů nebo krytů strojně plochy jednotlivě přes 50 m2 do 200 m2 s přemístěním hmot na skládku na vzdálenost do 20 m nebo s naložením na dopravní prostředek živičných, o tl. vrstvy přes 100 do 150 mm</t>
  </si>
  <si>
    <t>113107212</t>
  </si>
  <si>
    <t>Odstranění podkladu z kameniva těženého tl 200 mm strojně pl přes 200 m2</t>
  </si>
  <si>
    <t>-780016930</t>
  </si>
  <si>
    <t>Odstranění podkladů nebo krytů strojně plochy jednotlivě přes 200 m2 s přemístěním hmot na skládku na vzdálenost do 20 m nebo s naložením na dopravní prostředek z kameniva těženého, o tl. vrstvy přes 100 do 200 mm</t>
  </si>
  <si>
    <t>štěrkové_plochy</t>
  </si>
  <si>
    <t>304+15+128</t>
  </si>
  <si>
    <t>113107411</t>
  </si>
  <si>
    <t>Odstranění podkladu z kameniva těženého tl 100 mm při překopech strojně pl do 15 m2</t>
  </si>
  <si>
    <t>-101071776</t>
  </si>
  <si>
    <t>Odstranění podkladů nebo krytů při překopech inženýrských sítí s přemístěním hmot na skládku ve vzdálenosti do 3 m nebo s naložením na dopravní prostředek strojně plochy jednotlivě do 15 m2 z kameniva těženého, o tl. vrstvy do 100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</si>
  <si>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 jsou určeny pouze pro případy havárií a přeložek._x000d_
3. Ceny nelze použít v rámci výstavby nových inženýrských sítí._x000d_
4. Ceny_x000d_
a) –7011 až –7013, -7411 až -7413 a -7511 až -7513 lze použít i pro odstranění podkladů nebo krytů ze štěrkopísku, škváry, strusky nebo z mechanicky zpevněných zemin,_x000d_
b) –7021 až 7025, -7421 až -7425 a -7521 až -7525 lze použít i pro odstranění podkladů nebo krytů ze zemin stabilizovaných vápnem,_x000d_
c) –7030 až -7034, -7430 až -7434 a -7530 až -7534 lze použít i pro odstranění dlažeb uložených do betonového lože a dlažeb z mozaiky uložených do cementové malty nebo podkladu ze zemin stabilizovaných cementem._x000d_
5. Ceny lze použít i pro odstranění podkladů nebo krytů opatřených živičnými postřiky nebo nátěry._x000d_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zanedbává._x000d_
7. Přemístění vybouraného materiálu na vzdálenost přes 3 m se oceňuje cenami souborů cen 997 22-1 Vodorovná doprava suti._x000d_
8. Cenypro odstranění živičných podkladů nebo krytů -704 ., -744 . a -754 . nelze použít pro odstranění podkladu nebo krytu frézováním._x000d_
</t>
  </si>
  <si>
    <t>113107422</t>
  </si>
  <si>
    <t>Odstranění podkladu z kameniva drceného tl 200 mm při překopech strojně pl do 15 m2</t>
  </si>
  <si>
    <t>-1692342317</t>
  </si>
  <si>
    <t>Odstranění podkladů nebo krytů při překopech inženýrských sítí s přemístěním hmot na skládku ve vzdálenosti do 3 m nebo s naložením na dopravní prostředek strojně plochy jednotlivě do 15 m2 z kameniva hrubého drceného, o tl. vrstvy přes 100 do 200 mm</t>
  </si>
  <si>
    <t>113201112</t>
  </si>
  <si>
    <t>Vytrhání obrub silničních ležatých</t>
  </si>
  <si>
    <t>-2096407985</t>
  </si>
  <si>
    <t>Vytrhání obrub s vybouráním lože, s přemístěním hmot na skládku na vzdálenost do 3 m nebo s naložením na dopravní prostředek silničních ležatých</t>
  </si>
  <si>
    <t xml:space="preserve">Poznámka k souboru cen:_x000d_
1. Ceny jsou určeny:_x000d_
a) pro vytrhání obrub, obrubníků nebo krajníků jakéhokoliv druhu a velikosti uložených v jakémkoliv loži popř. i s opěrami a vyspárovaných jakýmkoliv materiálem,_x000d_
b) pro obruby z dlažebních kostek uložených v jedné řadě._x000d_
2. V cenách nejsou započteny náklady na popř. nutné očištění:_x000d_
a) vytrhaných obrubníků nebo krajníků, které se oceňuje cenami souboru cen 979 0 . - . . Očištění vybouraných obrubníků, krajníků, desek nebo dílců části C 01 tohoto ceníku,_x000d_
b) vytrhaných dlažebních kostek, které se oceňují cenami souboru cen 979 07-11 Očištění vybouraných dlažebních kostek části C 01 tohoto ceníku._x000d_
3. Vytrhání obrub ze dvou řad kostek se oceňuje jako dvojnásobné množství vytrhání obrub z jedné řady kostek._x000d_
4. Přemístění vybouraných obrub, krajníků nebo dlažebních kostek včetně materiálu z lože a spár na vzdálenost přes 3 m se oceňuje cenami souborů cen 997 22-1 Vodorovná doprava suti a vybouraných hmot._x000d_
</t>
  </si>
  <si>
    <t>113202111</t>
  </si>
  <si>
    <t>Vytrhání obrub krajníků obrubníků stojatých</t>
  </si>
  <si>
    <t>-1456880852</t>
  </si>
  <si>
    <t>Vytrhání obrub s vybouráním lože, s přemístěním hmot na skládku na vzdálenost do 3 m nebo s naložením na dopravní prostředek z krajníků nebo obrubníků stojatých</t>
  </si>
  <si>
    <t>3,1+13,4+52,7+10,2+11,4+7,2+17,3+97,2+50,2+52,1+33,1+47,6+160,2+29+7,2</t>
  </si>
  <si>
    <t>113204111</t>
  </si>
  <si>
    <t>Vytrhání obrub záhonových</t>
  </si>
  <si>
    <t>-1533242354</t>
  </si>
  <si>
    <t>Vytrhání obrub s vybouráním lože, s přemístěním hmot na skládku na vzdálenost do 3 m nebo s naložením na dopravní prostředek záhonových</t>
  </si>
  <si>
    <t>14,5+47,2+3,4+53,1+16,1+29,8+19,4+20,3+19+14,9+20+85,9+73,8+55,6+205,5+34,2+13,7+33,3+60,6+61,7+10,5+7,7+28,1+21,2</t>
  </si>
  <si>
    <t>122202202</t>
  </si>
  <si>
    <t>Odkopávky a prokopávky nezapažené pro silnice objemu do 1000 m3 v hornině tř. 3</t>
  </si>
  <si>
    <t>719020679</t>
  </si>
  <si>
    <t>Odkopávky a prokopávky nezapažené pro silnice s přemístěním výkopku v příčných profilech na vzdálenost do 15 m nebo s naložením na dopravní prostředek v hornině tř. 3 přes 100 do 1 000 m3</t>
  </si>
  <si>
    <t xml:space="preserve">Poznámka k souboru cen:_x000d_
1. Ceny jsou určeny pro vykopávky:_x000d_
a) příkopů pro silnice a to i tehdy, jsou-li vykopávky příkopů prováděny samostatně,_x000d_
b) v zemnících na suchu, jestliže tyto zemníky přímo souvisejí s odkopávkami nebo prokopávkami pro spodní stavbu silnic. Vykopávky v ostatních zemnících se oceňují podle kapitoly. 3*2 Zemníky Všeobecných podmínek tohoto katalogu._x000d_
c) při zahlubování silnic pro mimoúrovňové křížení a pro vykopávky pod mosty provedenými v předepsaném předstihu. Část vykopávky mezi svislými rovinami proloženými vnějšími hranami mostu se oceňují:_x000d_
- při objemu do 1 000 m3 cenami pro množství do 100 m3_x000d_
- při objemu přes 1 000 m3 cenami pro množství přes 100 do 1 000 m3._x000d_
d) pro sejmutí podorničí s přihlédnutím k ustanovení čl. 3112 Všeobecných podmínek katalogu._x000d_
2. Ceny nelze použít pro odkopávky a prokopávky v zapažených prostorách; tyto zemní práce se oceňují podle čl. 3116 Všeobecných podmínek tohoto katalogu._x000d_
3. V cenách jsou započteny i náklady na vodorovné přemístění výkopku v příčných profilech na přilehlých svazích a příkopech. Vzdálenosti příčného přemístění se nezahrnují do střední vzdálenosti vodorovného přemístění výkopku._x000d_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katalogu._x000d_
5. Přemístění výkopku v příčných profilech na vzdálenost přes 15 m se oceňuje cenami souboru cen 162 .0-1 . Vodorovné přemístění výkopku části A 01 Společné zemní práce tohoto katalogu_x000d_
</t>
  </si>
  <si>
    <t>štěrková_plocha*0,25</t>
  </si>
  <si>
    <t>0,47*(96,2+96,7+5+20,9+27+13+8,5)</t>
  </si>
  <si>
    <t>pro_komunikaci</t>
  </si>
  <si>
    <t>Mezisoučet</t>
  </si>
  <si>
    <t>pro_chodníky</t>
  </si>
  <si>
    <t>0,37*(8,5+18,8+3,5+8+10,5+9,6+6,9+45,5+8,1+32,7+11,6+4,2+11,5+4,9+2,1+81,8+21,2+4,2+30,4+28,7+3,7+77,6+14,4+2,1+3,5)</t>
  </si>
  <si>
    <t>122202209</t>
  </si>
  <si>
    <t>Příplatek k odkopávkám a prokopávkám pro silnice v hornině tř. 3 za lepivost</t>
  </si>
  <si>
    <t>-1255459292</t>
  </si>
  <si>
    <t>Odkopávky a prokopávky nezapažené pro silnice s přemístěním výkopku v příčných profilech na vzdálenost do 15 m nebo s naložením na dopravní prostředek v hornině tř. 3 Příplatek k cenám za lepivost horniny tř. 3</t>
  </si>
  <si>
    <t>405,361*0,3</t>
  </si>
  <si>
    <t>2075897506</t>
  </si>
  <si>
    <t>405,361-38,48-106,08</t>
  </si>
  <si>
    <t>171101141</t>
  </si>
  <si>
    <t>Uložení sypaniny do 0,75 m3 násypu na 1 m silnice nebo železnice</t>
  </si>
  <si>
    <t>-699077360</t>
  </si>
  <si>
    <t>Uložení sypaniny do násypů s rozprostřením sypaniny ve vrstvách a s hrubým urovnáním zhutněných s uzavřením povrchu násypu z jakýchkoliv hornin pro jakýkoliv způsob uložení, při průměrném množství násypu do 0,75 m3 na 1 m</t>
  </si>
  <si>
    <t xml:space="preserve">Poznámka k souboru cen:_x000d_
1. Ceny lze použít i pro sypaniny odebírané z hald, pro hlušinu apod._x000d_
2. Cenu 20-1101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lze použít i pro uložení sypaniny s předepsaným zhutněním na trvalé skládky, do koryt vodotečí a do prohlubní terénu._x000d_
4. Cenu 10-1131 lze použít i pro ukládání sypaniny z hornin nesoudržných i soudržných společně bez možnosti jejich roztřídění._x000d_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individuálně._x000d_
6. Ceny jsou určeny pro míru zhutnění určenou projektem:_x000d_
a) pro ceny -1101 až -1105 v % výsledku zkoušky PS,_x000d_
b) pro ceny -1111 a -1112 relativní ulehlostí I(d),_x000d_
c) pro ceny -1121 a -1131 stanovením technologie._x000d_
7. Ceny nelze použít:_x000d_
a) pro uložení sypaniny do hrází; uložení netříděné sypaniny do hrází se oceňuje cenami souboru cen 171 uložení netříděných sypanin do hrází části A 03, případně cenovými normativy podle části A 31,_x000d_
b) pro uložení sypaniny do ochranných valů nebo těch jejich částí, jejichž šířka je menší než 3 m. Toto uložení se oceňuje cenami souboru cen 175 10-11 Obsyp objektů._x000d_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výkopu._x000d_
9. Horninami soudržnými se rozumějí takové horniny, u nichž zdrojem pevnosti jsou molekulární a chemické vazby mezi částicemi horniny. Jde o horniny, které jsou schopny plastických deformací._x000d_
10. Horninami nesoudržnými se rozumějí horniny, u nichž hlavním zdrojem pevnosti ve smyku je pouze tření mezi jednotlivými oddělenými pevnými částicemi horniny._x000d_
11. Horninami sypkými se rozumějí horniny III. skupiny podle ČSN 72 1002 se zrnem do 125 mm. Množství zrn velikosti přes 125 mm může být nejvýše 5 % objemu._x000d_
12. Horninami kamenitými se rozumějí nestmelené úlomkovité horniny skalní a sypké se zrny přes 125 mm. Množství zrn velikosti přes 125 mm musí být vyšší než 5 % objemu._x000d_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individuálně._x000d_
14. Zajišťuje-li se předepsané zhutnění násypu přesypáním podle čl. 120 ČSN 73 3050, ocení se odstranění přesypané části cenami 122 . 0-71 Odkopávky nebo prokopávky při pozemkových úpravách_x000d_
</t>
  </si>
  <si>
    <t>(14+11,1+15,9+15,7+4,5)*0,3"po vybouraných konstr.komunikací</t>
  </si>
  <si>
    <t>32*0,8*0,8"po vybouraných základech</t>
  </si>
  <si>
    <t>171201101</t>
  </si>
  <si>
    <t>Uložení sypaniny do násypů nezhutněných</t>
  </si>
  <si>
    <t>38540341</t>
  </si>
  <si>
    <t>Uložení sypaniny do násypů s rozprostřením sypaniny ve vrstvách a s hrubým urovnáním nezhutněných z jakýchkoliv hornin</t>
  </si>
  <si>
    <t>0,2*(213,1+4,8+8,7+79,4+78,8+21+12,1+87,3+19+2+4,2)"po vybouraných konstr.chodníků</t>
  </si>
  <si>
    <t>171201201</t>
  </si>
  <si>
    <t>Uložení sypaniny na skládky</t>
  </si>
  <si>
    <t>-439586434</t>
  </si>
  <si>
    <t xml:space="preserve">Poznámka k souboru cen:_x000d_
1. Cena -1201 je určena i pro:_x000d_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skládky;_x000d_
b) zasypání koryt vodotečí a prohlubní v terénu bez předepsaného zhutnění sypaniny;_x000d_
c) uložení výkopku pod vodou do prohlubní ve dně vodotečí nebo nádrží._x000d_
2. Cenu -1201 nelze použít pro uložení výkopku nebo ornice:_x000d_
a) při vykopávkách pro podzemní vedení podél hrany výkopu, z něhož byl výkopek získán, a to ani tehdy, jestliže se výkopek po vyhození z výkopu na povrch území ještě dále přemisťuje na hromady podél výkopu;_x000d_
b) na dočasné skládky, které nejsou předepsány projektem;_x000d_
c) na dočasné skládky předepsané projektem tak, že na 1 m2 projektem určené plochy této skládky připadají nejvýše 2 m3 výkopku nebo ornice (viz. též poznámku č. 1 a);_x000d_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neoceňuje._x000d_
e) na trvalé skládky s předepsaným zhutněním; toto uložení výkopku se oceňuje cenami souboru cen 171 . 0- . . Uložení sypaniny do násypů._x000d_
3. V ceně -1201 jsou započteny i náklady na rozprostření sypaniny ve vrstvách s hrubým urovnáním na skládce._x000d_
4. V ceně -1201 nejsou započteny náklady na získání skládek ani na poplatky za skládku._x000d_
5. Množství jednotek uložení výkopku (sypaniny) se určí v m3 uloženého výkopku (sypaniny),v rostlém stavu zpravidla ve výkopišti._x000d_
</t>
  </si>
  <si>
    <t>260,801</t>
  </si>
  <si>
    <t>171201211</t>
  </si>
  <si>
    <t>Poplatek za uložení stavebního odpadu - zeminy a kameniva na skládce</t>
  </si>
  <si>
    <t>1907534835</t>
  </si>
  <si>
    <t>Poplatek za uložení stavebního odpadu na skládce (skládkovné) zeminy a kameniva zatříděného do Katalogu odpadů pod kódem 170 504</t>
  </si>
  <si>
    <t xml:space="preserve">Poznámka k souboru cen:_x000d_
1. Ceny uvedené v souboru cen lze po dohodě upravit podle místních podmínek._x000d_
</t>
  </si>
  <si>
    <t>260,801*1,65 'Přepočtené koeficientem množství</t>
  </si>
  <si>
    <t>890251811.1</t>
  </si>
  <si>
    <t xml:space="preserve">Bourání šachet topného kanálu </t>
  </si>
  <si>
    <t>kpl</t>
  </si>
  <si>
    <t>649812619</t>
  </si>
  <si>
    <t xml:space="preserve">Poznámka k souboru cen:_x000d_
1. Ceny jsou určeny pro vodovodní a kanalizačné šachty._x000d_
2. Šachty velikosti nad 5 m3 obestavěného prostoru se oceňují cenami katalogu 801-3 Budov a haly - bourání konstrukcí._x000d_
</t>
  </si>
  <si>
    <t>894200000.1</t>
  </si>
  <si>
    <t>Vybourání stávající vpusti vč.zemních prací</t>
  </si>
  <si>
    <t>1998118368</t>
  </si>
  <si>
    <t>911381822</t>
  </si>
  <si>
    <t>Odstranění silničního betonového svodidla délky 4 m výšky 0,8 m</t>
  </si>
  <si>
    <t>-959471218</t>
  </si>
  <si>
    <t>Odstranění silničního betonového svodidla s naložením na dopravní prostředek délky 4 m, výšky 0,8 m</t>
  </si>
  <si>
    <t>P</t>
  </si>
  <si>
    <t>Poznámka k položce:_x000d_
Položka použita pro odstranění betonových prvků</t>
  </si>
  <si>
    <t>961021311.1</t>
  </si>
  <si>
    <t>Bourání části nábřežní zdi kamenné pro zřízení výústního objektu</t>
  </si>
  <si>
    <t>723060444</t>
  </si>
  <si>
    <t>961055111</t>
  </si>
  <si>
    <t>Bourání základů ze ŽB</t>
  </si>
  <si>
    <t>518241730</t>
  </si>
  <si>
    <t>Bourání základů z betonu železového</t>
  </si>
  <si>
    <t>32*0,8*0,8</t>
  </si>
  <si>
    <t>962052211</t>
  </si>
  <si>
    <t>Bourání zdiva nadzákladového ze ŽB přes 1 m3</t>
  </si>
  <si>
    <t>219184492</t>
  </si>
  <si>
    <t>Bourání zdiva železobetonového nadzákladového, objemu přes 1 m3</t>
  </si>
  <si>
    <t xml:space="preserve">Poznámka k souboru cen:_x000d_
1. Bourání pilířů o průřezu přes 0,36 m2 se oceňuje cenami - 2210 a -2211 jako bourání zdiva nadzákladového železobetonového._x000d_
</t>
  </si>
  <si>
    <t>0,6*0,8*32</t>
  </si>
  <si>
    <t>963042819</t>
  </si>
  <si>
    <t>Bourání schodišťových stupňů betonových zhotovených na místě</t>
  </si>
  <si>
    <t>-1829072308</t>
  </si>
  <si>
    <t>10*2+10*1,7+1,5*9</t>
  </si>
  <si>
    <t>966001000.1</t>
  </si>
  <si>
    <t xml:space="preserve">Odstranění dětského pískoviště </t>
  </si>
  <si>
    <t>-1442741570</t>
  </si>
  <si>
    <t>Odstranění dětského pískoviště</t>
  </si>
  <si>
    <t xml:space="preserve">Poznámka k souboru cen:_x000d_
1. V cenách jsou započteny i náklady na:_x000d_
a) odstranění betonového základu,_x000d_
b) odklizení materiálu na vzdálenost do 20 m nebo naložení na dopravní prostředek._x000d_
</t>
  </si>
  <si>
    <t>966001211.1</t>
  </si>
  <si>
    <t>Odstranění informační mapy zabetonované</t>
  </si>
  <si>
    <t>-922385515</t>
  </si>
  <si>
    <t xml:space="preserve">Poznámka k souboru cen:_x000d_
1. V cenách jsou započteny i náklady na odklizení materiálu na vzdálenost do 20 m nebo naložení na dopravní prostředek._x000d_
</t>
  </si>
  <si>
    <t>966001311.1</t>
  </si>
  <si>
    <t>Odstranění poštovní schránky s betonovou patkou</t>
  </si>
  <si>
    <t>-1828813844</t>
  </si>
  <si>
    <t>966006132</t>
  </si>
  <si>
    <t>Odstranění značek dopravních nebo orientačních se sloupky s betonovými patkami</t>
  </si>
  <si>
    <t>-1979447727</t>
  </si>
  <si>
    <t>Odstranění dopravních nebo orientačních značek se sloupkem s uložením hmot na vzdálenost do 20 m nebo s naložením na dopravní prostředek, se zásypem jam a jeho zhutněním s betonovou patkou</t>
  </si>
  <si>
    <t xml:space="preserve">Poznámka k souboru cen:_x000d_
1. Ceny jsou určeny pro odstranění značek z jakéhokoliv materiálu._x000d_
2. V cenách -6131 a -6132 nejsou započteny náklady na demontáž tabulí (značek) od sloupků, tyto se oceňují cenou 966 00-6211 Odstranění svislých dopravních značek._x000d_
3. Přemístění vybouraných značek na vzdálenost přes 20 m se oceňuje cenami souboru cen 997 22-1 Vodorovná doprava vybouraných hmot._x000d_
</t>
  </si>
  <si>
    <t>997</t>
  </si>
  <si>
    <t>Přesun sutě</t>
  </si>
  <si>
    <t>997221551</t>
  </si>
  <si>
    <t>Vodorovná doprava suti ze sypkých materiálů do 1 km</t>
  </si>
  <si>
    <t>-1863939871</t>
  </si>
  <si>
    <t>Vodorovná doprava suti bez naložení, ale se složením a s hrubým urovnáním ze sypkých materiálů, na vzdálenost do 1 km</t>
  </si>
  <si>
    <t xml:space="preserve">Poznámka k souboru cen:_x000d_
1. Ceny nelze použít pro vodorovnou dopravu suti po železnici, po vodě nebo neobvyklými dopravními prostředky._x000d_
2. Je-li na dopravní dráze pro vodorovnou dopravu suti překážka, pro kterou je nutno suť překládat z jednoho dopravního prostředku na druhý, oceňuje se tato doprava v každém úseku samostatně._x000d_
3. Ceny 997 22-155 jsou určeny pro sypký materiál, např. kamenivo a hmoty kamenitého charakteru stmelené vápnem, cementem nebo živicí._x000d_
4. Ceny 997 22-156 jsou určeny pro drobný kusový materiál (dlažební kostky, lomový kámen)._x000d_
</t>
  </si>
  <si>
    <t>3194,37-24,52</t>
  </si>
  <si>
    <t>997221559</t>
  </si>
  <si>
    <t>Příplatek ZKD 1 km u vodorovné dopravy suti ze sypkých materiálů</t>
  </si>
  <si>
    <t>1265730984</t>
  </si>
  <si>
    <t>Vodorovná doprava suti bez naložení, ale se složením a s hrubým urovnáním Příplatek k ceně za každý další i započatý 1 km přes 1 km</t>
  </si>
  <si>
    <t>3169,85*9 'Přepočtené koeficientem množství</t>
  </si>
  <si>
    <t>997221561</t>
  </si>
  <si>
    <t>Vodorovná doprava suti z kusových materiálů do 1 km</t>
  </si>
  <si>
    <t>-1770831703</t>
  </si>
  <si>
    <t>Vodorovná doprava suti bez naložení, ale se složením a s hrubým urovnáním z kusových materiálů, na vzdálenost do 1 km</t>
  </si>
  <si>
    <t>997221569</t>
  </si>
  <si>
    <t>Příplatek ZKD 1 km u vodorovné dopravy suti z kusových materiálů</t>
  </si>
  <si>
    <t>-1101600006</t>
  </si>
  <si>
    <t>24,52*9 'Přepočtené koeficientem množství</t>
  </si>
  <si>
    <t>997221815</t>
  </si>
  <si>
    <t>Poplatek za uložení na skládce (skládkovné) stavebního odpadu betonového kód odpadu 170 101</t>
  </si>
  <si>
    <t>-476479596</t>
  </si>
  <si>
    <t>Poplatek za uložení stavebního odpadu na skládce (skládkovné) z prostého betonu zatříděného do Katalogu odpadů pod kódem 170 101</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</si>
  <si>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ukládání odpadu dle zákona 185/2001 Sb._x000d_
4. Případné drcení stavebního odpadu lze ocenit cenami souboru cen 997 00-60 Drcení stavebního odpadu z katalogu 800-6 Demolice objektů._x000d_
</t>
  </si>
  <si>
    <t>57,885+78,48+172,5+2,465+121,34+37,98+1,32+3,535+6,55+0,482+0,087+1,066</t>
  </si>
  <si>
    <t>997221825</t>
  </si>
  <si>
    <t>Poplatek za uložení na skládce (skládkovné) stavebního odpadu železobetonového kód odpadu 170 101</t>
  </si>
  <si>
    <t>388014559</t>
  </si>
  <si>
    <t>Poplatek za uložení stavebního odpadu na skládce (skládkovné) z armovaného betonu zatříděného do Katalogu odpadů pod kódem 170 101</t>
  </si>
  <si>
    <t>49,152+36,864+24,52</t>
  </si>
  <si>
    <t>997221845</t>
  </si>
  <si>
    <t>Poplatek za uložení na skládce (skládkovné) odpadu asfaltového bez dehtu kód odpadu 170 302</t>
  </si>
  <si>
    <t>-1533676232</t>
  </si>
  <si>
    <t>Poplatek za uložení stavebního odpadu na skládce (skládkovné) asfaltového bez obsahu dehtu zatříděného do Katalogu odpadů pod kódem 170 302</t>
  </si>
  <si>
    <t>32,046+749,868</t>
  </si>
  <si>
    <t>997221855</t>
  </si>
  <si>
    <t>Poplatek za uložení na skládce (skládkovné) zeminy a kameniva kód odpadu 170 504</t>
  </si>
  <si>
    <t>80684397</t>
  </si>
  <si>
    <t>711,9+863,04+134,1+40,86+65,83+2,5</t>
  </si>
  <si>
    <t>02 - SO 02 Opěrné zdi a zábradlí</t>
  </si>
  <si>
    <t xml:space="preserve">    2 - Zakládání</t>
  </si>
  <si>
    <t xml:space="preserve">    3 - Svislé a kompletní konstrukce</t>
  </si>
  <si>
    <t xml:space="preserve">    767 - Konstrukce zámečnické</t>
  </si>
  <si>
    <t>132201101</t>
  </si>
  <si>
    <t>Hloubení rýh š do 600 mm v hornině tř. 3 objemu do 100 m3</t>
  </si>
  <si>
    <t>-1514373245</t>
  </si>
  <si>
    <t>Hloubení zapažených i nezapažených rýh šířky do 600 mm s urovnáním dna do předepsaného profilu a spádu v hornině tř. 3 do 100 m3</t>
  </si>
  <si>
    <t>39*0,6</t>
  </si>
  <si>
    <t>42,75*0,6</t>
  </si>
  <si>
    <t>-1931454986</t>
  </si>
  <si>
    <t>49,05</t>
  </si>
  <si>
    <t>339836687</t>
  </si>
  <si>
    <t>581053793</t>
  </si>
  <si>
    <t>49,05*1,8 'Přepočtené koeficientem množství</t>
  </si>
  <si>
    <t>Zakládání</t>
  </si>
  <si>
    <t>213311142</t>
  </si>
  <si>
    <t>Polštáře zhutněné pod základy ze štěrkopísku netříděného</t>
  </si>
  <si>
    <t>-1493514239</t>
  </si>
  <si>
    <t xml:space="preserve">Poznámka k souboru cen:_x000d_
1. Ceny jsou určeny pro jakoukoliv míru zhutnění._x000d_
2. V cenách jsou započteny i náklady na urovnání povrchu polštáře._x000d_
</t>
  </si>
  <si>
    <t>41,51*0,6*0,1</t>
  </si>
  <si>
    <t>41*0,6*0,1</t>
  </si>
  <si>
    <t>272361821</t>
  </si>
  <si>
    <t>Výztuž základových kleneb betonářskou ocelí 10 505 (R)</t>
  </si>
  <si>
    <t>-1602923197</t>
  </si>
  <si>
    <t>Výztuž základů kleneb z betonářské oceli 10 505 (R) nebo BSt 500</t>
  </si>
  <si>
    <t xml:space="preserve">Poznámka k souboru cen:_x000d_
1. Ceny platí pro desky rovné, s náběhy, hřibové nebo upnuté do žeber včetně výztuže těchto žeber._x000d_
</t>
  </si>
  <si>
    <t>274321411</t>
  </si>
  <si>
    <t>Základové pasy ze ŽB bez zvýšených nároků na prostředí tř. C 20/25</t>
  </si>
  <si>
    <t>1265945541</t>
  </si>
  <si>
    <t>Základy z betonu železového (bez výztuže) pasy z betonu bez zvláštních nároků na prostředí tř. C 20/25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</si>
  <si>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 výztuž, tyto se oceňují cenami souboru cen 27* 36-.... Výztuž základů._x000d_
4. V cenách z betonu pro konstrukce bílých van 27. 32-3 nejsou započteny náklady na těsnění dilatačních a pracovních spar, tyto se oceňují cenami souborů cen 953 33 části A08 tohoto katalogu._x000d_
</t>
  </si>
  <si>
    <t>30,52*0,6</t>
  </si>
  <si>
    <t>31,92*0,6</t>
  </si>
  <si>
    <t>Svislé a kompletní konstrukce</t>
  </si>
  <si>
    <t>348272155</t>
  </si>
  <si>
    <t>Plotová zeď tl 295 mm z betonových tvarovek jednostranně štípaných přírodních na MC vč spárování</t>
  </si>
  <si>
    <t>1522132571</t>
  </si>
  <si>
    <t>Ploty z tvárnic betonových plotová zeď na maltu cementovou včetně spárování současně při zdění z tvarovek jednostranně štípaných, dutých přírodních, tloušťka zdiva 295 mm</t>
  </si>
  <si>
    <t xml:space="preserve">Poznámka k souboru cen:_x000d_
1. Množství jednotek se u:_x000d_
a) plotových zdí určuje v m2 plochy zdiva,_x000d_
b) příplatku za vyztužení sloupku průběžných plotových zdí určuje v m2 plochy zdiva,_x000d_
c) ztužujících věnců průběžných plotových zdí určuje v m délky zdiva,_x000d_
d) plotové stříšky určuje v m délky zdiva,_x000d_
e) plotových sloupků určuje v m výšky jednotlivých sloupků,_x000d_
f) sloupových hlavic určuje v kusech jednotlivých sloupů,_x000d_
g) kovových doplňků plotového zdiva určuje v kusech jednotlivých dílů._x000d_
2. Položky -229. jsou určeny pro ocenění ztužujících sloupků u průběžných plotových zdí, jedná se o tzv. ztracené sloupky._x000d_
3. Položky -23.. jsou určeny pro ocenění ztužujících věnců u průběžných plotových zdí výšky přes 2 m._x000d_
</t>
  </si>
  <si>
    <t>48,4+46,8</t>
  </si>
  <si>
    <t>348272525</t>
  </si>
  <si>
    <t>Plotová stříška pro zeď tl 295 mm z tvarovek hladkých nebo štípaných barevných</t>
  </si>
  <si>
    <t>1217554812</t>
  </si>
  <si>
    <t>Ploty z tvárnic betonových plotová stříška lepená mrazuvzdorným lepidlem z tvarovek hladkých nebo štípaných, sedlového tvaru barevných, tloušťka zdiva 295 mm</t>
  </si>
  <si>
    <t>42+41</t>
  </si>
  <si>
    <t>348361216</t>
  </si>
  <si>
    <t>Výztuž zábradlí nebo zábradelních zídek z betonářské oceli 10 505</t>
  </si>
  <si>
    <t>142065561</t>
  </si>
  <si>
    <t>Výztuž zábradelních zídek a podezdívek z oceli 10 505 (R) nebo BSt 500</t>
  </si>
  <si>
    <t>998232110</t>
  </si>
  <si>
    <t>Přesun hmot pro oplocení zděné z cihel nebo tvárnic v do 3 m</t>
  </si>
  <si>
    <t>1653673470</t>
  </si>
  <si>
    <t>Přesun hmot pro oplocení se svislou nosnou konstrukcí zděnou z cihel, tvárnic, bloků, popř. kovovou nebo dřevěnou vodorovná dopravní vzdálenost do 50 m, pro oplocení výšky do 3 m</t>
  </si>
  <si>
    <t xml:space="preserve">Poznámka k souboru cen:_x000d_
1. Cenu -2111 lze použít i pro oplocení ze sloupků a dílců prefabrikovaných dřevěných, kovových nebo železobetonových_x000d_
</t>
  </si>
  <si>
    <t>711161115</t>
  </si>
  <si>
    <t>Izolace proti zemní vlhkosti nopovou fólií vodorovná, nopek v 20,0 mm, tl do 1,0 mm</t>
  </si>
  <si>
    <t>1991042336</t>
  </si>
  <si>
    <t>Izolace proti zemní vlhkosti a beztlakové vodě nopovými fóliemi na ploše vodorovné V vrstva ochranná, odvětrávací a drenážní výška nopku 20,0 mm, tl. fólie do 1,0 mm</t>
  </si>
  <si>
    <t>95,2</t>
  </si>
  <si>
    <t>767</t>
  </si>
  <si>
    <t>Konstrukce zámečnické</t>
  </si>
  <si>
    <t>767161214</t>
  </si>
  <si>
    <t>Montáž zábradlí rovného z profilové oceli do zdi do hmotnosti 30 kg</t>
  </si>
  <si>
    <t>-1650464555</t>
  </si>
  <si>
    <t>Montáž zábradlí rovného z profilové oceli do zdiva, hmotnosti 1 m zábradlí přes 20 do 30 kg</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</si>
  <si>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prvky._x000d_
2. Cenami nelze oceňovat montáž samostatného sloupku pro dřevěné madlo; tyto práce se oceňují cenou 767 22-0550 Osazení samostatného sloupku._x000d_
3. V cenách nejsou započteny náklady na:_x000d_
a) vytvoření ohybu nebo ohybníku; tyto práce se oceňují cenou 767 22-0191 nebo -0490 Příplatek za vytvoření ohybu,_x000d_
b) montáž hliníkových krycích lišt; tyto práce se oceňují cenami 767 89-6110 až -6115 Montáž ostatních zámečnických konstrukcí,_x000d_
c) montáž výplně tvarovaným plechem._x000d_
</t>
  </si>
  <si>
    <t>1,94*27+2,3+2,2+2,65+1,84+1,49+0,88</t>
  </si>
  <si>
    <t>145503R</t>
  </si>
  <si>
    <t>Zábradlí rovné dle specifikace Z1 - Z7</t>
  </si>
  <si>
    <t>-448891988</t>
  </si>
  <si>
    <t>767220420</t>
  </si>
  <si>
    <t>Montáž zábradlí schodišťového z profilové oceli do zdi hmotnosti do 40 kg</t>
  </si>
  <si>
    <t>-1731621021</t>
  </si>
  <si>
    <t>Montáž schodišťového zábradlí z profilové oceli do zdiva, hmotnosti 1 m zábradlí přes 20 do 40 kg</t>
  </si>
  <si>
    <t xml:space="preserve">Poznámka k souboru cen:_x000d_
1. Cenou -0550 nelze oceňovat montáž osazení samostatného sloupku vertikálně průběžného schodištěm; tyto práce lze oceňovat cenami souboru cen 767 99- . . Montáž ostatních atypických zámečnických konstrukcí._x000d_
2. V cenách nejsou započteny náklady na:_x000d_
a) vytvoření ohybu nebo ohybníku; tyto práce se oceňují cenou 767 22-0191 nebo -0490 Příplatek za vytvoření ohybu,_x000d_
b) montáž hliníkových krycích lišt; tyto práce se oceňují cenami 767 89-6110 až -6115 Montáž lišt a okopových plechů,_x000d_
c) montáž výplně tvarovaným plechem._x000d_
3. Montáž madel se oceňuje cenami souboru cen 767 16- . . Montáž zábradlí rovného; množství se určuje v m v ose madla._x000d_
</t>
  </si>
  <si>
    <t>(1,47+1,38)*2</t>
  </si>
  <si>
    <t>(1,99+1,73)*2</t>
  </si>
  <si>
    <t>(1,31+1,19)*4</t>
  </si>
  <si>
    <t>1,39*2</t>
  </si>
  <si>
    <t>1455030R</t>
  </si>
  <si>
    <t>zábradlí schodišťové dle specifikace Z8-Z11</t>
  </si>
  <si>
    <t>-1578214035</t>
  </si>
  <si>
    <t>998767101</t>
  </si>
  <si>
    <t>Přesun hmot tonážní pro zámečnické konstrukce v objektech v do 6 m</t>
  </si>
  <si>
    <t>-582903949</t>
  </si>
  <si>
    <t>Přesun hmot pro zámečnické konstrukce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</si>
  <si>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</si>
  <si>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03 - SO 03 Veřejné WC</t>
  </si>
  <si>
    <t>131201101</t>
  </si>
  <si>
    <t>Hloubení jam nezapažených v hornině tř. 3 objemu do 100 m3</t>
  </si>
  <si>
    <t>562592518</t>
  </si>
  <si>
    <t>Hloubení nezapažených jam a zářezů s urovnáním dna do předepsaného profilu a spádu v hornině tř. 3 do 100 m3</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</si>
  <si>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větší._x000d_
2. Ceny lze použít i pro hloubení nezapažených jam a zářezů pro podzemní vedení, jsou-li tyto práce prováděny z povrchu území._x000d_
3. Předepisuje-li projekt hloubit jámy popsané v pozn. č. 1 v hornině 5 až 7 bez použití trhavin, oceňuje se toto hloubení_x000d_
a) v suchu nebo v mokru cenami 138 40-1101, 138 50-1101 a 138 60-1101 Dolamování zapažených nebo nezapažených hloubených vykopávek;_x000d_
b) v tekoucí vodě při jakékoliv její rychlosti individuálně._x000d_
4. Hloubení nezapažených jam hloubky přes 16 m se oceňuje individuálně._x000d_
5. V cenách jsou započteny i náklady na případné nutné přemístění výkopku ve výkopišti a na přehození výkopku na přilehlém terénu na vzdálenost do 3 m od okraje jámy nebo naložení na dopravní prostředek._x000d_
6. Náklady na svislé přemístění výkopku nad 1 m hloubky se určí dle ustanovení článku č. 3161 všeobecných podmínek katalogu._x000d_
</t>
  </si>
  <si>
    <t>4*4,7*0,88</t>
  </si>
  <si>
    <t>803290450</t>
  </si>
  <si>
    <t>16,544</t>
  </si>
  <si>
    <t>-312775063</t>
  </si>
  <si>
    <t>1932087015</t>
  </si>
  <si>
    <t>16,544*1,8 'Přepočtené koeficientem množství</t>
  </si>
  <si>
    <t>-530522906</t>
  </si>
  <si>
    <t>4*4,7*0,4</t>
  </si>
  <si>
    <t>273321411</t>
  </si>
  <si>
    <t>Základové desky ze ŽB bez zvýšených nároků na prostředí tř. C 20/25</t>
  </si>
  <si>
    <t>1833823668</t>
  </si>
  <si>
    <t>Základy z betonu železového (bez výztuže) desky z betonu bez zvláštních nároků na prostředí tř. C 20/25</t>
  </si>
  <si>
    <t>3,12*3,8*0,2</t>
  </si>
  <si>
    <t>-(PI*0,6*0,6*0,2)</t>
  </si>
  <si>
    <t>275R</t>
  </si>
  <si>
    <t>Dodávka a montáž kabiny WC včetně vybavení dle specifikace PD</t>
  </si>
  <si>
    <t>soubor</t>
  </si>
  <si>
    <t>621581005</t>
  </si>
  <si>
    <t>Dodávka a montáž kabiny WC včetně vybavení dle specifikace PD
o Vandalům odolné dveře z nerezové oceli.
o Vandalům odolné zařizovací předměty z nerezové oceli, konkrétně:
 toaleta pro osoby se sníženou schopností pohybu a orientace včetně sklopných madel dle vyhlášky č.398/2009 Sb. a nouzovým tlačítkem pro přivolání pomoci na stěně
 pisoár
 do železobetonové stěny zapuštěné umyvadlo se zabudovanou vodovodní baterií, dávkovačem mýdla a osoušečem rukou, splňující požadavky vyhlášky č.398/2009 Sb. . Voda, mýdlo i osoušeč jsou ovládány piezo-elektrickými tlačítky
 zrcadlo z leštěné nerezové oceli se sklonem dle vyhlášky č.398/2009 Sb.
 výměník toaletního papíru a odpadkovým košem
o PVC trubky, větrací trubky, nerezové odpady, tepelné izolace včetně příslušenství a podlahové topení.
o Vandalům odolné LED stropní osvětlení.
o Obklady a dlažba dle přání zákazníka.</t>
  </si>
  <si>
    <t>631311125</t>
  </si>
  <si>
    <t>Mazanina tl do 120 mm z betonu prostého bez zvýšených nároků na prostředí tř. C 20/25</t>
  </si>
  <si>
    <t>635993003</t>
  </si>
  <si>
    <t>Mazanina z betonu prostého bez zvýšených nároků na prostředí tl. přes 80 do 120 mm tř. C 20/25</t>
  </si>
  <si>
    <t>(PI*0,4*0,4*0,1)</t>
  </si>
  <si>
    <t>894411311</t>
  </si>
  <si>
    <t>Osazení železobetonových dílců pro šachty skruží rovných</t>
  </si>
  <si>
    <t>26130721</t>
  </si>
  <si>
    <t xml:space="preserve">Poznámka k souboru cen:_x000d_
1. V cenách nejsou započteny náklady na dodání železobetonových dílců; dodání těchto dílců se oceňuje ve specifikaci._x000d_
</t>
  </si>
  <si>
    <t>59225460</t>
  </si>
  <si>
    <t>skruž betonová studňová kruhová D80x50x9 cm</t>
  </si>
  <si>
    <t>-1918444977</t>
  </si>
  <si>
    <t>998011001</t>
  </si>
  <si>
    <t>Přesun hmot pro budovy zděné v do 6 m</t>
  </si>
  <si>
    <t>460804648</t>
  </si>
  <si>
    <t>Přesun hmot pro budovy občanské výstavby, bydlení, výrobu a služby s nosnou svislou konstrukcí zděnou z cihel, tvárnic nebo kamene vodorovná dopravní vzdálenost do 100 m pro budovy výšky do 6 m</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</si>
  <si>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</si>
  <si>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711111001</t>
  </si>
  <si>
    <t>Provedení izolace proti zemní vlhkosti vodorovné za studena nátěrem penetračním</t>
  </si>
  <si>
    <t>2090660100</t>
  </si>
  <si>
    <t>Provedení izolace proti zemní vlhkosti natěradly a tmely za studena na ploše vodorovné V nátěrem penetračním</t>
  </si>
  <si>
    <t xml:space="preserve">Poznámka k souboru cen:_x000d_
1. Izolace plochy jednotlivě do 10 m2 se oceňují skladebně cenou příslušné izolace a cenou 711 19-9095 Příplatek za plochu do 10 m2._x000d_
</t>
  </si>
  <si>
    <t>3,12*3,8*2</t>
  </si>
  <si>
    <t>11163150</t>
  </si>
  <si>
    <t>lak penetrační asfaltový</t>
  </si>
  <si>
    <t>-628698358</t>
  </si>
  <si>
    <t>23,712*0,0003 'Přepočtené koeficientem množství</t>
  </si>
  <si>
    <t>711141559</t>
  </si>
  <si>
    <t>Provedení izolace proti zemní vlhkosti pásy přitavením vodorovné NAIP</t>
  </si>
  <si>
    <t>-333778014</t>
  </si>
  <si>
    <t>Provedení izolace proti zemní vlhkosti pásy přitavením NAIP na ploše vodorovné V</t>
  </si>
  <si>
    <t xml:space="preserve">Poznámka k souboru cen:_x000d_
1. Izolace plochy jednotlivě do 10 m2 se oceňují skladebně cenou příslušné izolace a cenou 711 19-9097 Příplatek za plochu do 10 m2._x000d_
</t>
  </si>
  <si>
    <t>62832001</t>
  </si>
  <si>
    <t>pás asfaltový natavitelný oxidovaný tl. 3,5mm typu V60 S35 s vložkou ze skleněné rohože, s jemnozrnným minerálním posypem</t>
  </si>
  <si>
    <t>-76335867</t>
  </si>
  <si>
    <t>11,856*1,15 'Přepočtené koeficientem množství</t>
  </si>
  <si>
    <t>04 - SO 04 Dešťová kanalizace, OLK a retenční nádrž</t>
  </si>
  <si>
    <t>130001101</t>
  </si>
  <si>
    <t>Příplatek za ztížení vykopávky v blízkosti podzemního vedení</t>
  </si>
  <si>
    <t>-1347416688</t>
  </si>
  <si>
    <t>Příplatek k cenám hloubených vykopávek za ztížení vykopávky v blízkosti podzemního vedení nebo výbušnin pro jakoukoliv třídu horniny</t>
  </si>
  <si>
    <t xml:space="preserve">Poznámka k souboru cen:_x000d_
1. Cena je určena:_x000d_
a) i pro soubor cen 123 . 0-21 Vykopávky zářezů se šikmými stěnami pro podzemní vedení části A 02,_x000d_
b) pro podzemní vedení procházející hloubenou vykopávkou nebo uložené ve stěně výkopu při jakékoliv hloubce vedení pod původním terénem nebo jeho výšce nade dnem výkopu a jakémkoliv směru vedení ke stranám výkopu;_x000d_
c) pro výbušniny nezaložené dodavatelem._x000d_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7._x000d_
3. Cenu nelze použít pro ztížení vykopávky v blízkosti podzemních vedení nebo výbušnin, u nichž je projektem zakázáno použít při vykopávce kovové nástroje nebo nářadí._x000d_
4. Množství ztížení vykopávky v blízkosti_x000d_
a) podzemního vedení, jehož půdorysná a výšková poloha_x000d_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obalem;_x000d_
- není v projektu uvedena, avšak která podle projektu nebo sdělení investora jsou pravděpodobně ve výkopišti uložena, se rovná objemu výkopu, který je projektantem nebo investorem označen._x000d_
b) výbušniny, určí vždy projektant nebo investor, ať je v projektu uvedeno či neuvedeno._x000d_
5. Je-li vedení uloženo ve výkopišti tak, že se vykopávka v celém výše popsaném objemu nevykopává, např. blízko stěn nebo dna výkopu, oceňuje se ztížení vykopávky jen pro tu část objemu, v níž se ztížená vykopávka provádí._x000d_
6. Jsou-li ve výkopišti dvě vedení položena tak blízko sebe, že se výše uvedené objemy pro obě vedení pronikají, určí se množství ztížení vykopávky tak, aby se pronik započetl jen jednou._x000d_
7. Objem ztížení vykopávky se od celkového objemu výkopu neodečítá._x000d_
8. Dočasné zajištění různých podzemních vedení ve výkopišti se oceňuje cenami souboru cen 119 00-14 Dočasné zajištění podzemního potrubí nebo vedení ve výkopišti._x000d_
</t>
  </si>
  <si>
    <t>1375*0,025</t>
  </si>
  <si>
    <t>131201102</t>
  </si>
  <si>
    <t>Hloubení jam nezapažených v hornině tř. 3 objemu do 1000 m3</t>
  </si>
  <si>
    <t>-1558918966</t>
  </si>
  <si>
    <t>Hloubení nezapažených jam a zářezů s urovnáním dna do předepsaného profilu a spádu v hornině tř. 3 přes 100 do 1 000 m3</t>
  </si>
  <si>
    <t>351"retence</t>
  </si>
  <si>
    <t>73,5"OLK</t>
  </si>
  <si>
    <t>424,5*0,5 'Přepočtené koeficientem množství</t>
  </si>
  <si>
    <t>131201109</t>
  </si>
  <si>
    <t>Příplatek za lepivost u hloubení jam nezapažených v hornině tř. 3</t>
  </si>
  <si>
    <t>1593846689</t>
  </si>
  <si>
    <t>Hloubení nezapažených jam a zářezů s urovnáním dna do předepsaného profilu a spádu Příplatek k cenám za lepivost horniny tř. 3</t>
  </si>
  <si>
    <t>212,25*0,3</t>
  </si>
  <si>
    <t>131301102</t>
  </si>
  <si>
    <t>Hloubení jam nezapažených v hornině tř. 4 objemu do 1000 m3</t>
  </si>
  <si>
    <t>-583687600</t>
  </si>
  <si>
    <t>Hloubení nezapažených jam a zářezů s urovnáním dna do předepsaného profilu a spádu v hornině tř. 4 přes 100 do 1 000 m3</t>
  </si>
  <si>
    <t>131301109</t>
  </si>
  <si>
    <t>Příplatek za lepivost u hloubení jam nezapažených v hornině tř. 4</t>
  </si>
  <si>
    <t>-1174164940</t>
  </si>
  <si>
    <t>Hloubení nezapažených jam a zářezů s urovnáním dna do předepsaného profilu a spádu Příplatek k cenám za lepivost horniny tř. 4</t>
  </si>
  <si>
    <t>63,675</t>
  </si>
  <si>
    <t>132201203</t>
  </si>
  <si>
    <t>Hloubení rýh š do 2000 mm v hornině tř. 3 objemu do 5000 m3</t>
  </si>
  <si>
    <t>-1199856480</t>
  </si>
  <si>
    <t>Hloubení zapažených i nezapažených rýh šířky přes 600 do 2 000 mm s urovnáním dna do předepsaného profilu a spádu v hornině tř. 3 přes 1 000 do 5 000 m3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</si>
  <si>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prostředek._x000d_
2. Hloubení rýh při lesnicko-technických melioracích se oceňuje:_x000d_
a) ve stržích cenami platnými pro objem výkopu do 100 m3, i když skutečný objem výkopu je větší,_x000d_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m3._x000d_
3. Náklady na svislé přemístění výkopku nad 1 m hloubky se určí dle ustanovení článku č. 3161 všeobecných podmínek katalogu._x000d_
4. Předepisuje-li projekt hloubit rýhy 5 až 7 bez použití trhavin, oceňuje se toto hloubení:_x000d_
a) v suchu nebo mokru cenami 138 40-1201, 138 50-1201 a 138 60-1201 Dolamování hloubených vykopávek,_x000d_
b) v tekoucí vodě při jakékoliv její rychlosti individuálně._x000d_
5. Ceny nelze použít pro hloubení rýh a hloubky přes 16 m. Tyto práce se oceňují individuálně._x000d_
</t>
  </si>
  <si>
    <t>770,4+604,8</t>
  </si>
  <si>
    <t>1375,2*0,5 'Přepočtené koeficientem množství</t>
  </si>
  <si>
    <t>132201209</t>
  </si>
  <si>
    <t>Příplatek za lepivost k hloubení rýh š do 2000 mm v hornině tř. 3</t>
  </si>
  <si>
    <t>1715066931</t>
  </si>
  <si>
    <t>Hloubení zapažených i nezapažených rýh šířky přes 600 do 2 000 mm s urovnáním dna do předepsaného profilu a spádu v hornině tř. 3 Příplatek k cenám za lepivost horniny tř. 3</t>
  </si>
  <si>
    <t>687,6*0,3</t>
  </si>
  <si>
    <t>132301203</t>
  </si>
  <si>
    <t>Hloubení rýh š do 2000 mm v hornině tř. 4 objemu do 5000 m3</t>
  </si>
  <si>
    <t>-682767423</t>
  </si>
  <si>
    <t>Hloubení zapažených i nezapažených rýh šířky přes 600 do 2 000 mm s urovnáním dna do předepsaného profilu a spádu v hornině tř. 4 přes 1 000 do 5 000 m3</t>
  </si>
  <si>
    <t>132301209</t>
  </si>
  <si>
    <t>Příplatek za lepivost k hloubení rýh š do 2000 mm v hornině tř. 4</t>
  </si>
  <si>
    <t>281306602</t>
  </si>
  <si>
    <t>Hloubení zapažených i nezapažených rýh šířky přes 600 do 2 000 mm s urovnáním dna do předepsaného profilu a spádu v hornině tř. 4 Příplatek k cenám za lepivost horniny tř. 4</t>
  </si>
  <si>
    <t>151101101</t>
  </si>
  <si>
    <t>Zřízení příložného pažení a rozepření stěn rýh hl do 2 m</t>
  </si>
  <si>
    <t>1217247694</t>
  </si>
  <si>
    <t>Zřízení pažení a rozepření stěn rýh pro podzemní vedení pro všechny šířky rýhy příložné pro jakoukoliv mezerovitost, hloubky do 2 m</t>
  </si>
  <si>
    <t xml:space="preserve">Poznámka k souboru cen:_x000d_
1. Ceny jsou určeny pro roubení a rozepření stěn i jiných výkopů se svislými stěnami, pokud jsou tyto výkopy pro podzemní vedení rozměru do 1 250 mm._x000d_
2. Plocha mezer mezi pažinami příložného pažení se od plochy příložného pažení neodečítá; nezapažené plochy u pažení zátažného nebo hnaného se od plochy pažení odečítají._x000d_
3. Předepisuje-li projekt:_x000d_
a) ponechat pažení ve výkopu, oceňuje se toto pažení cenami souboru cen 151 . 0-19 Pažení stěn s ponecháním a rozepření stěn cenami souboru cen 151 . 0-13 Zřízení rozepření zapažených stěn výkopů,_x000d_
b) vzepření stěn, oceňuje se toto odstranění pažení stěn výkopu cenami souboru cen 151 . 0-12 Pažení stěn a vzepření stěn cenami souboru cen 151 . 0-14 odstranění vzepření stěn,_x000d_
c) kotvení stěn, oceňuje se toto Odstranění pažení stěn cenami souboru cen 151 . 0-12 Pažení stěn a kotvení stěn příslušnými cenami katalogu 800-2 Zvláštní zakládání objektů._x000d_
</t>
  </si>
  <si>
    <t>1284</t>
  </si>
  <si>
    <t>151101102</t>
  </si>
  <si>
    <t>Zřízení příložného pažení a rozepření stěn rýh hl do 4 m</t>
  </si>
  <si>
    <t>-2016686993</t>
  </si>
  <si>
    <t>Zřízení pažení a rozepření stěn rýh pro podzemní vedení pro všechny šířky rýhy příložné pro jakoukoliv mezerovitost, hloubky do 4 m</t>
  </si>
  <si>
    <t>151101111</t>
  </si>
  <si>
    <t>Odstranění příložného pažení a rozepření stěn rýh hl do 2 m</t>
  </si>
  <si>
    <t>-2088479510</t>
  </si>
  <si>
    <t>Odstranění pažení a rozepření stěn rýh pro podzemní vedení s uložením materiálu na vzdálenost do 3 m od kraje výkopu příložné, hloubky do 2 m</t>
  </si>
  <si>
    <t>151101112</t>
  </si>
  <si>
    <t>Odstranění příložného pažení a rozepření stěn rýh hl do 4 m</t>
  </si>
  <si>
    <t>440793023</t>
  </si>
  <si>
    <t>Odstranění pažení a rozepření stěn rýh pro podzemní vedení s uložením materiálu na vzdálenost do 3 m od kraje výkopu příložné, hloubky přes 2 do 4 m</t>
  </si>
  <si>
    <t>161101101</t>
  </si>
  <si>
    <t>Svislé přemístění výkopku z horniny tř. 1 až 4 hl výkopu do 2,5 m</t>
  </si>
  <si>
    <t>518518743</t>
  </si>
  <si>
    <t>Svislé přemístění výkopku bez naložení do dopravní nádoby avšak s vyprázdněním dopravní nádoby na hromadu nebo do dopravního prostředku z horniny tř. 1 až 4, při hloubce výkopu přes 1 do 2,5 m</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</si>
  <si>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výkopišti._x000d_
2. Ceny pro hloubku přes 1 do 2,5 m, přes 2,5 m do 4 m atd. jsou určeny pro svislé přemístění výkopku od 0 do 2,5 m, od 0 do 4 m atd._x000d_
3. Množství materiálu i stavební suti z rozbouraných konstrukcí pro přemístění se rovná objemu konstrukcí před rozbouráním._x000d_
</t>
  </si>
  <si>
    <t>(770,4+604,8)*0,5</t>
  </si>
  <si>
    <t>161101102</t>
  </si>
  <si>
    <t>Svislé přemístění výkopku z horniny tř. 1 až 4 hl výkopu do 4 m</t>
  </si>
  <si>
    <t>1184565371</t>
  </si>
  <si>
    <t>Svislé přemístění výkopku bez naložení do dopravní nádoby avšak s vyprázdněním dopravní nádoby na hromadu nebo do dopravního prostředku z horniny tř. 1 až 4, při hloubce výkopu přes 2,5 do 4 m</t>
  </si>
  <si>
    <t>(73,5+351)*0,16</t>
  </si>
  <si>
    <t>-1936177951</t>
  </si>
  <si>
    <t>86,4+296,85+36"obsypy</t>
  </si>
  <si>
    <t>(PI*1,24*1,24*2,2)+(PI*0,91*0,91*2,2)+(PI*0,55*0,55*1)*2"OLK</t>
  </si>
  <si>
    <t>(PI*0,55*0,55*2,7)*22"šachty</t>
  </si>
  <si>
    <t>56*1,2*0,6*2,4"Asio</t>
  </si>
  <si>
    <t>(PI*0,3*0,3*1,5)*16"vpusti</t>
  </si>
  <si>
    <t>-1366275030</t>
  </si>
  <si>
    <t>1743356044</t>
  </si>
  <si>
    <t>597,505</t>
  </si>
  <si>
    <t>597,505*1,8 'Přepočtené koeficientem množství</t>
  </si>
  <si>
    <t>174101101</t>
  </si>
  <si>
    <t>Zásyp jam, šachet rýh nebo kolem objektů sypaninou se zhutněním</t>
  </si>
  <si>
    <t>-920496651</t>
  </si>
  <si>
    <t>Zásyp sypaninou z jakékoliv horniny s uložením výkopku ve vrstvách se zhutněním jam, šachet, rýh nebo kolem objektů v těchto vykopávkách</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</si>
  <si>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</si>
  <si>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321*1*1,4</t>
  </si>
  <si>
    <t>210*1*1,7</t>
  </si>
  <si>
    <t>16,5"OLK</t>
  </si>
  <si>
    <t>180"retence</t>
  </si>
  <si>
    <t>1160975498</t>
  </si>
  <si>
    <t>216,9*0,5*1</t>
  </si>
  <si>
    <t>314*0,6*1</t>
  </si>
  <si>
    <t>58337310</t>
  </si>
  <si>
    <t>štěrkopísek frakce 0/4</t>
  </si>
  <si>
    <t>-309390419</t>
  </si>
  <si>
    <t>296,85*2 'Přepočtené koeficientem množství</t>
  </si>
  <si>
    <t>211531111</t>
  </si>
  <si>
    <t>Výplň odvodňovacích žeber nebo trativodů kamenivem hrubým drceným frakce 16 až 63 mm</t>
  </si>
  <si>
    <t>64887264</t>
  </si>
  <si>
    <t>Výplň kamenivem do rýh odvodňovacích žeber nebo trativodů bez zhutnění, s úpravou povrchu výplně kamenivem hrubým drceným frakce 16 až 63 mm</t>
  </si>
  <si>
    <t xml:space="preserve">Poznámka k souboru cen:_x000d_
1. V ceně 51-1111 jsou započteny i náklady na průduchy vytvořené z lomového kamene._x000d_
2. V cenách 52-1111 až 58-1111 nejsou započteny náklady na zřízení průduchů; tyto práce se oceňují cenami:_x000d_
a) souboru cen 212 71-11 Trativody z trub z prostého betonu bez lože,_x000d_
b) souboru cen 212 75-5 . Trativody bez lože z drenážních trubek._x000d_
3. Množství měrných jednotek se určuje v m3 vyplňovaného prostoru. Objem potrubí a lože se do vyplňovaného prostoru nezapočítává._x000d_
</t>
  </si>
  <si>
    <t>9*10*0,4</t>
  </si>
  <si>
    <t>358215114</t>
  </si>
  <si>
    <t>Bourání stoky kompletní nebo vybourání otvorů ze zdiva kamenného plochy do 4 m2</t>
  </si>
  <si>
    <t>-335388935</t>
  </si>
  <si>
    <t>Bourání stoky kompletní nebo vybourání otvorů průřezové plochy do 4 m2 ve stokách ze zdiva kamenného</t>
  </si>
  <si>
    <t>359901211</t>
  </si>
  <si>
    <t>Monitoring stoky jakékoli výšky na nové kanalizaci</t>
  </si>
  <si>
    <t>1758791762</t>
  </si>
  <si>
    <t>Monitoring stok (kamerový systém) jakékoli výšky nová kanalizace</t>
  </si>
  <si>
    <t xml:space="preserve">Poznámka k souboru cen:_x000d_
1. V ceně jsou započteny náklady na zhotovení záznamu o prohlídce a protokolu prohlídky._x000d_
</t>
  </si>
  <si>
    <t>80,25+136,65+314,1</t>
  </si>
  <si>
    <t>386120106</t>
  </si>
  <si>
    <t>Montáž odlučovače ropných látek železobetonového průtoku 30 l/s</t>
  </si>
  <si>
    <t>1116958724</t>
  </si>
  <si>
    <t>Montáž odlučovačů ropných látek železobetonových, průtoku 30 l/s</t>
  </si>
  <si>
    <t xml:space="preserve">Poznámka k souboru cen:_x000d_
1. V cenách montáže jsou započteny i náklady na:_x000d_
a) napojení potrubních rozvodů._x000d_
2. V cenách montáže nejsou započteny náklady na:_x000d_
a) dodání odlučovačů ropných látek a tuků, včetně jejich vystrojení ; tyto kompletní soupravy se oceňují ve specifikaci,_x000d_
b) fixování odlučovačů obsypem, obsyp se oceňuje cenami souboru cen 174 .0-11 Zásyp sypaninou z jakékoliv horniny katalogu 800-1 Zemní práce části A01,_x000d_
c) obetonování stěn odlučovačů , toto se oceňuje cenami souboru cen 899 62-01 Obetonování plastových šachet z polypropylenu betonem prostým v otevřeném výkopu, části A03 tohoto katalogu,_x000d_
d) podkladní vrstvu ze štěrkopísku, která se oceňuje souborem cen 564 2,-11 Podklad ze štěrkopísku, části A01 katalogu 822-1 Komunikace pozemní a letiště._x000d_
</t>
  </si>
  <si>
    <t>56241522</t>
  </si>
  <si>
    <t>odlučovač ropných látek plastový (PP), průtok max 50 l/s, plocha do 5000 m2, 2 poklopy do 15 t</t>
  </si>
  <si>
    <t>-1503039961</t>
  </si>
  <si>
    <t>451572111</t>
  </si>
  <si>
    <t>Lože pod potrubí otevřený výkop z kameniva drobného těženého</t>
  </si>
  <si>
    <t>-1993457897</t>
  </si>
  <si>
    <t>Lože pod potrubí, stoky a drobné objekty v otevřeném výkopu z kameniva drobného těženého 0 až 4 mm</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</si>
  <si>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</si>
  <si>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531*1*0,1</t>
  </si>
  <si>
    <t>9*10*0,3"ret</t>
  </si>
  <si>
    <t>6*3,5*0,3"OLK</t>
  </si>
  <si>
    <t>452386111</t>
  </si>
  <si>
    <t>Vyrovnávací prstence z betonu prostého tř. C 25/30 v do 100 mm</t>
  </si>
  <si>
    <t>1342678481</t>
  </si>
  <si>
    <t>Podkladní a vyrovnávací konstrukce z betonu vyrovnávací prstence z prostého betonu tř. C 25/30 pod poklopy a mříže, výšky do 100 mm</t>
  </si>
  <si>
    <t xml:space="preserve">Poznámka k souboru cen:_x000d_
1. V cenách jsou započteny i náklady na bednění, odbednění a na nátěr bednění proti přilnavosti betonu._x000d_
2. Množství podkladní konstrukce z pražců se určuje v m součtem jednotlivých délek pražců._x000d_
3. Pro výpočet přesunu hmot se celková hmotnost položky sníží o hmotnost betonu, pokud je beton dodáván přímo na místo zabudování nebo do prostoru technologické manipulace._x000d_
</t>
  </si>
  <si>
    <t>566901244</t>
  </si>
  <si>
    <t>Vyspravení podkladu po překopech ing sítí plochy přes 15 m2 kamenivem hrubým drceným tl. 250 mm</t>
  </si>
  <si>
    <t>-387274942</t>
  </si>
  <si>
    <t>Vyspravení podkladu po překopech inženýrských sítí plochy přes 15 m2 s rozprostřením a zhutněním kamenivem hrubým drceným tl. 250 mm</t>
  </si>
  <si>
    <t xml:space="preserve">Poznámka k souboru cen:_x000d_
1. Ceny jsou určeny pro vyspravení podkladů po překopech pro inženýrské sítětrvalé i dočasné (předepíše-li je projekt)._x000d_
2. Ceny jsou určeny pouze pro případy havárií, přeložek nebo běžných oprav inženýrských sítí._x000d_
3. Ceny nelze použít v rámci výstavby nových inženýrských sítí._x000d_
4. V cenách nejsou započteny náklady na příp. nutný spojovací postřik, který se oceňuje cenami souboru cen 573 2.-11 Postřik živičný spojovací části A01 tohoto katalogu._x000d_
</t>
  </si>
  <si>
    <t>572331111</t>
  </si>
  <si>
    <t>Vyspravení krytu komunikací po překopech plochy přes 15 m2 obalovaným kamenivem tl 50 mm</t>
  </si>
  <si>
    <t>-2006442690</t>
  </si>
  <si>
    <t>Vyspravení krytu komunikací po překopech inženýrských sítí plochy přes 15 m2 živičnou směsí z kameniva těženého nebo ze štěrkopísku obaleného asfaltem po zhutnění tl. přes 20 do 50 mm</t>
  </si>
  <si>
    <t xml:space="preserve">Poznámka k souboru cen:_x000d_
1. Ceny jsou určeny pro vyspravení krytů po překopech pro inženýrské sítě trvalé i dočasné (předepíše-li to projekt)._x000d_
2. Ceny jsou určeny pouze pro případy havárií, přeložek nebo běžných oprav inženýrských sítí._x000d_
3. Ceny nelze použít v rámci výstavby nových inženýrských sítí._x000d_
4. V cenách nejsou započteny náklady na:_x000d_
a) postřik živičný spojovací, který se oceňuje cenami souboru cen 573 2.-11 Postřik živičný spojovací části A 01 tohoto katalogu,_x000d_
b) zdrsňovací posyp, který se oceňuje cenami 578 90-112 Zdrsňovací posyp litého asfaltu z kameniva drobného drceného obaleného asfaltem při překopech inženýrských sítí, 572 40-41 Posyp živičného podkladu nebo krytu části C 01 tohoto katalogu._x000d_
</t>
  </si>
  <si>
    <t>572341111</t>
  </si>
  <si>
    <t>Vyspravení krytu komunikací po překopech plochy přes 15 m2 asfalt betonem ACO (AB) tl 50 mm</t>
  </si>
  <si>
    <t>353486626</t>
  </si>
  <si>
    <t>Vyspravení krytu komunikací po překopech inženýrských sítí plochy přes 15 m2 asfaltovým betonem ACO (AB), po zhutnění tl. přes 30 do 50 mm</t>
  </si>
  <si>
    <t>572341112</t>
  </si>
  <si>
    <t>Vyspravení krytu komunikací po překopech plochy přes 15 m2 asfalt betonem ACO (AB) tl 70 mm</t>
  </si>
  <si>
    <t>-968766350</t>
  </si>
  <si>
    <t>Vyspravení krytu komunikací po překopech inženýrských sítí plochy přes 15 m2 asfaltovým betonem ACO (AB), po zhutnění tl. přes 50 do 70 mm</t>
  </si>
  <si>
    <t>871315221</t>
  </si>
  <si>
    <t>Kanalizační potrubí z tvrdého PVC jednovrstvé tuhost třídy SN8 DN 160</t>
  </si>
  <si>
    <t>1384346710</t>
  </si>
  <si>
    <t>Kanalizační potrubí z tvrdého PVC v otevřeném výkopu ve sklonu do 20 %, hladkého plnostěnného jednovrstvého, tuhost třídy SN 8 DN 160</t>
  </si>
  <si>
    <t xml:space="preserve">Poznámka k souboru cen:_x000d_
1. V cenách jsou započteny i náklady na dodání trub včetně gumového těsnění._x000d_
2. Použití trub dle tuhostí:_x000d_
a) třída SN 4: kanalizační sítě, přípojky, odvodňování pozemků s výškou krytí až 4 m_x000d_
b) třída SN 8: kanalizační sítě v nestandartních podmínkách uložení, vysoké teplotní a mechanické zatížení s výškou krytí do 8 m_x000d_
c) SN 10: kanalizační sítě, přípojky, odvodňování pozemků s výškou krytí &amp;gt; 8 m_x000d_
d) třída SN 12: kanalizační sítě s vysokým statickým zatížením a dynamickými rázy, při rychlosti média až 15 m/s a výškou krytí 0,7-10 m_x000d_
e) třída SN 16: kanalizační sítě s vysokým statickým zatížením a dynamickými rázy avýškou krytí 0,5-12 m._x000d_
</t>
  </si>
  <si>
    <t>871355221</t>
  </si>
  <si>
    <t>Kanalizační potrubí z tvrdého PVC jednovrstvé tuhost třídy SN8 DN 200</t>
  </si>
  <si>
    <t>431387502</t>
  </si>
  <si>
    <t>Kanalizační potrubí z tvrdého PVC v otevřeném výkopu ve sklonu do 20 %, hladkého plnostěnného jednovrstvého, tuhost třídy SN 8 DN 200</t>
  </si>
  <si>
    <t>871373121</t>
  </si>
  <si>
    <t>Montáž kanalizačního potrubí z PVC těsněné gumovým kroužkem otevřený výkop sklon do 20 % DN 315</t>
  </si>
  <si>
    <t>-1213155505</t>
  </si>
  <si>
    <t>Montáž kanalizačního potrubí z plastů z tvrdého PVC těsněných gumovým kroužkem v otevřeném výkopu ve sklonu do 20 % DN 315</t>
  </si>
  <si>
    <t xml:space="preserve">Poznámka k souboru cen:_x000d_
1. V cenách montáže potrubí nejsou započteny náklady na dodání trub, elektrospojek a těsnicích kroužků pokud tyto nejsou součástí dodávky potrubí. Tyto náklady se oceňují ve specifikaci._x000d_
2. V cenách potrubí z trubek polyetylenových a polypropylenových nejsou započteny náklady na dodání tvarovek použitých pro napojení na jiný druh potrubí; tvarovky se oceňují ve specifikaci._x000d_
3. Ztratné lze dohodnout:_x000d_
a) u trub kanalizačních z tvrdého PVC ve směrné výši 3 %,_x000d_
b) u trub polyetylenových a polypropylenových ve směrné výši 1,5._x000d_
</t>
  </si>
  <si>
    <t>28613216</t>
  </si>
  <si>
    <t>trubka drenážní celoperforovaná PE-HD plně vsakovací se spojkou DN 300 SN8</t>
  </si>
  <si>
    <t>348358418</t>
  </si>
  <si>
    <t>871375221</t>
  </si>
  <si>
    <t>Kanalizační potrubí z tvrdého PVC jednovrstvé tuhost třídy SN8 DN 315</t>
  </si>
  <si>
    <t>-1933157395</t>
  </si>
  <si>
    <t>Kanalizační potrubí z tvrdého PVC v otevřeném výkopu ve sklonu do 20 %, hladkého plnostěnného jednovrstvého, tuhost třídy SN 8 DN 315</t>
  </si>
  <si>
    <t>877375221</t>
  </si>
  <si>
    <t>Montáž tvarovek z tvrdého PVC-systém KG nebo z polypropylenu-systém KG 2000 dvouosé DN 315</t>
  </si>
  <si>
    <t>1740447850</t>
  </si>
  <si>
    <t>Montáž tvarovek na kanalizačním potrubí z trub z plastu z tvrdého PVC nebo z polypropylenu v otevřeném výkopu dvouosých DN 315</t>
  </si>
  <si>
    <t xml:space="preserve">Poznámka k souboru cen:_x000d_
1. V cenách nejsou započteny náklady na dodání tvarovek. Tvarovky se oceňují ve ve specifikaci._x000d_
</t>
  </si>
  <si>
    <t>28611404</t>
  </si>
  <si>
    <t>odbočka kanalizační plastová s hrdlem KG 315/150/45°</t>
  </si>
  <si>
    <t>82714660</t>
  </si>
  <si>
    <t>891375111</t>
  </si>
  <si>
    <t>Montáž koncových klapek hrdlových DN 300</t>
  </si>
  <si>
    <t>201381279</t>
  </si>
  <si>
    <t>Montáž vodovodních armatur na potrubí koncových klapek (žabích) hrdlových DN 300</t>
  </si>
  <si>
    <t xml:space="preserve">Poznámka k souboru cen:_x000d_
1. V cenách jsou započteny i náklady:_x000d_
a) u šoupátek ceny -1112 na vytvoření otvorů ve stropech šachet pro prostup zemních souprav šoupátek,_x000d_
b) u hlavních ventilů ceny -3111 na osazení zemních souprav,_x000d_
c) u navrtávacích pasů ceny -9111 na výkop montážních jamek, opravu izolace ocelových trubek a na osazení zemních souprav._x000d_
2. V cenách nejsou započteny náklady na:_x000d_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specifikaci,_x000d_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ceníku,_x000d_
c) obsyp odvodňovacího zařízení hydrantů ze štěrku nebo štěrkopísku; obsyp se oceňuje příslušnými cenami souboru cen 451 5 . - . 1 Lože pod potrubí, stoky a drobné objekty části A 01 tohoto katalogu,_x000d_
d) osazení hydrantových, šoupátkových a ventilových poklopů; osazení poklopů se oceňuje příslušnými cenami souboru cen 899 40-11 Osazení poklopů litinových části A 01 tohoto katalogu._x000d_
3. V cenách 891 52-4121 a -5211 nejsou započteny náklady na dodání těsnících pryžových kroužků. Tyto se oceňují ve specifikaci, nejsou-li zahrnuty v ceně trub._x000d_
4. V cenách 891 ..-5313 nejsou započteny náklady na dodání potrubní spojky. Tyto jsou zahrnuty v ceně trub._x000d_
</t>
  </si>
  <si>
    <t>HLE.HL720R</t>
  </si>
  <si>
    <t>Koncová - "žabí" klapka DN300 s klapkou z nerezové oceli a hrdlem pro plastové potrubí</t>
  </si>
  <si>
    <t>1798069351</t>
  </si>
  <si>
    <t>892312121</t>
  </si>
  <si>
    <t>Tlaková zkouška vzduchem potrubí DN 150 těsnícím vakem ucpávkovým</t>
  </si>
  <si>
    <t>úsek</t>
  </si>
  <si>
    <t>1078661312</t>
  </si>
  <si>
    <t>Tlakové zkoušky vzduchem těsnícími vaky ucpávkovými DN 150</t>
  </si>
  <si>
    <t xml:space="preserve">Poznámka k souboru cen:_x000d_
1. Ceny zkoušek jsou vztaženy na úsek stoky mezi dvěma šachtami bez ohledu na druh potrubí._x000d_
2. V cenách jsou započteny i náklady na:_x000d_
a) montáž a demontáž těsnících vaků pro zabezpečení konců zkoušeného úseku potrubí, naplnění a vypuštění vzduchu zkoušeného úseku stoky,_x000d_
b) vystavení zkušebního protokolu._x000d_
3. V cenách nejsou započteny náklady na:_x000d_
a) utěsnění kanalizačních přípojek._x000d_
b) zkoušky vstupních a revizních šachet._x000d_
</t>
  </si>
  <si>
    <t>892352121</t>
  </si>
  <si>
    <t>Tlaková zkouška vzduchem potrubí DN 200 těsnícím vakem ucpávkovým</t>
  </si>
  <si>
    <t>1226024052</t>
  </si>
  <si>
    <t>Tlakové zkoušky vzduchem těsnícími vaky ucpávkovými DN 200</t>
  </si>
  <si>
    <t>892372121</t>
  </si>
  <si>
    <t>Tlaková zkouška vzduchem potrubí DN 300 těsnícím vakem ucpávkovým</t>
  </si>
  <si>
    <t>-912360614</t>
  </si>
  <si>
    <t>Tlakové zkoušky vzduchem těsnícími vaky ucpávkovými DN 300</t>
  </si>
  <si>
    <t>1088864311</t>
  </si>
  <si>
    <t>59224068</t>
  </si>
  <si>
    <t>skruž betonová DN 1000x500 PS, 100x50x12 cm</t>
  </si>
  <si>
    <t>-2077526684</t>
  </si>
  <si>
    <t>22*2</t>
  </si>
  <si>
    <t>47</t>
  </si>
  <si>
    <t>59224066</t>
  </si>
  <si>
    <t>skruž betonová DN 1000x250 PS, 100x25x12 cm</t>
  </si>
  <si>
    <t>-1207834098</t>
  </si>
  <si>
    <t>2"ASIO</t>
  </si>
  <si>
    <t>22"šachty</t>
  </si>
  <si>
    <t>894412411</t>
  </si>
  <si>
    <t>Osazení železobetonových dílců pro šachty skruží přechodových</t>
  </si>
  <si>
    <t>425310319</t>
  </si>
  <si>
    <t>22+2</t>
  </si>
  <si>
    <t>59224056</t>
  </si>
  <si>
    <t>kónus pro kanalizační šachty s kapsovým stupadlem 100/62,5 x 67 x 12 cm</t>
  </si>
  <si>
    <t>-1744729709</t>
  </si>
  <si>
    <t>894414111</t>
  </si>
  <si>
    <t>Osazení železobetonových dílců pro šachty skruží základových (dno)</t>
  </si>
  <si>
    <t>1483901632</t>
  </si>
  <si>
    <t>59224029</t>
  </si>
  <si>
    <t xml:space="preserve">dno betonové šachtové DN 300 betonový žlab i nástupnice   100 x 78,5 x 15 cm</t>
  </si>
  <si>
    <t>-615956947</t>
  </si>
  <si>
    <t>895972225</t>
  </si>
  <si>
    <t>Zasakovací box z PP s revizí pro retenci s regulací odtoku dvouřadová galerie objemu do 100 m3</t>
  </si>
  <si>
    <t>59326641</t>
  </si>
  <si>
    <t>Zasakovací boxy z polypropylenu PP s možností revize a čištění pro retenci deštových vod s regulovaným odtokem a hydroizolací v dvouřadové galerii o celkovém objemu přes 50 m3 do 100 m3</t>
  </si>
  <si>
    <t xml:space="preserve">Poznámka k souboru cen:_x000d_
1. V cenách jsou započteny i náklady na zhutněnou vyrovnávací násypnou vrstvu ze štěrku 16/32 tl. 200 mm._x000d_
2. V cenách -2113 až – 2236 jsou započteny i náklady na:_x000d_
a) dvě vstupní hrdla (nátoky) v dimenzi DN 160/315_x000d_
b) šachtový adaptér DN 600/315, šachtovou rouru a poklop s prstencem._x000d_
3. V cenách nejsou započteny náklady na:_x000d_
a) fixování zasakovacích boxů obsypem, který se oceňuje cenami souboru 174.0-11 zásyp sypaninou z jakékoliv horniny katalogu 800-1 Zemní práce části A01,_x000d_
b) napojení stávajícího kanalizačního potrubí,_x000d_
c) dodání dešťové šachty pro zasakovací boxy a retenci. Tyto se oceňují cenami souboru cen 894 81-2... této části katalogu._x000d_
</t>
  </si>
  <si>
    <t>899104112</t>
  </si>
  <si>
    <t>Osazení poklopů litinových nebo ocelových včetně rámů pro třídu zatížení D400, E600</t>
  </si>
  <si>
    <t>-1087239552</t>
  </si>
  <si>
    <t>Osazení poklopů litinových a ocelových včetně rámů pro třídu zatížení D400, E600</t>
  </si>
  <si>
    <t xml:space="preserve">Poznámka k souboru cen:_x000d_
1. V cenách 899 10 -.112 nejsou započteny náklady na dodání poklopů včetně rámů; tyto náklady se oceňují ve specifikaci._x000d_
2. V cenách 899 10 -.113 nejsou započteny náklady na:_x000d_
a) dodání poklopů; tyto náklady se oceňují ve specifikaci,_x000d_
b) montáž rámů, která se oceňuje cenami souboru 452 11-21.. části A01 tohoto katalogu._x000d_
3. Poklopy a vtokové mříže dělíme do těchto tříd zatížení:_x000d_
a) A15, A50 pro plochy používané výlučně chodci a cyklisty,_x000d_
b) B125 pro chodníky, pěší zóny a plochy srovnatelné, plochy pro stání a parkování osobních automobilů i v patrech,_x000d_
c) C250 pro poklopy umístěné v ploše odvodňovacích proužků pozemní komunikace, která měřeno od hrany obrubníku, zasahuje nejvíce 0,5 m do vozovkya nejvíce 0,2 m do chodníku,_x000d_
d) D400 pro vozovky pozemních komunikací, ulice pro pěší, zpevněné krajnice a parkovací plochy, které jsou přístupné pro všechny druhy silničních vozidel,_x000d_
e) E600 pro plochy, které budou vystavené zvláště vysokému zatížení kol._x000d_
</t>
  </si>
  <si>
    <t>55241402</t>
  </si>
  <si>
    <t xml:space="preserve">poklop šachtový s rámem DN600 třída D 400,  bez odvětrání</t>
  </si>
  <si>
    <t>893606791</t>
  </si>
  <si>
    <t>899501221</t>
  </si>
  <si>
    <t>Stupadla do šachet ocelová s PE povlakem vidlicová pro přímé zabudování do hmoždinek</t>
  </si>
  <si>
    <t>-1723449300</t>
  </si>
  <si>
    <t>Stupadla do šachet a drobných objektů ocelová s PE povlakem vidlicová pro přímé zabudování do hmoždinek</t>
  </si>
  <si>
    <t xml:space="preserve">Poznámka k souboru cen:_x000d_
1. Ceny jsou určeny pro osazení a dodání stupadel do netypových drobných objektů (oceňovaných cenami této části)._x000d_
</t>
  </si>
  <si>
    <t>4+160</t>
  </si>
  <si>
    <t>899503112</t>
  </si>
  <si>
    <t>Stupadla do šachet polyetylenová zapouštěcí kapsová osazovaná do vynechaných otvorů</t>
  </si>
  <si>
    <t>-1625909686</t>
  </si>
  <si>
    <t>Stupadla do šachet a drobných objektů ocelová s PE povlakem zapouštěcí - kapsová osazovaná do vynechaných otvorů</t>
  </si>
  <si>
    <t>2+22</t>
  </si>
  <si>
    <t>899620131</t>
  </si>
  <si>
    <t>Obetonování plastové šachty z polypropylenu betonem prostým tř. C 16/20 otevřený výkop</t>
  </si>
  <si>
    <t>1278267761</t>
  </si>
  <si>
    <t>Obetonování plastových šachet z polypropylenu betonem prostým v otevřeném výkopu, beton tř. C 16/20</t>
  </si>
  <si>
    <t>(PI*1,65*(1,24*1,24-1,09*1,09))+(PI*1,24*1,24*0,2)+(PI*1,24*1,24*0,15)</t>
  </si>
  <si>
    <t>(PI*1,65*(0,91*0,91-0,76*0,76))+(PI*0,91*0,91*0,2)+(PI*0,91*0,91*0,15)</t>
  </si>
  <si>
    <t>919511112</t>
  </si>
  <si>
    <t>Čela propustků z lomového kamene</t>
  </si>
  <si>
    <t>1606624670</t>
  </si>
  <si>
    <t>Čela propustků z lomového kamene upraveného, na maltu cementovou</t>
  </si>
  <si>
    <t xml:space="preserve">Poznámka k souboru cen:_x000d_
1. V ceně 31-1112 jsou započteny i náklady na bednění a ukončující desku o tl. 50 mm._x000d_
2. V ceně 51-1112 jsou započteny i náklady na krycí desku ze železového betonu tř. C 12/15, včetně bednění a vyspárování cementovou maltou._x000d_
3. Ceny jsou určeny pro čela trubních propustků kolmých a šikmých do DN 1500._x000d_
4. Objem čela propustku se určuje součtem objemu základu, nadzákladového zdiva a krycí desky._x000d_
5. Pro výpočet přesunu hmot se celková hmotnost položky sníží o hmotnost betonu, pokud je beton dodáván přímo na místo zabudování nebo do prostoru technologické_x000d_
6. Při zpevnění svahu nad čelem propustku geotextílií se práce oceňují cenami souboru cen 153 31 části A01 katalogu 800-1 Zemní práce._x000d_
</t>
  </si>
  <si>
    <t>1*1*0,5"vyústění</t>
  </si>
  <si>
    <t>998276101</t>
  </si>
  <si>
    <t>Přesun hmot pro trubní vedení z trub z plastických hmot otevřený výkop</t>
  </si>
  <si>
    <t>-742707680</t>
  </si>
  <si>
    <t>Přesun hmot pro trubní vedení hloubené z trub z plastických hmot nebo sklolaminátových pro vodovody nebo kanalizace v otevřeném výkopu dopravní vzdálenost do 15 m</t>
  </si>
  <si>
    <t xml:space="preserve">Poznámka k souboru cen:_x000d_
1. Položky přesunu hmot nelze užít pro zeminu, sypaniny, štěrkopísek, kamenivo ap. Případná manipulace s tímto materiálem se oceňuje souborem cen 162 .0-11 Vodorovné přemístění výkopku nebo sypaniny katalogu 800-1 Zemní práce._x000d_
</t>
  </si>
  <si>
    <t>05 - Veřejné osvětlení</t>
  </si>
  <si>
    <t>38 - Různé kompletní konstrukce nedělitelné do stav. dílů</t>
  </si>
  <si>
    <t>M21 - Elektromontáže</t>
  </si>
  <si>
    <t>M46 - Zemní práce při montážích</t>
  </si>
  <si>
    <t>D1 - Ostatní materiál</t>
  </si>
  <si>
    <t>Různé kompletní konstrukce nedělitelné do stav. dílů</t>
  </si>
  <si>
    <t>388996141R00</t>
  </si>
  <si>
    <t>Chránička kabelu z HDPE do DN 110 mm, výkop</t>
  </si>
  <si>
    <t>Poznámka k položce:_x000d_
Položka obsahuje spojovací materiál. V položce není zakalkulováno obetonování trubek - oceňuje se položkami kapitoly 388 31.</t>
  </si>
  <si>
    <t>M21</t>
  </si>
  <si>
    <t>Elektromontáže</t>
  </si>
  <si>
    <t>210204011R00</t>
  </si>
  <si>
    <t>DEMONTÁŽ Stožár osvětlovací ocelový délky do 12 m</t>
  </si>
  <si>
    <t>210202126R00</t>
  </si>
  <si>
    <t>DEMONTÁŽ Svítidlo venkovní světlomet</t>
  </si>
  <si>
    <t>210901090R00</t>
  </si>
  <si>
    <t>DEMONTÁŽ Kabel silový AYKY 1kV 4 x 25 mm2 pevně uložený</t>
  </si>
  <si>
    <t>210810054R00</t>
  </si>
  <si>
    <t>Kabel CYKY-m 750 V 4 žíly16-25 mm2 pevně uložený</t>
  </si>
  <si>
    <t>210810045R00</t>
  </si>
  <si>
    <t>Kabel CYKY-m 750 V 3 x 1,5 mm2 pevně uložený</t>
  </si>
  <si>
    <t>210220021R00</t>
  </si>
  <si>
    <t>Vedení uzemňovací v zemi FeZn do 120 mm2 vč.svorek</t>
  </si>
  <si>
    <t>210192553R00</t>
  </si>
  <si>
    <t>Svorkovnice stoupačková se zapoj. 6325-55-25 mm2</t>
  </si>
  <si>
    <t>210204002R00</t>
  </si>
  <si>
    <t>Stožár osvětlovací sadový - ocelový</t>
  </si>
  <si>
    <t>210204011R00.1</t>
  </si>
  <si>
    <t>Stožár osvětlovací ocelový délky do 12 m</t>
  </si>
  <si>
    <t>210202115R00</t>
  </si>
  <si>
    <t>Svítidlo veřejného osvětlení parkové</t>
  </si>
  <si>
    <t>210202126R00.1</t>
  </si>
  <si>
    <t>Svítidlo venkovní světlomet</t>
  </si>
  <si>
    <t>210204103R00</t>
  </si>
  <si>
    <t>Výložník ocelový 1ramenný do 35 kg</t>
  </si>
  <si>
    <t>210204105R00</t>
  </si>
  <si>
    <t>Výložník ocelový 2ramenný do 70 kg</t>
  </si>
  <si>
    <t>210102001R00</t>
  </si>
  <si>
    <t>Spojka epoxid. plast.kabely 1kV, SVPe 4x25 mm2</t>
  </si>
  <si>
    <t>M46</t>
  </si>
  <si>
    <t>Zemní práce při montážích</t>
  </si>
  <si>
    <t>460010011RT2</t>
  </si>
  <si>
    <t>Vytýčení trasy nn vedení v přehled.terénu, v obci</t>
  </si>
  <si>
    <t>km</t>
  </si>
  <si>
    <t>Poznámka k položce:_x000d_
délka trasy do 500 m</t>
  </si>
  <si>
    <t>460200033RT2</t>
  </si>
  <si>
    <t>Výkop kabelové rýhy 20/80 cm, hornina 3</t>
  </si>
  <si>
    <t>Poznámka k položce:_x000d_
ruční výkop rýhy</t>
  </si>
  <si>
    <t>460570163R00</t>
  </si>
  <si>
    <t>Zához rýhy 35/80 cm, hornina třídy 3, se zhutněním</t>
  </si>
  <si>
    <t>460620013RT1</t>
  </si>
  <si>
    <t>Provizorní úprava terénu v přírodní hornině 3</t>
  </si>
  <si>
    <t>Poznámka k položce:_x000d_
ruční vyrovnání a zhutnění</t>
  </si>
  <si>
    <t>460050003RT1</t>
  </si>
  <si>
    <t>Jáma pro stožár J nepatk. do 8 m, v rovině, hor. 3</t>
  </si>
  <si>
    <t>Poznámka k položce:_x000d_
ruční výkop jámy</t>
  </si>
  <si>
    <t>460080001RT1</t>
  </si>
  <si>
    <t>Betonový základ do zeminy bez bednění</t>
  </si>
  <si>
    <t>Poznámka k položce:_x000d_
uložení betonu do výkopu, vč materiálu</t>
  </si>
  <si>
    <t>460200163RT2</t>
  </si>
  <si>
    <t xml:space="preserve">Výkop kabelové rýhy 35/80 cm  hor.3</t>
  </si>
  <si>
    <t>Výkop kabelové rýhy 35/80 cm hor.3</t>
  </si>
  <si>
    <t>460200303RT2</t>
  </si>
  <si>
    <t>Výkop kabelové rýhy 50/120 cm hor.3</t>
  </si>
  <si>
    <t>460420382RT1</t>
  </si>
  <si>
    <t>Zakrytí kabelu bet.deskou 50/15/4, š. 30 cm, písek</t>
  </si>
  <si>
    <t>Poznámka k položce:_x000d_
zřízení písk.lože, dodávka a osaz.desek</t>
  </si>
  <si>
    <t>460490012R00</t>
  </si>
  <si>
    <t>Fólie výstražná z PVC, šířka 33 cm</t>
  </si>
  <si>
    <t>Poznámka k položce:_x000d_
vč. materiálu</t>
  </si>
  <si>
    <t>460570303R00</t>
  </si>
  <si>
    <t>Zához rýhy 50/120 cm, hornina tř. 3, se zhutněním</t>
  </si>
  <si>
    <t>460600001RT8</t>
  </si>
  <si>
    <t>Naložení a odvoz zeminy</t>
  </si>
  <si>
    <t>Poznámka k položce:_x000d_
odvoz na vzdálenost 10000 m</t>
  </si>
  <si>
    <t>D1</t>
  </si>
  <si>
    <t>Ostatní materiál</t>
  </si>
  <si>
    <t>34111080</t>
  </si>
  <si>
    <t>Kabel silový s Cu jádrem 750 V CYKY 4 x16 mm2</t>
  </si>
  <si>
    <t xml:space="preserve">Poznámka k položce:_x000d_
CYKY Instalační kabely  Použití: pro pevné uložení ve vnitřních a venkovních prostorách, v zemi, v betonu. Kabely jsou odolné proti UV záření a proti šíření plamene.  Konstrukce: 1. Měděné plné holé jádro 2. PVC izolace 3. Výplňový obal 4. PVC plášť</t>
  </si>
  <si>
    <t>34111032</t>
  </si>
  <si>
    <t>Kabel silový s Cu jádrem 750 V CYKY 3 C x 1,5 mm2</t>
  </si>
  <si>
    <t>003LPSVD</t>
  </si>
  <si>
    <t>Pásek zemnící ZP 30x4 FEZN 1kg=1.05m</t>
  </si>
  <si>
    <t>000-s03VD</t>
  </si>
  <si>
    <t>Stožárová svorkovnice odbočná jednookruhová s pojistkou 10A</t>
  </si>
  <si>
    <t>ks</t>
  </si>
  <si>
    <t>Poznámka k položce:_x000d_
Stožárová výzbroj s odbočnou svorkovnicí RSA 16, s jedním držákem pojistky RSP 4</t>
  </si>
  <si>
    <t>000-s04VD</t>
  </si>
  <si>
    <t>Stožárová svorkovnice odbočná dvouokruhová s pojistkou 10A</t>
  </si>
  <si>
    <t>Poznámka k položce:_x000d_
Stožárová výzbroj s odbočnou svorkovnicí RSA 16, se dvěmi držáky pojistky RSP 4</t>
  </si>
  <si>
    <t>015-005VD</t>
  </si>
  <si>
    <t>Osvětlovací stožár bezpaticový - třístupňový, 6m</t>
  </si>
  <si>
    <t>Poznámka k položce:_x000d_
Žározinková povrchnová úprava, spodní část dříku nad zemí je opatřena dvířky s otvorem pro montáž elektropříslušenství. Tři stupně 133/89/60</t>
  </si>
  <si>
    <t>015-005VD.1</t>
  </si>
  <si>
    <t>Osvětlovací stožár bezpaticový - třístupňový, 4m</t>
  </si>
  <si>
    <t>015-001VD</t>
  </si>
  <si>
    <t>Parkové LED svítidlo 30W</t>
  </si>
  <si>
    <t>74</t>
  </si>
  <si>
    <t>Poznámka k položce:_x000d_
Materiál Slitina hliníku Krytí IP 65 Provozní teplota -35°C -+50°C Délka 690 mmVýška 480 mm Index podání barev (CRI) 75 Ra Kryt Plast Vstupní napětí AC100-240V Průměr 690 mm , Šířka 690 mm Světelný tok 3325 lm</t>
  </si>
  <si>
    <t>015-008VD</t>
  </si>
  <si>
    <t>LED svítidlo 14W</t>
  </si>
  <si>
    <t>76</t>
  </si>
  <si>
    <t>Poznámka k položce:_x000d_
2065 lm, zdroj 2300 lm, 14,0 W</t>
  </si>
  <si>
    <t>015-009VD</t>
  </si>
  <si>
    <t>LED svítidlo 24W</t>
  </si>
  <si>
    <t>78</t>
  </si>
  <si>
    <t>Poznámka k položce:_x000d_
3098 lm, zdroj 3600 lm, 24,0 W</t>
  </si>
  <si>
    <t>015-006VD</t>
  </si>
  <si>
    <t>Výložník k osvětlovacímu stožáru 500mm</t>
  </si>
  <si>
    <t>80</t>
  </si>
  <si>
    <t>Poznámka k položce:_x000d_
Žározinková povrchnová úprava, jednoduchý lomený výložník, který se nasazuje na vrchní stupeň dříku a fixuje pomocí tří šroubů M10</t>
  </si>
  <si>
    <t>015-007VD</t>
  </si>
  <si>
    <t>Výložník k osvětlovacímu stožáru dvojitý 500mm</t>
  </si>
  <si>
    <t>82</t>
  </si>
  <si>
    <t>35436082</t>
  </si>
  <si>
    <t>Spojka 1kV přech.venkovní smršťovací SVCZ 25/35</t>
  </si>
  <si>
    <t>84</t>
  </si>
  <si>
    <t>3457114705</t>
  </si>
  <si>
    <t>Trubka kabelová chránička 110</t>
  </si>
  <si>
    <t>86</t>
  </si>
  <si>
    <t xml:space="preserve">Poznámka k položce:_x000d_
Elektroinstalační trubky vhodné především pro mechanickou ochranu všech druhů energetických a telekomunikačních vedení.  Vnější plášť trubky je vyroben z HDPE, vnitřní z LDPE.  Konstrukce dvojité stěny - uvnitř hladká trubka a zevně trubka korugovaná Trubkový systém splňuje pevnost v tlaku &gt;450 N a umožňuje práci v teplotním rozmezí -45 °C až +60 °C při zachování tvaru trubky. Stupeň krytí: IP 67 - při použití těsnících kroužků. Trubky se dodávají standardně v červené barvě. Na jednom konci trubky je nasunuta spojka, která umožňuje napojení trubek.  Utěsnění proti vniknutí prachu a písku.</t>
  </si>
  <si>
    <t>06 - Vedlejší a ostatní rozpočtové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</si>
  <si>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</si>
  <si>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</si>
  <si>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</si>
  <si>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</si>
  <si>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</si>
  <si>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</si>
  <si>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</si>
  <si>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</si>
  <si>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012002000</t>
  </si>
  <si>
    <t>Geodetické práce</t>
  </si>
  <si>
    <t>Kč</t>
  </si>
  <si>
    <t>1024</t>
  </si>
  <si>
    <t>749368818</t>
  </si>
  <si>
    <t>VRN3</t>
  </si>
  <si>
    <t>Zařízení staveniště</t>
  </si>
  <si>
    <t>030001000</t>
  </si>
  <si>
    <t>1250066742</t>
  </si>
  <si>
    <t>VRN4</t>
  </si>
  <si>
    <t>Inženýrská činnost</t>
  </si>
  <si>
    <t>043002000</t>
  </si>
  <si>
    <t>Zkoušky a ostatní měření</t>
  </si>
  <si>
    <t>1013257561</t>
  </si>
  <si>
    <t>SEZNAM FIGUR</t>
  </si>
  <si>
    <t>Výměra</t>
  </si>
  <si>
    <t xml:space="preserve"> 01a</t>
  </si>
  <si>
    <t>Použití figury:</t>
  </si>
  <si>
    <t xml:space="preserve"> 01b</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</si>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</sst>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0000A8"/>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b/>
      <sz val="9"/>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8" fillId="0" borderId="0" applyNumberFormat="0" applyFill="0" applyBorder="0" applyAlignment="0" applyProtection="0"/>
  </cellStyleXfs>
  <cellXfs count="385">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4" fontId="18"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4"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0" xfId="0" applyProtection="1">
      <protection locked="0"/>
    </xf>
    <xf numFmtId="0" fontId="30" fillId="0" borderId="0" xfId="0" applyFont="1" applyAlignment="1">
      <alignment horizontal="left" vertical="center"/>
    </xf>
    <xf numFmtId="0" fontId="0" fillId="0" borderId="2" xfId="0" applyBorder="1"/>
    <xf numFmtId="0" fontId="0" fillId="0" borderId="3" xfId="0" applyBorder="1"/>
    <xf numFmtId="0" fontId="0" fillId="0" borderId="3"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protection locked="0"/>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3" fillId="0" borderId="13" xfId="0" applyNumberFormat="1" applyFont="1" applyBorder="1" applyAlignment="1" applyProtection="1"/>
    <xf numFmtId="166" fontId="33" fillId="0" borderId="14" xfId="0" applyNumberFormat="1" applyFont="1" applyBorder="1" applyAlignment="1" applyProtection="1"/>
    <xf numFmtId="4" fontId="34"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horizontal="lef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37" fillId="0" borderId="0" xfId="0" applyFont="1" applyAlignment="1" applyProtection="1">
      <alignment vertical="center" wrapText="1"/>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38" fillId="0" borderId="23" xfId="0" applyFont="1" applyBorder="1" applyAlignment="1" applyProtection="1">
      <alignment horizontal="center" vertical="center"/>
    </xf>
    <xf numFmtId="49" fontId="38" fillId="0" borderId="23" xfId="0" applyNumberFormat="1" applyFont="1" applyBorder="1" applyAlignment="1" applyProtection="1">
      <alignment horizontal="left" vertical="center" wrapText="1"/>
    </xf>
    <xf numFmtId="0" fontId="38" fillId="0" borderId="23" xfId="0" applyFont="1" applyBorder="1" applyAlignment="1" applyProtection="1">
      <alignment horizontal="left" vertical="center" wrapText="1"/>
    </xf>
    <xf numFmtId="0" fontId="38" fillId="0" borderId="23" xfId="0" applyFont="1" applyBorder="1" applyAlignment="1" applyProtection="1">
      <alignment horizontal="center" vertical="center" wrapText="1"/>
    </xf>
    <xf numFmtId="167" fontId="38" fillId="0" borderId="23" xfId="0" applyNumberFormat="1" applyFont="1" applyBorder="1" applyAlignment="1" applyProtection="1">
      <alignment vertical="center"/>
    </xf>
    <xf numFmtId="4" fontId="38" fillId="2" borderId="23" xfId="0" applyNumberFormat="1" applyFont="1" applyFill="1" applyBorder="1" applyAlignment="1" applyProtection="1">
      <alignment vertical="center"/>
      <protection locked="0"/>
    </xf>
    <xf numFmtId="4" fontId="38" fillId="0" borderId="23" xfId="0" applyNumberFormat="1" applyFont="1" applyBorder="1" applyAlignment="1" applyProtection="1">
      <alignment vertical="center"/>
    </xf>
    <xf numFmtId="0" fontId="39" fillId="0" borderId="4" xfId="0" applyFont="1" applyBorder="1" applyAlignment="1">
      <alignment vertical="center"/>
    </xf>
    <xf numFmtId="0" fontId="38" fillId="2" borderId="15"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9" fillId="0" borderId="22" xfId="0" applyFont="1" applyBorder="1" applyAlignment="1" applyProtection="1">
      <alignment vertical="center"/>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0" fillId="0" borderId="4" xfId="0" applyFont="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4" fillId="0" borderId="0" xfId="0" applyFont="1" applyAlignment="1">
      <alignment horizontal="left" vertical="center" wrapText="1"/>
    </xf>
    <xf numFmtId="0" fontId="40" fillId="0" borderId="17" xfId="0" applyFont="1" applyBorder="1" applyAlignment="1">
      <alignment horizontal="left" vertical="center" wrapText="1"/>
    </xf>
    <xf numFmtId="0" fontId="40" fillId="0" borderId="23" xfId="0" applyFont="1" applyBorder="1" applyAlignment="1">
      <alignment horizontal="left" vertical="center" wrapText="1"/>
    </xf>
    <xf numFmtId="0" fontId="40" fillId="0" borderId="23" xfId="0" applyFont="1" applyBorder="1" applyAlignment="1">
      <alignment horizontal="left" vertical="center"/>
    </xf>
    <xf numFmtId="167" fontId="40" fillId="0" borderId="19"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xf numFmtId="0" fontId="0" fillId="0" borderId="0" xfId="0" applyAlignment="1">
      <alignment vertical="top"/>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vertical="center" wrapText="1"/>
    </xf>
    <xf numFmtId="0" fontId="41" fillId="0" borderId="27" xfId="0" applyFont="1" applyBorder="1" applyAlignment="1">
      <alignment horizontal="center" vertical="center" wrapText="1"/>
    </xf>
    <xf numFmtId="0" fontId="42" fillId="0" borderId="1"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7" xfId="0" applyFont="1" applyBorder="1" applyAlignment="1">
      <alignment vertical="center" wrapText="1"/>
    </xf>
    <xf numFmtId="0" fontId="43" fillId="0" borderId="29" xfId="0" applyFont="1" applyBorder="1" applyAlignment="1">
      <alignment horizontal="left" wrapText="1"/>
    </xf>
    <xf numFmtId="0" fontId="41" fillId="0" borderId="28" xfId="0" applyFont="1" applyBorder="1" applyAlignment="1">
      <alignment vertical="center" wrapText="1"/>
    </xf>
    <xf numFmtId="0" fontId="43" fillId="0" borderId="1" xfId="0" applyFont="1" applyBorder="1" applyAlignment="1">
      <alignment horizontal="left" vertical="center" wrapText="1"/>
    </xf>
    <xf numFmtId="0" fontId="44" fillId="0" borderId="1" xfId="0" applyFont="1" applyBorder="1" applyAlignment="1">
      <alignment horizontal="left" vertical="center" wrapText="1"/>
    </xf>
    <xf numFmtId="0" fontId="44" fillId="0" borderId="27" xfId="0" applyFont="1" applyBorder="1" applyAlignment="1">
      <alignment vertical="center" wrapText="1"/>
    </xf>
    <xf numFmtId="0" fontId="44" fillId="0" borderId="1" xfId="0" applyFont="1" applyBorder="1" applyAlignment="1">
      <alignment vertical="center" wrapText="1"/>
    </xf>
    <xf numFmtId="0" fontId="44" fillId="0" borderId="1" xfId="0" applyFont="1" applyBorder="1" applyAlignment="1">
      <alignment horizontal="left" vertical="center"/>
    </xf>
    <xf numFmtId="0" fontId="44" fillId="0" borderId="1" xfId="0" applyFont="1" applyBorder="1" applyAlignment="1">
      <alignment vertical="center"/>
    </xf>
    <xf numFmtId="49" fontId="44" fillId="0" borderId="1" xfId="0" applyNumberFormat="1" applyFont="1" applyBorder="1" applyAlignment="1">
      <alignment horizontal="left" vertical="center" wrapText="1"/>
    </xf>
    <xf numFmtId="49" fontId="44" fillId="0" borderId="1" xfId="0" applyNumberFormat="1" applyFont="1" applyBorder="1" applyAlignment="1">
      <alignment vertical="center" wrapText="1"/>
    </xf>
    <xf numFmtId="0" fontId="41" fillId="0" borderId="30" xfId="0" applyFont="1" applyBorder="1" applyAlignment="1">
      <alignment vertical="center" wrapText="1"/>
    </xf>
    <xf numFmtId="0" fontId="45" fillId="0" borderId="29" xfId="0" applyFont="1" applyBorder="1" applyAlignment="1">
      <alignment vertical="center" wrapText="1"/>
    </xf>
    <xf numFmtId="0" fontId="41" fillId="0" borderId="31" xfId="0" applyFont="1" applyBorder="1" applyAlignment="1">
      <alignment vertical="center" wrapText="1"/>
    </xf>
    <xf numFmtId="0" fontId="41" fillId="0" borderId="1" xfId="0" applyFont="1" applyBorder="1" applyAlignment="1">
      <alignment vertical="top"/>
    </xf>
    <xf numFmtId="0" fontId="41" fillId="0" borderId="0" xfId="0" applyFont="1" applyAlignment="1">
      <alignment vertical="top"/>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2" fillId="0" borderId="1" xfId="0" applyFont="1" applyBorder="1" applyAlignment="1">
      <alignment horizontal="center" vertical="center"/>
    </xf>
    <xf numFmtId="0" fontId="41" fillId="0" borderId="28" xfId="0" applyFont="1" applyBorder="1" applyAlignment="1">
      <alignment horizontal="left" vertical="center"/>
    </xf>
    <xf numFmtId="0" fontId="43" fillId="0" borderId="1"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1" xfId="0" applyFont="1" applyBorder="1" applyAlignment="1">
      <alignment horizontal="left" vertical="center"/>
    </xf>
    <xf numFmtId="0" fontId="44" fillId="0" borderId="0" xfId="0" applyFont="1" applyAlignment="1">
      <alignment horizontal="left" vertical="center"/>
    </xf>
    <xf numFmtId="0" fontId="44" fillId="0" borderId="1" xfId="0" applyFont="1" applyBorder="1" applyAlignment="1">
      <alignment horizontal="center" vertical="center"/>
    </xf>
    <xf numFmtId="0" fontId="44" fillId="0" borderId="27" xfId="0" applyFont="1" applyBorder="1" applyAlignment="1">
      <alignment horizontal="left" vertical="center"/>
    </xf>
    <xf numFmtId="0" fontId="44" fillId="0" borderId="1" xfId="0" applyFont="1" applyFill="1" applyBorder="1" applyAlignment="1">
      <alignment horizontal="left" vertical="center"/>
    </xf>
    <xf numFmtId="0" fontId="44" fillId="0" borderId="1" xfId="0" applyFont="1" applyFill="1" applyBorder="1" applyAlignment="1">
      <alignment horizontal="center" vertical="center"/>
    </xf>
    <xf numFmtId="0" fontId="41" fillId="0" borderId="30" xfId="0" applyFont="1" applyBorder="1" applyAlignment="1">
      <alignment horizontal="left" vertical="center"/>
    </xf>
    <xf numFmtId="0" fontId="45" fillId="0" borderId="29" xfId="0" applyFont="1" applyBorder="1" applyAlignment="1">
      <alignment horizontal="left" vertical="center"/>
    </xf>
    <xf numFmtId="0" fontId="41" fillId="0" borderId="31" xfId="0" applyFont="1" applyBorder="1" applyAlignment="1">
      <alignment horizontal="left" vertical="center"/>
    </xf>
    <xf numFmtId="0" fontId="41" fillId="0" borderId="1" xfId="0" applyFont="1" applyBorder="1" applyAlignment="1">
      <alignment horizontal="left" vertical="center"/>
    </xf>
    <xf numFmtId="0" fontId="45" fillId="0" borderId="1" xfId="0" applyFont="1" applyBorder="1" applyAlignment="1">
      <alignment horizontal="left" vertical="center"/>
    </xf>
    <xf numFmtId="0" fontId="46" fillId="0" borderId="1" xfId="0" applyFont="1" applyBorder="1" applyAlignment="1">
      <alignment horizontal="left" vertical="center"/>
    </xf>
    <xf numFmtId="0" fontId="44" fillId="0" borderId="29" xfId="0" applyFont="1" applyBorder="1" applyAlignment="1">
      <alignment horizontal="left" vertical="center"/>
    </xf>
    <xf numFmtId="0" fontId="41" fillId="0" borderId="1" xfId="0" applyFont="1" applyBorder="1" applyAlignment="1">
      <alignment horizontal="left" vertical="center" wrapText="1"/>
    </xf>
    <xf numFmtId="0" fontId="44" fillId="0" borderId="1" xfId="0" applyFont="1" applyBorder="1" applyAlignment="1">
      <alignment horizontal="center"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46" fillId="0" borderId="27" xfId="0" applyFont="1" applyBorder="1" applyAlignment="1">
      <alignment horizontal="left" vertical="center" wrapText="1"/>
    </xf>
    <xf numFmtId="0" fontId="46"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4" fillId="0" borderId="28" xfId="0" applyFont="1" applyBorder="1" applyAlignment="1">
      <alignment horizontal="left" vertical="center"/>
    </xf>
    <xf numFmtId="0" fontId="44" fillId="0" borderId="30" xfId="0" applyFont="1" applyBorder="1" applyAlignment="1">
      <alignment horizontal="left" vertical="center" wrapText="1"/>
    </xf>
    <xf numFmtId="0" fontId="44" fillId="0" borderId="29" xfId="0" applyFont="1" applyBorder="1" applyAlignment="1">
      <alignment horizontal="left" vertical="center" wrapText="1"/>
    </xf>
    <xf numFmtId="0" fontId="44" fillId="0" borderId="31" xfId="0" applyFont="1" applyBorder="1" applyAlignment="1">
      <alignment horizontal="left" vertical="center" wrapText="1"/>
    </xf>
    <xf numFmtId="0" fontId="44" fillId="0" borderId="1" xfId="0" applyFont="1" applyBorder="1" applyAlignment="1">
      <alignment horizontal="left" vertical="top"/>
    </xf>
    <xf numFmtId="0" fontId="44" fillId="0" borderId="1" xfId="0" applyFont="1" applyBorder="1" applyAlignment="1">
      <alignment horizontal="center" vertical="top"/>
    </xf>
    <xf numFmtId="0" fontId="44" fillId="0" borderId="30" xfId="0" applyFont="1" applyBorder="1" applyAlignment="1">
      <alignment horizontal="left" vertical="center"/>
    </xf>
    <xf numFmtId="0" fontId="44" fillId="0" borderId="31" xfId="0" applyFont="1" applyBorder="1" applyAlignment="1">
      <alignment horizontal="left" vertical="center"/>
    </xf>
    <xf numFmtId="0" fontId="46" fillId="0" borderId="0" xfId="0" applyFont="1" applyAlignment="1">
      <alignment vertical="center"/>
    </xf>
    <xf numFmtId="0" fontId="43" fillId="0" borderId="1"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1" xfId="0" applyBorder="1" applyAlignment="1">
      <alignment vertical="top"/>
    </xf>
    <xf numFmtId="49" fontId="44" fillId="0" borderId="1"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applyAlignment="1"/>
    <xf numFmtId="0" fontId="41" fillId="0" borderId="27" xfId="0" applyFont="1" applyBorder="1" applyAlignment="1">
      <alignment vertical="top"/>
    </xf>
    <xf numFmtId="0" fontId="41" fillId="0" borderId="28" xfId="0" applyFont="1" applyBorder="1" applyAlignment="1">
      <alignment vertical="top"/>
    </xf>
    <xf numFmtId="0" fontId="41" fillId="0" borderId="1" xfId="0" applyFont="1" applyBorder="1" applyAlignment="1">
      <alignment horizontal="center" vertical="center"/>
    </xf>
    <xf numFmtId="0" fontId="41" fillId="0" borderId="1" xfId="0" applyFont="1" applyBorder="1" applyAlignment="1">
      <alignment horizontal="left" vertical="top"/>
    </xf>
    <xf numFmtId="0" fontId="41" fillId="0" borderId="30" xfId="0" applyFont="1" applyBorder="1" applyAlignment="1">
      <alignment vertical="top"/>
    </xf>
    <xf numFmtId="0" fontId="41" fillId="0" borderId="29" xfId="0" applyFont="1" applyBorder="1" applyAlignment="1">
      <alignment vertical="top"/>
    </xf>
    <xf numFmtId="0" fontId="41"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theme" Target="theme/theme1.xml" /><Relationship Id="rId13" Type="http://schemas.openxmlformats.org/officeDocument/2006/relationships/calcChain" Target="calcChain.xml" /><Relationship Id="rId14"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1" customFormat="1" ht="18.48"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1" customFormat="1" ht="18.48"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1" customFormat="1" ht="18.48"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33</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3" customFormat="1" ht="14.4" customHeight="1">
      <c r="A29" s="3"/>
      <c r="B29" s="47"/>
      <c r="C29" s="48"/>
      <c r="D29" s="33" t="s">
        <v>42</v>
      </c>
      <c r="E29" s="48"/>
      <c r="F29" s="33" t="s">
        <v>43</v>
      </c>
      <c r="G29" s="48"/>
      <c r="H29" s="48"/>
      <c r="I29" s="48"/>
      <c r="J29" s="48"/>
      <c r="K29" s="48"/>
      <c r="L29" s="49">
        <v>0.20999999999999999</v>
      </c>
      <c r="M29" s="48"/>
      <c r="N29" s="48"/>
      <c r="O29" s="48"/>
      <c r="P29" s="48"/>
      <c r="Q29" s="48"/>
      <c r="R29" s="48"/>
      <c r="S29" s="48"/>
      <c r="T29" s="48"/>
      <c r="U29" s="48"/>
      <c r="V29" s="48"/>
      <c r="W29" s="50">
        <f>ROUND(AZ54, 2)</f>
        <v>0</v>
      </c>
      <c r="X29" s="48"/>
      <c r="Y29" s="48"/>
      <c r="Z29" s="48"/>
      <c r="AA29" s="48"/>
      <c r="AB29" s="48"/>
      <c r="AC29" s="48"/>
      <c r="AD29" s="48"/>
      <c r="AE29" s="48"/>
      <c r="AF29" s="48"/>
      <c r="AG29" s="48"/>
      <c r="AH29" s="48"/>
      <c r="AI29" s="48"/>
      <c r="AJ29" s="48"/>
      <c r="AK29" s="50">
        <f>ROUND(AV54, 2)</f>
        <v>0</v>
      </c>
      <c r="AL29" s="48"/>
      <c r="AM29" s="48"/>
      <c r="AN29" s="48"/>
      <c r="AO29" s="48"/>
      <c r="AP29" s="48"/>
      <c r="AQ29" s="48"/>
      <c r="AR29" s="51"/>
      <c r="BE29" s="52"/>
    </row>
    <row r="30" s="3" customFormat="1" ht="14.4" customHeight="1">
      <c r="A30" s="3"/>
      <c r="B30" s="47"/>
      <c r="C30" s="48"/>
      <c r="D30" s="48"/>
      <c r="E30" s="48"/>
      <c r="F30" s="33" t="s">
        <v>44</v>
      </c>
      <c r="G30" s="48"/>
      <c r="H30" s="48"/>
      <c r="I30" s="48"/>
      <c r="J30" s="48"/>
      <c r="K30" s="48"/>
      <c r="L30" s="49">
        <v>0.14999999999999999</v>
      </c>
      <c r="M30" s="48"/>
      <c r="N30" s="48"/>
      <c r="O30" s="48"/>
      <c r="P30" s="48"/>
      <c r="Q30" s="48"/>
      <c r="R30" s="48"/>
      <c r="S30" s="48"/>
      <c r="T30" s="48"/>
      <c r="U30" s="48"/>
      <c r="V30" s="48"/>
      <c r="W30" s="50">
        <f>ROUND(BA54, 2)</f>
        <v>0</v>
      </c>
      <c r="X30" s="48"/>
      <c r="Y30" s="48"/>
      <c r="Z30" s="48"/>
      <c r="AA30" s="48"/>
      <c r="AB30" s="48"/>
      <c r="AC30" s="48"/>
      <c r="AD30" s="48"/>
      <c r="AE30" s="48"/>
      <c r="AF30" s="48"/>
      <c r="AG30" s="48"/>
      <c r="AH30" s="48"/>
      <c r="AI30" s="48"/>
      <c r="AJ30" s="48"/>
      <c r="AK30" s="50">
        <f>ROUND(AW54, 2)</f>
        <v>0</v>
      </c>
      <c r="AL30" s="48"/>
      <c r="AM30" s="48"/>
      <c r="AN30" s="48"/>
      <c r="AO30" s="48"/>
      <c r="AP30" s="48"/>
      <c r="AQ30" s="48"/>
      <c r="AR30" s="51"/>
      <c r="BE30" s="52"/>
    </row>
    <row r="31" hidden="1" s="3" customFormat="1" ht="14.4" customHeight="1">
      <c r="A31" s="3"/>
      <c r="B31" s="47"/>
      <c r="C31" s="48"/>
      <c r="D31" s="48"/>
      <c r="E31" s="48"/>
      <c r="F31" s="33" t="s">
        <v>45</v>
      </c>
      <c r="G31" s="48"/>
      <c r="H31" s="48"/>
      <c r="I31" s="48"/>
      <c r="J31" s="48"/>
      <c r="K31" s="48"/>
      <c r="L31" s="49">
        <v>0.20999999999999999</v>
      </c>
      <c r="M31" s="48"/>
      <c r="N31" s="48"/>
      <c r="O31" s="48"/>
      <c r="P31" s="48"/>
      <c r="Q31" s="48"/>
      <c r="R31" s="48"/>
      <c r="S31" s="48"/>
      <c r="T31" s="48"/>
      <c r="U31" s="48"/>
      <c r="V31" s="48"/>
      <c r="W31" s="50">
        <f>ROUND(BB54,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3" t="s">
        <v>46</v>
      </c>
      <c r="G32" s="48"/>
      <c r="H32" s="48"/>
      <c r="I32" s="48"/>
      <c r="J32" s="48"/>
      <c r="K32" s="48"/>
      <c r="L32" s="49">
        <v>0.14999999999999999</v>
      </c>
      <c r="M32" s="48"/>
      <c r="N32" s="48"/>
      <c r="O32" s="48"/>
      <c r="P32" s="48"/>
      <c r="Q32" s="48"/>
      <c r="R32" s="48"/>
      <c r="S32" s="48"/>
      <c r="T32" s="48"/>
      <c r="U32" s="48"/>
      <c r="V32" s="48"/>
      <c r="W32" s="50">
        <f>ROUND(BC54,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 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2" customFormat="1" ht="25.92"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6.96"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2" customFormat="1" ht="6.96"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2" customFormat="1" ht="24.96"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2" customFormat="1" ht="6.96"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4" customFormat="1" ht="12" customHeight="1">
      <c r="A44" s="4"/>
      <c r="B44" s="64"/>
      <c r="C44" s="33" t="s">
        <v>13</v>
      </c>
      <c r="D44" s="65"/>
      <c r="E44" s="65"/>
      <c r="F44" s="65"/>
      <c r="G44" s="65"/>
      <c r="H44" s="65"/>
      <c r="I44" s="65"/>
      <c r="J44" s="65"/>
      <c r="K44" s="65"/>
      <c r="L44" s="65" t="str">
        <f>K5</f>
        <v>20190730</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5" customFormat="1" ht="36.96" customHeight="1">
      <c r="A45" s="5"/>
      <c r="B45" s="67"/>
      <c r="C45" s="68" t="s">
        <v>16</v>
      </c>
      <c r="D45" s="69"/>
      <c r="E45" s="69"/>
      <c r="F45" s="69"/>
      <c r="G45" s="69"/>
      <c r="H45" s="69"/>
      <c r="I45" s="69"/>
      <c r="J45" s="69"/>
      <c r="K45" s="69"/>
      <c r="L45" s="70" t="str">
        <f>K6</f>
        <v>Parkoviště a komunikace Rumburk Na ValechR1</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2" customFormat="1" ht="6.96"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2" customFormat="1" ht="12" customHeight="1">
      <c r="A47" s="39"/>
      <c r="B47" s="40"/>
      <c r="C47" s="33" t="s">
        <v>21</v>
      </c>
      <c r="D47" s="41"/>
      <c r="E47" s="41"/>
      <c r="F47" s="41"/>
      <c r="G47" s="41"/>
      <c r="H47" s="41"/>
      <c r="I47" s="41"/>
      <c r="J47" s="41"/>
      <c r="K47" s="41"/>
      <c r="L47" s="72" t="str">
        <f>IF(K8="","",K8)</f>
        <v>Rumburk</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 "","",AN8)</f>
        <v>30. 7. 2019</v>
      </c>
      <c r="AN47" s="73"/>
      <c r="AO47" s="41"/>
      <c r="AP47" s="41"/>
      <c r="AQ47" s="41"/>
      <c r="AR47" s="45"/>
      <c r="BE47" s="39"/>
    </row>
    <row r="48" s="2" customFormat="1" ht="6.96"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2" customFormat="1" ht="15.15" customHeight="1">
      <c r="A49" s="39"/>
      <c r="B49" s="40"/>
      <c r="C49" s="33" t="s">
        <v>25</v>
      </c>
      <c r="D49" s="41"/>
      <c r="E49" s="41"/>
      <c r="F49" s="41"/>
      <c r="G49" s="41"/>
      <c r="H49" s="41"/>
      <c r="I49" s="41"/>
      <c r="J49" s="41"/>
      <c r="K49" s="41"/>
      <c r="L49" s="65" t="str">
        <f>IF(E11= "","",E11)</f>
        <v>Město Rumburk</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 xml:space="preserve"> </v>
      </c>
      <c r="AN49" s="65"/>
      <c r="AO49" s="65"/>
      <c r="AP49" s="65"/>
      <c r="AQ49" s="41"/>
      <c r="AR49" s="45"/>
      <c r="AS49" s="75" t="s">
        <v>52</v>
      </c>
      <c r="AT49" s="76"/>
      <c r="AU49" s="77"/>
      <c r="AV49" s="77"/>
      <c r="AW49" s="77"/>
      <c r="AX49" s="77"/>
      <c r="AY49" s="77"/>
      <c r="AZ49" s="77"/>
      <c r="BA49" s="77"/>
      <c r="BB49" s="77"/>
      <c r="BC49" s="77"/>
      <c r="BD49" s="78"/>
      <c r="BE49" s="39"/>
    </row>
    <row r="50" s="2" customFormat="1" ht="15.15" customHeight="1">
      <c r="A50" s="39"/>
      <c r="B50" s="40"/>
      <c r="C50" s="33" t="s">
        <v>29</v>
      </c>
      <c r="D50" s="41"/>
      <c r="E50" s="41"/>
      <c r="F50" s="41"/>
      <c r="G50" s="41"/>
      <c r="H50" s="41"/>
      <c r="I50" s="41"/>
      <c r="J50" s="41"/>
      <c r="K50" s="41"/>
      <c r="L50" s="65" t="str">
        <f>IF(E14= "Vyplň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J. Nešněra</v>
      </c>
      <c r="AN50" s="65"/>
      <c r="AO50" s="65"/>
      <c r="AP50" s="65"/>
      <c r="AQ50" s="41"/>
      <c r="AR50" s="45"/>
      <c r="AS50" s="79"/>
      <c r="AT50" s="80"/>
      <c r="AU50" s="81"/>
      <c r="AV50" s="81"/>
      <c r="AW50" s="81"/>
      <c r="AX50" s="81"/>
      <c r="AY50" s="81"/>
      <c r="AZ50" s="81"/>
      <c r="BA50" s="81"/>
      <c r="BB50" s="81"/>
      <c r="BC50" s="81"/>
      <c r="BD50" s="82"/>
      <c r="BE50" s="39"/>
    </row>
    <row r="51"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2" customFormat="1" ht="29.28"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ROUND(SUM(AG55:AG61),2)</f>
        <v>0</v>
      </c>
      <c r="AH54" s="102"/>
      <c r="AI54" s="102"/>
      <c r="AJ54" s="102"/>
      <c r="AK54" s="102"/>
      <c r="AL54" s="102"/>
      <c r="AM54" s="102"/>
      <c r="AN54" s="103">
        <f>SUM(AG54,AT54)</f>
        <v>0</v>
      </c>
      <c r="AO54" s="103"/>
      <c r="AP54" s="103"/>
      <c r="AQ54" s="104" t="s">
        <v>19</v>
      </c>
      <c r="AR54" s="105"/>
      <c r="AS54" s="106">
        <f>ROUND(SUM(AS55:AS61),2)</f>
        <v>0</v>
      </c>
      <c r="AT54" s="107">
        <f>ROUND(SUM(AV54:AW54),2)</f>
        <v>0</v>
      </c>
      <c r="AU54" s="108">
        <f>ROUND(SUM(AU55:AU61),5)</f>
        <v>0</v>
      </c>
      <c r="AV54" s="107">
        <f>ROUND(AZ54*L29,2)</f>
        <v>0</v>
      </c>
      <c r="AW54" s="107">
        <f>ROUND(BA54*L30,2)</f>
        <v>0</v>
      </c>
      <c r="AX54" s="107">
        <f>ROUND(BB54*L29,2)</f>
        <v>0</v>
      </c>
      <c r="AY54" s="107">
        <f>ROUND(BC54*L30,2)</f>
        <v>0</v>
      </c>
      <c r="AZ54" s="107">
        <f>ROUND(SUM(AZ55:AZ61),2)</f>
        <v>0</v>
      </c>
      <c r="BA54" s="107">
        <f>ROUND(SUM(BA55:BA61),2)</f>
        <v>0</v>
      </c>
      <c r="BB54" s="107">
        <f>ROUND(SUM(BB55:BB61),2)</f>
        <v>0</v>
      </c>
      <c r="BC54" s="107">
        <f>ROUND(SUM(BC55:BC61),2)</f>
        <v>0</v>
      </c>
      <c r="BD54" s="109">
        <f>ROUND(SUM(BD55:BD61),2)</f>
        <v>0</v>
      </c>
      <c r="BE54" s="6"/>
      <c r="BS54" s="110" t="s">
        <v>71</v>
      </c>
      <c r="BT54" s="110" t="s">
        <v>72</v>
      </c>
      <c r="BU54" s="111" t="s">
        <v>73</v>
      </c>
      <c r="BV54" s="110" t="s">
        <v>74</v>
      </c>
      <c r="BW54" s="110" t="s">
        <v>5</v>
      </c>
      <c r="BX54" s="110" t="s">
        <v>75</v>
      </c>
      <c r="CL54" s="110" t="s">
        <v>19</v>
      </c>
    </row>
    <row r="55" s="7" customFormat="1" ht="24.7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'01a - SOD 101 Dopravní ře...'!J30</f>
        <v>0</v>
      </c>
      <c r="AH55" s="116"/>
      <c r="AI55" s="116"/>
      <c r="AJ55" s="116"/>
      <c r="AK55" s="116"/>
      <c r="AL55" s="116"/>
      <c r="AM55" s="116"/>
      <c r="AN55" s="117">
        <f>SUM(AG55,AT55)</f>
        <v>0</v>
      </c>
      <c r="AO55" s="116"/>
      <c r="AP55" s="116"/>
      <c r="AQ55" s="118" t="s">
        <v>79</v>
      </c>
      <c r="AR55" s="119"/>
      <c r="AS55" s="120">
        <v>0</v>
      </c>
      <c r="AT55" s="121">
        <f>ROUND(SUM(AV55:AW55),2)</f>
        <v>0</v>
      </c>
      <c r="AU55" s="122">
        <f>'01a - SOD 101 Dopravní ře...'!P90</f>
        <v>0</v>
      </c>
      <c r="AV55" s="121">
        <f>'01a - SOD 101 Dopravní ře...'!J33</f>
        <v>0</v>
      </c>
      <c r="AW55" s="121">
        <f>'01a - SOD 101 Dopravní ře...'!J34</f>
        <v>0</v>
      </c>
      <c r="AX55" s="121">
        <f>'01a - SOD 101 Dopravní ře...'!J35</f>
        <v>0</v>
      </c>
      <c r="AY55" s="121">
        <f>'01a - SOD 101 Dopravní ře...'!J36</f>
        <v>0</v>
      </c>
      <c r="AZ55" s="121">
        <f>'01a - SOD 101 Dopravní ře...'!F33</f>
        <v>0</v>
      </c>
      <c r="BA55" s="121">
        <f>'01a - SOD 101 Dopravní ře...'!F34</f>
        <v>0</v>
      </c>
      <c r="BB55" s="121">
        <f>'01a - SOD 101 Dopravní ře...'!F35</f>
        <v>0</v>
      </c>
      <c r="BC55" s="121">
        <f>'01a - SOD 101 Dopravní ře...'!F36</f>
        <v>0</v>
      </c>
      <c r="BD55" s="123">
        <f>'01a - SOD 101 Dopravní ře...'!F37</f>
        <v>0</v>
      </c>
      <c r="BE55" s="7"/>
      <c r="BT55" s="124" t="s">
        <v>80</v>
      </c>
      <c r="BV55" s="124" t="s">
        <v>74</v>
      </c>
      <c r="BW55" s="124" t="s">
        <v>81</v>
      </c>
      <c r="BX55" s="124" t="s">
        <v>5</v>
      </c>
      <c r="CL55" s="124" t="s">
        <v>19</v>
      </c>
      <c r="CM55" s="124" t="s">
        <v>82</v>
      </c>
    </row>
    <row r="56" s="7" customFormat="1" ht="24.7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'01b - SO 02 Bourací a sou...'!J30</f>
        <v>0</v>
      </c>
      <c r="AH56" s="116"/>
      <c r="AI56" s="116"/>
      <c r="AJ56" s="116"/>
      <c r="AK56" s="116"/>
      <c r="AL56" s="116"/>
      <c r="AM56" s="116"/>
      <c r="AN56" s="117">
        <f>SUM(AG56,AT56)</f>
        <v>0</v>
      </c>
      <c r="AO56" s="116"/>
      <c r="AP56" s="116"/>
      <c r="AQ56" s="118" t="s">
        <v>79</v>
      </c>
      <c r="AR56" s="119"/>
      <c r="AS56" s="120">
        <v>0</v>
      </c>
      <c r="AT56" s="121">
        <f>ROUND(SUM(AV56:AW56),2)</f>
        <v>0</v>
      </c>
      <c r="AU56" s="122">
        <f>'01b - SO 02 Bourací a sou...'!P84</f>
        <v>0</v>
      </c>
      <c r="AV56" s="121">
        <f>'01b - SO 02 Bourací a sou...'!J33</f>
        <v>0</v>
      </c>
      <c r="AW56" s="121">
        <f>'01b - SO 02 Bourací a sou...'!J34</f>
        <v>0</v>
      </c>
      <c r="AX56" s="121">
        <f>'01b - SO 02 Bourací a sou...'!J35</f>
        <v>0</v>
      </c>
      <c r="AY56" s="121">
        <f>'01b - SO 02 Bourací a sou...'!J36</f>
        <v>0</v>
      </c>
      <c r="AZ56" s="121">
        <f>'01b - SO 02 Bourací a sou...'!F33</f>
        <v>0</v>
      </c>
      <c r="BA56" s="121">
        <f>'01b - SO 02 Bourací a sou...'!F34</f>
        <v>0</v>
      </c>
      <c r="BB56" s="121">
        <f>'01b - SO 02 Bourací a sou...'!F35</f>
        <v>0</v>
      </c>
      <c r="BC56" s="121">
        <f>'01b - SO 02 Bourací a sou...'!F36</f>
        <v>0</v>
      </c>
      <c r="BD56" s="123">
        <f>'01b - SO 02 Bourací a sou...'!F37</f>
        <v>0</v>
      </c>
      <c r="BE56" s="7"/>
      <c r="BT56" s="124" t="s">
        <v>80</v>
      </c>
      <c r="BV56" s="124" t="s">
        <v>74</v>
      </c>
      <c r="BW56" s="124" t="s">
        <v>85</v>
      </c>
      <c r="BX56" s="124" t="s">
        <v>5</v>
      </c>
      <c r="CL56" s="124" t="s">
        <v>19</v>
      </c>
      <c r="CM56" s="124" t="s">
        <v>82</v>
      </c>
    </row>
    <row r="57" s="7" customFormat="1" ht="16.5" customHeight="1">
      <c r="A57" s="112" t="s">
        <v>76</v>
      </c>
      <c r="B57" s="113"/>
      <c r="C57" s="114"/>
      <c r="D57" s="115" t="s">
        <v>86</v>
      </c>
      <c r="E57" s="115"/>
      <c r="F57" s="115"/>
      <c r="G57" s="115"/>
      <c r="H57" s="115"/>
      <c r="I57" s="116"/>
      <c r="J57" s="115" t="s">
        <v>87</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'02 - SO 02 Opěrné zdi a z...'!J30</f>
        <v>0</v>
      </c>
      <c r="AH57" s="116"/>
      <c r="AI57" s="116"/>
      <c r="AJ57" s="116"/>
      <c r="AK57" s="116"/>
      <c r="AL57" s="116"/>
      <c r="AM57" s="116"/>
      <c r="AN57" s="117">
        <f>SUM(AG57,AT57)</f>
        <v>0</v>
      </c>
      <c r="AO57" s="116"/>
      <c r="AP57" s="116"/>
      <c r="AQ57" s="118" t="s">
        <v>79</v>
      </c>
      <c r="AR57" s="119"/>
      <c r="AS57" s="120">
        <v>0</v>
      </c>
      <c r="AT57" s="121">
        <f>ROUND(SUM(AV57:AW57),2)</f>
        <v>0</v>
      </c>
      <c r="AU57" s="122">
        <f>'02 - SO 02 Opěrné zdi a z...'!P87</f>
        <v>0</v>
      </c>
      <c r="AV57" s="121">
        <f>'02 - SO 02 Opěrné zdi a z...'!J33</f>
        <v>0</v>
      </c>
      <c r="AW57" s="121">
        <f>'02 - SO 02 Opěrné zdi a z...'!J34</f>
        <v>0</v>
      </c>
      <c r="AX57" s="121">
        <f>'02 - SO 02 Opěrné zdi a z...'!J35</f>
        <v>0</v>
      </c>
      <c r="AY57" s="121">
        <f>'02 - SO 02 Opěrné zdi a z...'!J36</f>
        <v>0</v>
      </c>
      <c r="AZ57" s="121">
        <f>'02 - SO 02 Opěrné zdi a z...'!F33</f>
        <v>0</v>
      </c>
      <c r="BA57" s="121">
        <f>'02 - SO 02 Opěrné zdi a z...'!F34</f>
        <v>0</v>
      </c>
      <c r="BB57" s="121">
        <f>'02 - SO 02 Opěrné zdi a z...'!F35</f>
        <v>0</v>
      </c>
      <c r="BC57" s="121">
        <f>'02 - SO 02 Opěrné zdi a z...'!F36</f>
        <v>0</v>
      </c>
      <c r="BD57" s="123">
        <f>'02 - SO 02 Opěrné zdi a z...'!F37</f>
        <v>0</v>
      </c>
      <c r="BE57" s="7"/>
      <c r="BT57" s="124" t="s">
        <v>80</v>
      </c>
      <c r="BV57" s="124" t="s">
        <v>74</v>
      </c>
      <c r="BW57" s="124" t="s">
        <v>88</v>
      </c>
      <c r="BX57" s="124" t="s">
        <v>5</v>
      </c>
      <c r="CL57" s="124" t="s">
        <v>19</v>
      </c>
      <c r="CM57" s="124" t="s">
        <v>82</v>
      </c>
    </row>
    <row r="58" s="7" customFormat="1" ht="16.5" customHeight="1">
      <c r="A58" s="112" t="s">
        <v>76</v>
      </c>
      <c r="B58" s="113"/>
      <c r="C58" s="114"/>
      <c r="D58" s="115" t="s">
        <v>89</v>
      </c>
      <c r="E58" s="115"/>
      <c r="F58" s="115"/>
      <c r="G58" s="115"/>
      <c r="H58" s="115"/>
      <c r="I58" s="116"/>
      <c r="J58" s="115" t="s">
        <v>90</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'03 - SO 03 Veřejné WC'!J30</f>
        <v>0</v>
      </c>
      <c r="AH58" s="116"/>
      <c r="AI58" s="116"/>
      <c r="AJ58" s="116"/>
      <c r="AK58" s="116"/>
      <c r="AL58" s="116"/>
      <c r="AM58" s="116"/>
      <c r="AN58" s="117">
        <f>SUM(AG58,AT58)</f>
        <v>0</v>
      </c>
      <c r="AO58" s="116"/>
      <c r="AP58" s="116"/>
      <c r="AQ58" s="118" t="s">
        <v>79</v>
      </c>
      <c r="AR58" s="119"/>
      <c r="AS58" s="120">
        <v>0</v>
      </c>
      <c r="AT58" s="121">
        <f>ROUND(SUM(AV58:AW58),2)</f>
        <v>0</v>
      </c>
      <c r="AU58" s="122">
        <f>'03 - SO 03 Veřejné WC'!P87</f>
        <v>0</v>
      </c>
      <c r="AV58" s="121">
        <f>'03 - SO 03 Veřejné WC'!J33</f>
        <v>0</v>
      </c>
      <c r="AW58" s="121">
        <f>'03 - SO 03 Veřejné WC'!J34</f>
        <v>0</v>
      </c>
      <c r="AX58" s="121">
        <f>'03 - SO 03 Veřejné WC'!J35</f>
        <v>0</v>
      </c>
      <c r="AY58" s="121">
        <f>'03 - SO 03 Veřejné WC'!J36</f>
        <v>0</v>
      </c>
      <c r="AZ58" s="121">
        <f>'03 - SO 03 Veřejné WC'!F33</f>
        <v>0</v>
      </c>
      <c r="BA58" s="121">
        <f>'03 - SO 03 Veřejné WC'!F34</f>
        <v>0</v>
      </c>
      <c r="BB58" s="121">
        <f>'03 - SO 03 Veřejné WC'!F35</f>
        <v>0</v>
      </c>
      <c r="BC58" s="121">
        <f>'03 - SO 03 Veřejné WC'!F36</f>
        <v>0</v>
      </c>
      <c r="BD58" s="123">
        <f>'03 - SO 03 Veřejné WC'!F37</f>
        <v>0</v>
      </c>
      <c r="BE58" s="7"/>
      <c r="BT58" s="124" t="s">
        <v>80</v>
      </c>
      <c r="BV58" s="124" t="s">
        <v>74</v>
      </c>
      <c r="BW58" s="124" t="s">
        <v>91</v>
      </c>
      <c r="BX58" s="124" t="s">
        <v>5</v>
      </c>
      <c r="CL58" s="124" t="s">
        <v>19</v>
      </c>
      <c r="CM58" s="124" t="s">
        <v>82</v>
      </c>
    </row>
    <row r="59" s="7" customFormat="1" ht="24.75" customHeight="1">
      <c r="A59" s="112" t="s">
        <v>76</v>
      </c>
      <c r="B59" s="113"/>
      <c r="C59" s="114"/>
      <c r="D59" s="115" t="s">
        <v>92</v>
      </c>
      <c r="E59" s="115"/>
      <c r="F59" s="115"/>
      <c r="G59" s="115"/>
      <c r="H59" s="115"/>
      <c r="I59" s="116"/>
      <c r="J59" s="115" t="s">
        <v>93</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'04 - SO 04 Dešťová kanali...'!J30</f>
        <v>0</v>
      </c>
      <c r="AH59" s="116"/>
      <c r="AI59" s="116"/>
      <c r="AJ59" s="116"/>
      <c r="AK59" s="116"/>
      <c r="AL59" s="116"/>
      <c r="AM59" s="116"/>
      <c r="AN59" s="117">
        <f>SUM(AG59,AT59)</f>
        <v>0</v>
      </c>
      <c r="AO59" s="116"/>
      <c r="AP59" s="116"/>
      <c r="AQ59" s="118" t="s">
        <v>79</v>
      </c>
      <c r="AR59" s="119"/>
      <c r="AS59" s="120">
        <v>0</v>
      </c>
      <c r="AT59" s="121">
        <f>ROUND(SUM(AV59:AW59),2)</f>
        <v>0</v>
      </c>
      <c r="AU59" s="122">
        <f>'04 - SO 04 Dešťová kanali...'!P88</f>
        <v>0</v>
      </c>
      <c r="AV59" s="121">
        <f>'04 - SO 04 Dešťová kanali...'!J33</f>
        <v>0</v>
      </c>
      <c r="AW59" s="121">
        <f>'04 - SO 04 Dešťová kanali...'!J34</f>
        <v>0</v>
      </c>
      <c r="AX59" s="121">
        <f>'04 - SO 04 Dešťová kanali...'!J35</f>
        <v>0</v>
      </c>
      <c r="AY59" s="121">
        <f>'04 - SO 04 Dešťová kanali...'!J36</f>
        <v>0</v>
      </c>
      <c r="AZ59" s="121">
        <f>'04 - SO 04 Dešťová kanali...'!F33</f>
        <v>0</v>
      </c>
      <c r="BA59" s="121">
        <f>'04 - SO 04 Dešťová kanali...'!F34</f>
        <v>0</v>
      </c>
      <c r="BB59" s="121">
        <f>'04 - SO 04 Dešťová kanali...'!F35</f>
        <v>0</v>
      </c>
      <c r="BC59" s="121">
        <f>'04 - SO 04 Dešťová kanali...'!F36</f>
        <v>0</v>
      </c>
      <c r="BD59" s="123">
        <f>'04 - SO 04 Dešťová kanali...'!F37</f>
        <v>0</v>
      </c>
      <c r="BE59" s="7"/>
      <c r="BT59" s="124" t="s">
        <v>80</v>
      </c>
      <c r="BV59" s="124" t="s">
        <v>74</v>
      </c>
      <c r="BW59" s="124" t="s">
        <v>94</v>
      </c>
      <c r="BX59" s="124" t="s">
        <v>5</v>
      </c>
      <c r="CL59" s="124" t="s">
        <v>19</v>
      </c>
      <c r="CM59" s="124" t="s">
        <v>82</v>
      </c>
    </row>
    <row r="60" s="7" customFormat="1" ht="16.5" customHeight="1">
      <c r="A60" s="112" t="s">
        <v>76</v>
      </c>
      <c r="B60" s="113"/>
      <c r="C60" s="114"/>
      <c r="D60" s="115" t="s">
        <v>95</v>
      </c>
      <c r="E60" s="115"/>
      <c r="F60" s="115"/>
      <c r="G60" s="115"/>
      <c r="H60" s="115"/>
      <c r="I60" s="116"/>
      <c r="J60" s="115" t="s">
        <v>96</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'05 - Veřejné osvětlení'!J30</f>
        <v>0</v>
      </c>
      <c r="AH60" s="116"/>
      <c r="AI60" s="116"/>
      <c r="AJ60" s="116"/>
      <c r="AK60" s="116"/>
      <c r="AL60" s="116"/>
      <c r="AM60" s="116"/>
      <c r="AN60" s="117">
        <f>SUM(AG60,AT60)</f>
        <v>0</v>
      </c>
      <c r="AO60" s="116"/>
      <c r="AP60" s="116"/>
      <c r="AQ60" s="118" t="s">
        <v>79</v>
      </c>
      <c r="AR60" s="119"/>
      <c r="AS60" s="120">
        <v>0</v>
      </c>
      <c r="AT60" s="121">
        <f>ROUND(SUM(AV60:AW60),2)</f>
        <v>0</v>
      </c>
      <c r="AU60" s="122">
        <f>'05 - Veřejné osvětlení'!P83</f>
        <v>0</v>
      </c>
      <c r="AV60" s="121">
        <f>'05 - Veřejné osvětlení'!J33</f>
        <v>0</v>
      </c>
      <c r="AW60" s="121">
        <f>'05 - Veřejné osvětlení'!J34</f>
        <v>0</v>
      </c>
      <c r="AX60" s="121">
        <f>'05 - Veřejné osvětlení'!J35</f>
        <v>0</v>
      </c>
      <c r="AY60" s="121">
        <f>'05 - Veřejné osvětlení'!J36</f>
        <v>0</v>
      </c>
      <c r="AZ60" s="121">
        <f>'05 - Veřejné osvětlení'!F33</f>
        <v>0</v>
      </c>
      <c r="BA60" s="121">
        <f>'05 - Veřejné osvětlení'!F34</f>
        <v>0</v>
      </c>
      <c r="BB60" s="121">
        <f>'05 - Veřejné osvětlení'!F35</f>
        <v>0</v>
      </c>
      <c r="BC60" s="121">
        <f>'05 - Veřejné osvětlení'!F36</f>
        <v>0</v>
      </c>
      <c r="BD60" s="123">
        <f>'05 - Veřejné osvětlení'!F37</f>
        <v>0</v>
      </c>
      <c r="BE60" s="7"/>
      <c r="BT60" s="124" t="s">
        <v>80</v>
      </c>
      <c r="BV60" s="124" t="s">
        <v>74</v>
      </c>
      <c r="BW60" s="124" t="s">
        <v>97</v>
      </c>
      <c r="BX60" s="124" t="s">
        <v>5</v>
      </c>
      <c r="CL60" s="124" t="s">
        <v>19</v>
      </c>
      <c r="CM60" s="124" t="s">
        <v>82</v>
      </c>
    </row>
    <row r="61" s="7" customFormat="1" ht="16.5" customHeight="1">
      <c r="A61" s="112" t="s">
        <v>76</v>
      </c>
      <c r="B61" s="113"/>
      <c r="C61" s="114"/>
      <c r="D61" s="115" t="s">
        <v>98</v>
      </c>
      <c r="E61" s="115"/>
      <c r="F61" s="115"/>
      <c r="G61" s="115"/>
      <c r="H61" s="115"/>
      <c r="I61" s="116"/>
      <c r="J61" s="115" t="s">
        <v>99</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'06 - Vedlejší a ostatní r...'!J30</f>
        <v>0</v>
      </c>
      <c r="AH61" s="116"/>
      <c r="AI61" s="116"/>
      <c r="AJ61" s="116"/>
      <c r="AK61" s="116"/>
      <c r="AL61" s="116"/>
      <c r="AM61" s="116"/>
      <c r="AN61" s="117">
        <f>SUM(AG61,AT61)</f>
        <v>0</v>
      </c>
      <c r="AO61" s="116"/>
      <c r="AP61" s="116"/>
      <c r="AQ61" s="118" t="s">
        <v>79</v>
      </c>
      <c r="AR61" s="119"/>
      <c r="AS61" s="125">
        <v>0</v>
      </c>
      <c r="AT61" s="126">
        <f>ROUND(SUM(AV61:AW61),2)</f>
        <v>0</v>
      </c>
      <c r="AU61" s="127">
        <f>'06 - Vedlejší a ostatní r...'!P83</f>
        <v>0</v>
      </c>
      <c r="AV61" s="126">
        <f>'06 - Vedlejší a ostatní r...'!J33</f>
        <v>0</v>
      </c>
      <c r="AW61" s="126">
        <f>'06 - Vedlejší a ostatní r...'!J34</f>
        <v>0</v>
      </c>
      <c r="AX61" s="126">
        <f>'06 - Vedlejší a ostatní r...'!J35</f>
        <v>0</v>
      </c>
      <c r="AY61" s="126">
        <f>'06 - Vedlejší a ostatní r...'!J36</f>
        <v>0</v>
      </c>
      <c r="AZ61" s="126">
        <f>'06 - Vedlejší a ostatní r...'!F33</f>
        <v>0</v>
      </c>
      <c r="BA61" s="126">
        <f>'06 - Vedlejší a ostatní r...'!F34</f>
        <v>0</v>
      </c>
      <c r="BB61" s="126">
        <f>'06 - Vedlejší a ostatní r...'!F35</f>
        <v>0</v>
      </c>
      <c r="BC61" s="126">
        <f>'06 - Vedlejší a ostatní r...'!F36</f>
        <v>0</v>
      </c>
      <c r="BD61" s="128">
        <f>'06 - Vedlejší a ostatní r...'!F37</f>
        <v>0</v>
      </c>
      <c r="BE61" s="7"/>
      <c r="BT61" s="124" t="s">
        <v>80</v>
      </c>
      <c r="BV61" s="124" t="s">
        <v>74</v>
      </c>
      <c r="BW61" s="124" t="s">
        <v>100</v>
      </c>
      <c r="BX61" s="124" t="s">
        <v>5</v>
      </c>
      <c r="CL61" s="124" t="s">
        <v>19</v>
      </c>
      <c r="CM61" s="124" t="s">
        <v>82</v>
      </c>
    </row>
    <row r="62" s="2" customFormat="1" ht="30" customHeight="1">
      <c r="A62" s="39"/>
      <c r="B62" s="40"/>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5"/>
      <c r="AS62" s="39"/>
      <c r="AT62" s="39"/>
      <c r="AU62" s="39"/>
      <c r="AV62" s="39"/>
      <c r="AW62" s="39"/>
      <c r="AX62" s="39"/>
      <c r="AY62" s="39"/>
      <c r="AZ62" s="39"/>
      <c r="BA62" s="39"/>
      <c r="BB62" s="39"/>
      <c r="BC62" s="39"/>
      <c r="BD62" s="39"/>
      <c r="BE62" s="39"/>
    </row>
    <row r="63" s="2" customFormat="1" ht="6.96" customHeight="1">
      <c r="A63" s="39"/>
      <c r="B63" s="60"/>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45"/>
      <c r="AS63" s="39"/>
      <c r="AT63" s="39"/>
      <c r="AU63" s="39"/>
      <c r="AV63" s="39"/>
      <c r="AW63" s="39"/>
      <c r="AX63" s="39"/>
      <c r="AY63" s="39"/>
      <c r="AZ63" s="39"/>
      <c r="BA63" s="39"/>
      <c r="BB63" s="39"/>
      <c r="BC63" s="39"/>
      <c r="BD63" s="39"/>
      <c r="BE63" s="39"/>
    </row>
  </sheetData>
  <sheetProtection sheet="1" formatColumns="0" formatRows="0" objects="1" scenarios="1" spinCount="100000" saltValue="XeoXu+ZViaDZaQid96P5QnvgCWoK/P+DD0bQs2uOO6BvmAigkAIVTG7s5oug4+4pgOC9+QOFpCOfBw0lMHZqpA==" hashValue="H35r8IOVeJyKWig5OpooNMy9UqU+hoxp3KUGE8cXuxGpmxeNAz8zEbneitgX8rlZv+aBfG7Pmno6bfnzYJZrtw==" algorithmName="SHA-512" password="CC35"/>
  <mergeCells count="66">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a - SOD 101 Dopravní ře...'!C2" display="/"/>
    <hyperlink ref="A56" location="'01b - SO 02 Bourací a sou...'!C2" display="/"/>
    <hyperlink ref="A57" location="'02 - SO 02 Opěrné zdi a z...'!C2" display="/"/>
    <hyperlink ref="A58" location="'03 - SO 03 Veřejné WC'!C2" display="/"/>
    <hyperlink ref="A59" location="'04 - SO 04 Dešťová kanali...'!C2" display="/"/>
    <hyperlink ref="A60" location="'05 - Veřejné osvětlení'!C2" display="/"/>
    <hyperlink ref="A61" location="'06 - Vedlejší a ostatní r...'!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303" customWidth="1"/>
    <col min="2" max="2" width="1.667969" style="303" customWidth="1"/>
    <col min="3" max="4" width="5" style="303" customWidth="1"/>
    <col min="5" max="5" width="11.66016" style="303" customWidth="1"/>
    <col min="6" max="6" width="9.160156" style="303" customWidth="1"/>
    <col min="7" max="7" width="5" style="303" customWidth="1"/>
    <col min="8" max="8" width="77.83203" style="303" customWidth="1"/>
    <col min="9" max="10" width="20" style="303" customWidth="1"/>
    <col min="11" max="11" width="1.667969" style="303" customWidth="1"/>
  </cols>
  <sheetData>
    <row r="1" s="1" customFormat="1" ht="37.5" customHeight="1"/>
    <row r="2" s="1" customFormat="1" ht="7.5" customHeight="1">
      <c r="B2" s="304"/>
      <c r="C2" s="305"/>
      <c r="D2" s="305"/>
      <c r="E2" s="305"/>
      <c r="F2" s="305"/>
      <c r="G2" s="305"/>
      <c r="H2" s="305"/>
      <c r="I2" s="305"/>
      <c r="J2" s="305"/>
      <c r="K2" s="306"/>
    </row>
    <row r="3" s="16" customFormat="1" ht="45" customHeight="1">
      <c r="B3" s="307"/>
      <c r="C3" s="308" t="s">
        <v>1352</v>
      </c>
      <c r="D3" s="308"/>
      <c r="E3" s="308"/>
      <c r="F3" s="308"/>
      <c r="G3" s="308"/>
      <c r="H3" s="308"/>
      <c r="I3" s="308"/>
      <c r="J3" s="308"/>
      <c r="K3" s="309"/>
    </row>
    <row r="4" s="1" customFormat="1" ht="25.5" customHeight="1">
      <c r="B4" s="310"/>
      <c r="C4" s="311" t="s">
        <v>1353</v>
      </c>
      <c r="D4" s="311"/>
      <c r="E4" s="311"/>
      <c r="F4" s="311"/>
      <c r="G4" s="311"/>
      <c r="H4" s="311"/>
      <c r="I4" s="311"/>
      <c r="J4" s="311"/>
      <c r="K4" s="312"/>
    </row>
    <row r="5" s="1" customFormat="1" ht="5.25" customHeight="1">
      <c r="B5" s="310"/>
      <c r="C5" s="313"/>
      <c r="D5" s="313"/>
      <c r="E5" s="313"/>
      <c r="F5" s="313"/>
      <c r="G5" s="313"/>
      <c r="H5" s="313"/>
      <c r="I5" s="313"/>
      <c r="J5" s="313"/>
      <c r="K5" s="312"/>
    </row>
    <row r="6" s="1" customFormat="1" ht="15" customHeight="1">
      <c r="B6" s="310"/>
      <c r="C6" s="314" t="s">
        <v>1354</v>
      </c>
      <c r="D6" s="314"/>
      <c r="E6" s="314"/>
      <c r="F6" s="314"/>
      <c r="G6" s="314"/>
      <c r="H6" s="314"/>
      <c r="I6" s="314"/>
      <c r="J6" s="314"/>
      <c r="K6" s="312"/>
    </row>
    <row r="7" s="1" customFormat="1" ht="15" customHeight="1">
      <c r="B7" s="315"/>
      <c r="C7" s="314" t="s">
        <v>1355</v>
      </c>
      <c r="D7" s="314"/>
      <c r="E7" s="314"/>
      <c r="F7" s="314"/>
      <c r="G7" s="314"/>
      <c r="H7" s="314"/>
      <c r="I7" s="314"/>
      <c r="J7" s="314"/>
      <c r="K7" s="312"/>
    </row>
    <row r="8" s="1" customFormat="1" ht="12.75" customHeight="1">
      <c r="B8" s="315"/>
      <c r="C8" s="314"/>
      <c r="D8" s="314"/>
      <c r="E8" s="314"/>
      <c r="F8" s="314"/>
      <c r="G8" s="314"/>
      <c r="H8" s="314"/>
      <c r="I8" s="314"/>
      <c r="J8" s="314"/>
      <c r="K8" s="312"/>
    </row>
    <row r="9" s="1" customFormat="1" ht="15" customHeight="1">
      <c r="B9" s="315"/>
      <c r="C9" s="314" t="s">
        <v>1356</v>
      </c>
      <c r="D9" s="314"/>
      <c r="E9" s="314"/>
      <c r="F9" s="314"/>
      <c r="G9" s="314"/>
      <c r="H9" s="314"/>
      <c r="I9" s="314"/>
      <c r="J9" s="314"/>
      <c r="K9" s="312"/>
    </row>
    <row r="10" s="1" customFormat="1" ht="15" customHeight="1">
      <c r="B10" s="315"/>
      <c r="C10" s="314"/>
      <c r="D10" s="314" t="s">
        <v>1357</v>
      </c>
      <c r="E10" s="314"/>
      <c r="F10" s="314"/>
      <c r="G10" s="314"/>
      <c r="H10" s="314"/>
      <c r="I10" s="314"/>
      <c r="J10" s="314"/>
      <c r="K10" s="312"/>
    </row>
    <row r="11" s="1" customFormat="1" ht="15" customHeight="1">
      <c r="B11" s="315"/>
      <c r="C11" s="316"/>
      <c r="D11" s="314" t="s">
        <v>1358</v>
      </c>
      <c r="E11" s="314"/>
      <c r="F11" s="314"/>
      <c r="G11" s="314"/>
      <c r="H11" s="314"/>
      <c r="I11" s="314"/>
      <c r="J11" s="314"/>
      <c r="K11" s="312"/>
    </row>
    <row r="12" s="1" customFormat="1" ht="15" customHeight="1">
      <c r="B12" s="315"/>
      <c r="C12" s="316"/>
      <c r="D12" s="314"/>
      <c r="E12" s="314"/>
      <c r="F12" s="314"/>
      <c r="G12" s="314"/>
      <c r="H12" s="314"/>
      <c r="I12" s="314"/>
      <c r="J12" s="314"/>
      <c r="K12" s="312"/>
    </row>
    <row r="13" s="1" customFormat="1" ht="15" customHeight="1">
      <c r="B13" s="315"/>
      <c r="C13" s="316"/>
      <c r="D13" s="317" t="s">
        <v>1359</v>
      </c>
      <c r="E13" s="314"/>
      <c r="F13" s="314"/>
      <c r="G13" s="314"/>
      <c r="H13" s="314"/>
      <c r="I13" s="314"/>
      <c r="J13" s="314"/>
      <c r="K13" s="312"/>
    </row>
    <row r="14" s="1" customFormat="1" ht="12.75" customHeight="1">
      <c r="B14" s="315"/>
      <c r="C14" s="316"/>
      <c r="D14" s="316"/>
      <c r="E14" s="316"/>
      <c r="F14" s="316"/>
      <c r="G14" s="316"/>
      <c r="H14" s="316"/>
      <c r="I14" s="316"/>
      <c r="J14" s="316"/>
      <c r="K14" s="312"/>
    </row>
    <row r="15" s="1" customFormat="1" ht="15" customHeight="1">
      <c r="B15" s="315"/>
      <c r="C15" s="316"/>
      <c r="D15" s="314" t="s">
        <v>1360</v>
      </c>
      <c r="E15" s="314"/>
      <c r="F15" s="314"/>
      <c r="G15" s="314"/>
      <c r="H15" s="314"/>
      <c r="I15" s="314"/>
      <c r="J15" s="314"/>
      <c r="K15" s="312"/>
    </row>
    <row r="16" s="1" customFormat="1" ht="15" customHeight="1">
      <c r="B16" s="315"/>
      <c r="C16" s="316"/>
      <c r="D16" s="314" t="s">
        <v>1361</v>
      </c>
      <c r="E16" s="314"/>
      <c r="F16" s="314"/>
      <c r="G16" s="314"/>
      <c r="H16" s="314"/>
      <c r="I16" s="314"/>
      <c r="J16" s="314"/>
      <c r="K16" s="312"/>
    </row>
    <row r="17" s="1" customFormat="1" ht="15" customHeight="1">
      <c r="B17" s="315"/>
      <c r="C17" s="316"/>
      <c r="D17" s="314" t="s">
        <v>1362</v>
      </c>
      <c r="E17" s="314"/>
      <c r="F17" s="314"/>
      <c r="G17" s="314"/>
      <c r="H17" s="314"/>
      <c r="I17" s="314"/>
      <c r="J17" s="314"/>
      <c r="K17" s="312"/>
    </row>
    <row r="18" s="1" customFormat="1" ht="15" customHeight="1">
      <c r="B18" s="315"/>
      <c r="C18" s="316"/>
      <c r="D18" s="316"/>
      <c r="E18" s="318" t="s">
        <v>79</v>
      </c>
      <c r="F18" s="314" t="s">
        <v>1363</v>
      </c>
      <c r="G18" s="314"/>
      <c r="H18" s="314"/>
      <c r="I18" s="314"/>
      <c r="J18" s="314"/>
      <c r="K18" s="312"/>
    </row>
    <row r="19" s="1" customFormat="1" ht="15" customHeight="1">
      <c r="B19" s="315"/>
      <c r="C19" s="316"/>
      <c r="D19" s="316"/>
      <c r="E19" s="318" t="s">
        <v>1364</v>
      </c>
      <c r="F19" s="314" t="s">
        <v>1365</v>
      </c>
      <c r="G19" s="314"/>
      <c r="H19" s="314"/>
      <c r="I19" s="314"/>
      <c r="J19" s="314"/>
      <c r="K19" s="312"/>
    </row>
    <row r="20" s="1" customFormat="1" ht="15" customHeight="1">
      <c r="B20" s="315"/>
      <c r="C20" s="316"/>
      <c r="D20" s="316"/>
      <c r="E20" s="318" t="s">
        <v>1366</v>
      </c>
      <c r="F20" s="314" t="s">
        <v>1367</v>
      </c>
      <c r="G20" s="314"/>
      <c r="H20" s="314"/>
      <c r="I20" s="314"/>
      <c r="J20" s="314"/>
      <c r="K20" s="312"/>
    </row>
    <row r="21" s="1" customFormat="1" ht="15" customHeight="1">
      <c r="B21" s="315"/>
      <c r="C21" s="316"/>
      <c r="D21" s="316"/>
      <c r="E21" s="318" t="s">
        <v>1368</v>
      </c>
      <c r="F21" s="314" t="s">
        <v>1369</v>
      </c>
      <c r="G21" s="314"/>
      <c r="H21" s="314"/>
      <c r="I21" s="314"/>
      <c r="J21" s="314"/>
      <c r="K21" s="312"/>
    </row>
    <row r="22" s="1" customFormat="1" ht="15" customHeight="1">
      <c r="B22" s="315"/>
      <c r="C22" s="316"/>
      <c r="D22" s="316"/>
      <c r="E22" s="318" t="s">
        <v>1370</v>
      </c>
      <c r="F22" s="314" t="s">
        <v>1371</v>
      </c>
      <c r="G22" s="314"/>
      <c r="H22" s="314"/>
      <c r="I22" s="314"/>
      <c r="J22" s="314"/>
      <c r="K22" s="312"/>
    </row>
    <row r="23" s="1" customFormat="1" ht="15" customHeight="1">
      <c r="B23" s="315"/>
      <c r="C23" s="316"/>
      <c r="D23" s="316"/>
      <c r="E23" s="318" t="s">
        <v>1372</v>
      </c>
      <c r="F23" s="314" t="s">
        <v>1373</v>
      </c>
      <c r="G23" s="314"/>
      <c r="H23" s="314"/>
      <c r="I23" s="314"/>
      <c r="J23" s="314"/>
      <c r="K23" s="312"/>
    </row>
    <row r="24" s="1" customFormat="1" ht="12.75" customHeight="1">
      <c r="B24" s="315"/>
      <c r="C24" s="316"/>
      <c r="D24" s="316"/>
      <c r="E24" s="316"/>
      <c r="F24" s="316"/>
      <c r="G24" s="316"/>
      <c r="H24" s="316"/>
      <c r="I24" s="316"/>
      <c r="J24" s="316"/>
      <c r="K24" s="312"/>
    </row>
    <row r="25" s="1" customFormat="1" ht="15" customHeight="1">
      <c r="B25" s="315"/>
      <c r="C25" s="314" t="s">
        <v>1374</v>
      </c>
      <c r="D25" s="314"/>
      <c r="E25" s="314"/>
      <c r="F25" s="314"/>
      <c r="G25" s="314"/>
      <c r="H25" s="314"/>
      <c r="I25" s="314"/>
      <c r="J25" s="314"/>
      <c r="K25" s="312"/>
    </row>
    <row r="26" s="1" customFormat="1" ht="15" customHeight="1">
      <c r="B26" s="315"/>
      <c r="C26" s="314" t="s">
        <v>1375</v>
      </c>
      <c r="D26" s="314"/>
      <c r="E26" s="314"/>
      <c r="F26" s="314"/>
      <c r="G26" s="314"/>
      <c r="H26" s="314"/>
      <c r="I26" s="314"/>
      <c r="J26" s="314"/>
      <c r="K26" s="312"/>
    </row>
    <row r="27" s="1" customFormat="1" ht="15" customHeight="1">
      <c r="B27" s="315"/>
      <c r="C27" s="314"/>
      <c r="D27" s="314" t="s">
        <v>1376</v>
      </c>
      <c r="E27" s="314"/>
      <c r="F27" s="314"/>
      <c r="G27" s="314"/>
      <c r="H27" s="314"/>
      <c r="I27" s="314"/>
      <c r="J27" s="314"/>
      <c r="K27" s="312"/>
    </row>
    <row r="28" s="1" customFormat="1" ht="15" customHeight="1">
      <c r="B28" s="315"/>
      <c r="C28" s="316"/>
      <c r="D28" s="314" t="s">
        <v>1377</v>
      </c>
      <c r="E28" s="314"/>
      <c r="F28" s="314"/>
      <c r="G28" s="314"/>
      <c r="H28" s="314"/>
      <c r="I28" s="314"/>
      <c r="J28" s="314"/>
      <c r="K28" s="312"/>
    </row>
    <row r="29" s="1" customFormat="1" ht="12.75" customHeight="1">
      <c r="B29" s="315"/>
      <c r="C29" s="316"/>
      <c r="D29" s="316"/>
      <c r="E29" s="316"/>
      <c r="F29" s="316"/>
      <c r="G29" s="316"/>
      <c r="H29" s="316"/>
      <c r="I29" s="316"/>
      <c r="J29" s="316"/>
      <c r="K29" s="312"/>
    </row>
    <row r="30" s="1" customFormat="1" ht="15" customHeight="1">
      <c r="B30" s="315"/>
      <c r="C30" s="316"/>
      <c r="D30" s="314" t="s">
        <v>1378</v>
      </c>
      <c r="E30" s="314"/>
      <c r="F30" s="314"/>
      <c r="G30" s="314"/>
      <c r="H30" s="314"/>
      <c r="I30" s="314"/>
      <c r="J30" s="314"/>
      <c r="K30" s="312"/>
    </row>
    <row r="31" s="1" customFormat="1" ht="15" customHeight="1">
      <c r="B31" s="315"/>
      <c r="C31" s="316"/>
      <c r="D31" s="314" t="s">
        <v>1379</v>
      </c>
      <c r="E31" s="314"/>
      <c r="F31" s="314"/>
      <c r="G31" s="314"/>
      <c r="H31" s="314"/>
      <c r="I31" s="314"/>
      <c r="J31" s="314"/>
      <c r="K31" s="312"/>
    </row>
    <row r="32" s="1" customFormat="1" ht="12.75" customHeight="1">
      <c r="B32" s="315"/>
      <c r="C32" s="316"/>
      <c r="D32" s="316"/>
      <c r="E32" s="316"/>
      <c r="F32" s="316"/>
      <c r="G32" s="316"/>
      <c r="H32" s="316"/>
      <c r="I32" s="316"/>
      <c r="J32" s="316"/>
      <c r="K32" s="312"/>
    </row>
    <row r="33" s="1" customFormat="1" ht="15" customHeight="1">
      <c r="B33" s="315"/>
      <c r="C33" s="316"/>
      <c r="D33" s="314" t="s">
        <v>1380</v>
      </c>
      <c r="E33" s="314"/>
      <c r="F33" s="314"/>
      <c r="G33" s="314"/>
      <c r="H33" s="314"/>
      <c r="I33" s="314"/>
      <c r="J33" s="314"/>
      <c r="K33" s="312"/>
    </row>
    <row r="34" s="1" customFormat="1" ht="15" customHeight="1">
      <c r="B34" s="315"/>
      <c r="C34" s="316"/>
      <c r="D34" s="314" t="s">
        <v>1381</v>
      </c>
      <c r="E34" s="314"/>
      <c r="F34" s="314"/>
      <c r="G34" s="314"/>
      <c r="H34" s="314"/>
      <c r="I34" s="314"/>
      <c r="J34" s="314"/>
      <c r="K34" s="312"/>
    </row>
    <row r="35" s="1" customFormat="1" ht="15" customHeight="1">
      <c r="B35" s="315"/>
      <c r="C35" s="316"/>
      <c r="D35" s="314" t="s">
        <v>1382</v>
      </c>
      <c r="E35" s="314"/>
      <c r="F35" s="314"/>
      <c r="G35" s="314"/>
      <c r="H35" s="314"/>
      <c r="I35" s="314"/>
      <c r="J35" s="314"/>
      <c r="K35" s="312"/>
    </row>
    <row r="36" s="1" customFormat="1" ht="15" customHeight="1">
      <c r="B36" s="315"/>
      <c r="C36" s="316"/>
      <c r="D36" s="314"/>
      <c r="E36" s="317" t="s">
        <v>146</v>
      </c>
      <c r="F36" s="314"/>
      <c r="G36" s="314" t="s">
        <v>1383</v>
      </c>
      <c r="H36" s="314"/>
      <c r="I36" s="314"/>
      <c r="J36" s="314"/>
      <c r="K36" s="312"/>
    </row>
    <row r="37" s="1" customFormat="1" ht="30.75" customHeight="1">
      <c r="B37" s="315"/>
      <c r="C37" s="316"/>
      <c r="D37" s="314"/>
      <c r="E37" s="317" t="s">
        <v>1384</v>
      </c>
      <c r="F37" s="314"/>
      <c r="G37" s="314" t="s">
        <v>1385</v>
      </c>
      <c r="H37" s="314"/>
      <c r="I37" s="314"/>
      <c r="J37" s="314"/>
      <c r="K37" s="312"/>
    </row>
    <row r="38" s="1" customFormat="1" ht="15" customHeight="1">
      <c r="B38" s="315"/>
      <c r="C38" s="316"/>
      <c r="D38" s="314"/>
      <c r="E38" s="317" t="s">
        <v>53</v>
      </c>
      <c r="F38" s="314"/>
      <c r="G38" s="314" t="s">
        <v>1386</v>
      </c>
      <c r="H38" s="314"/>
      <c r="I38" s="314"/>
      <c r="J38" s="314"/>
      <c r="K38" s="312"/>
    </row>
    <row r="39" s="1" customFormat="1" ht="15" customHeight="1">
      <c r="B39" s="315"/>
      <c r="C39" s="316"/>
      <c r="D39" s="314"/>
      <c r="E39" s="317" t="s">
        <v>54</v>
      </c>
      <c r="F39" s="314"/>
      <c r="G39" s="314" t="s">
        <v>1387</v>
      </c>
      <c r="H39" s="314"/>
      <c r="I39" s="314"/>
      <c r="J39" s="314"/>
      <c r="K39" s="312"/>
    </row>
    <row r="40" s="1" customFormat="1" ht="15" customHeight="1">
      <c r="B40" s="315"/>
      <c r="C40" s="316"/>
      <c r="D40" s="314"/>
      <c r="E40" s="317" t="s">
        <v>147</v>
      </c>
      <c r="F40" s="314"/>
      <c r="G40" s="314" t="s">
        <v>1388</v>
      </c>
      <c r="H40" s="314"/>
      <c r="I40" s="314"/>
      <c r="J40" s="314"/>
      <c r="K40" s="312"/>
    </row>
    <row r="41" s="1" customFormat="1" ht="15" customHeight="1">
      <c r="B41" s="315"/>
      <c r="C41" s="316"/>
      <c r="D41" s="314"/>
      <c r="E41" s="317" t="s">
        <v>148</v>
      </c>
      <c r="F41" s="314"/>
      <c r="G41" s="314" t="s">
        <v>1389</v>
      </c>
      <c r="H41" s="314"/>
      <c r="I41" s="314"/>
      <c r="J41" s="314"/>
      <c r="K41" s="312"/>
    </row>
    <row r="42" s="1" customFormat="1" ht="15" customHeight="1">
      <c r="B42" s="315"/>
      <c r="C42" s="316"/>
      <c r="D42" s="314"/>
      <c r="E42" s="317" t="s">
        <v>1390</v>
      </c>
      <c r="F42" s="314"/>
      <c r="G42" s="314" t="s">
        <v>1391</v>
      </c>
      <c r="H42" s="314"/>
      <c r="I42" s="314"/>
      <c r="J42" s="314"/>
      <c r="K42" s="312"/>
    </row>
    <row r="43" s="1" customFormat="1" ht="15" customHeight="1">
      <c r="B43" s="315"/>
      <c r="C43" s="316"/>
      <c r="D43" s="314"/>
      <c r="E43" s="317"/>
      <c r="F43" s="314"/>
      <c r="G43" s="314" t="s">
        <v>1392</v>
      </c>
      <c r="H43" s="314"/>
      <c r="I43" s="314"/>
      <c r="J43" s="314"/>
      <c r="K43" s="312"/>
    </row>
    <row r="44" s="1" customFormat="1" ht="15" customHeight="1">
      <c r="B44" s="315"/>
      <c r="C44" s="316"/>
      <c r="D44" s="314"/>
      <c r="E44" s="317" t="s">
        <v>1393</v>
      </c>
      <c r="F44" s="314"/>
      <c r="G44" s="314" t="s">
        <v>1394</v>
      </c>
      <c r="H44" s="314"/>
      <c r="I44" s="314"/>
      <c r="J44" s="314"/>
      <c r="K44" s="312"/>
    </row>
    <row r="45" s="1" customFormat="1" ht="15" customHeight="1">
      <c r="B45" s="315"/>
      <c r="C45" s="316"/>
      <c r="D45" s="314"/>
      <c r="E45" s="317" t="s">
        <v>150</v>
      </c>
      <c r="F45" s="314"/>
      <c r="G45" s="314" t="s">
        <v>1395</v>
      </c>
      <c r="H45" s="314"/>
      <c r="I45" s="314"/>
      <c r="J45" s="314"/>
      <c r="K45" s="312"/>
    </row>
    <row r="46" s="1" customFormat="1" ht="12.75" customHeight="1">
      <c r="B46" s="315"/>
      <c r="C46" s="316"/>
      <c r="D46" s="314"/>
      <c r="E46" s="314"/>
      <c r="F46" s="314"/>
      <c r="G46" s="314"/>
      <c r="H46" s="314"/>
      <c r="I46" s="314"/>
      <c r="J46" s="314"/>
      <c r="K46" s="312"/>
    </row>
    <row r="47" s="1" customFormat="1" ht="15" customHeight="1">
      <c r="B47" s="315"/>
      <c r="C47" s="316"/>
      <c r="D47" s="314" t="s">
        <v>1396</v>
      </c>
      <c r="E47" s="314"/>
      <c r="F47" s="314"/>
      <c r="G47" s="314"/>
      <c r="H47" s="314"/>
      <c r="I47" s="314"/>
      <c r="J47" s="314"/>
      <c r="K47" s="312"/>
    </row>
    <row r="48" s="1" customFormat="1" ht="15" customHeight="1">
      <c r="B48" s="315"/>
      <c r="C48" s="316"/>
      <c r="D48" s="316"/>
      <c r="E48" s="314" t="s">
        <v>1397</v>
      </c>
      <c r="F48" s="314"/>
      <c r="G48" s="314"/>
      <c r="H48" s="314"/>
      <c r="I48" s="314"/>
      <c r="J48" s="314"/>
      <c r="K48" s="312"/>
    </row>
    <row r="49" s="1" customFormat="1" ht="15" customHeight="1">
      <c r="B49" s="315"/>
      <c r="C49" s="316"/>
      <c r="D49" s="316"/>
      <c r="E49" s="314" t="s">
        <v>1398</v>
      </c>
      <c r="F49" s="314"/>
      <c r="G49" s="314"/>
      <c r="H49" s="314"/>
      <c r="I49" s="314"/>
      <c r="J49" s="314"/>
      <c r="K49" s="312"/>
    </row>
    <row r="50" s="1" customFormat="1" ht="15" customHeight="1">
      <c r="B50" s="315"/>
      <c r="C50" s="316"/>
      <c r="D50" s="316"/>
      <c r="E50" s="314" t="s">
        <v>1399</v>
      </c>
      <c r="F50" s="314"/>
      <c r="G50" s="314"/>
      <c r="H50" s="314"/>
      <c r="I50" s="314"/>
      <c r="J50" s="314"/>
      <c r="K50" s="312"/>
    </row>
    <row r="51" s="1" customFormat="1" ht="15" customHeight="1">
      <c r="B51" s="315"/>
      <c r="C51" s="316"/>
      <c r="D51" s="314" t="s">
        <v>1400</v>
      </c>
      <c r="E51" s="314"/>
      <c r="F51" s="314"/>
      <c r="G51" s="314"/>
      <c r="H51" s="314"/>
      <c r="I51" s="314"/>
      <c r="J51" s="314"/>
      <c r="K51" s="312"/>
    </row>
    <row r="52" s="1" customFormat="1" ht="25.5" customHeight="1">
      <c r="B52" s="310"/>
      <c r="C52" s="311" t="s">
        <v>1401</v>
      </c>
      <c r="D52" s="311"/>
      <c r="E52" s="311"/>
      <c r="F52" s="311"/>
      <c r="G52" s="311"/>
      <c r="H52" s="311"/>
      <c r="I52" s="311"/>
      <c r="J52" s="311"/>
      <c r="K52" s="312"/>
    </row>
    <row r="53" s="1" customFormat="1" ht="5.25" customHeight="1">
      <c r="B53" s="310"/>
      <c r="C53" s="313"/>
      <c r="D53" s="313"/>
      <c r="E53" s="313"/>
      <c r="F53" s="313"/>
      <c r="G53" s="313"/>
      <c r="H53" s="313"/>
      <c r="I53" s="313"/>
      <c r="J53" s="313"/>
      <c r="K53" s="312"/>
    </row>
    <row r="54" s="1" customFormat="1" ht="15" customHeight="1">
      <c r="B54" s="310"/>
      <c r="C54" s="314" t="s">
        <v>1402</v>
      </c>
      <c r="D54" s="314"/>
      <c r="E54" s="314"/>
      <c r="F54" s="314"/>
      <c r="G54" s="314"/>
      <c r="H54" s="314"/>
      <c r="I54" s="314"/>
      <c r="J54" s="314"/>
      <c r="K54" s="312"/>
    </row>
    <row r="55" s="1" customFormat="1" ht="15" customHeight="1">
      <c r="B55" s="310"/>
      <c r="C55" s="314" t="s">
        <v>1403</v>
      </c>
      <c r="D55" s="314"/>
      <c r="E55" s="314"/>
      <c r="F55" s="314"/>
      <c r="G55" s="314"/>
      <c r="H55" s="314"/>
      <c r="I55" s="314"/>
      <c r="J55" s="314"/>
      <c r="K55" s="312"/>
    </row>
    <row r="56" s="1" customFormat="1" ht="12.75" customHeight="1">
      <c r="B56" s="310"/>
      <c r="C56" s="314"/>
      <c r="D56" s="314"/>
      <c r="E56" s="314"/>
      <c r="F56" s="314"/>
      <c r="G56" s="314"/>
      <c r="H56" s="314"/>
      <c r="I56" s="314"/>
      <c r="J56" s="314"/>
      <c r="K56" s="312"/>
    </row>
    <row r="57" s="1" customFormat="1" ht="15" customHeight="1">
      <c r="B57" s="310"/>
      <c r="C57" s="314" t="s">
        <v>1404</v>
      </c>
      <c r="D57" s="314"/>
      <c r="E57" s="314"/>
      <c r="F57" s="314"/>
      <c r="G57" s="314"/>
      <c r="H57" s="314"/>
      <c r="I57" s="314"/>
      <c r="J57" s="314"/>
      <c r="K57" s="312"/>
    </row>
    <row r="58" s="1" customFormat="1" ht="15" customHeight="1">
      <c r="B58" s="310"/>
      <c r="C58" s="316"/>
      <c r="D58" s="314" t="s">
        <v>1405</v>
      </c>
      <c r="E58" s="314"/>
      <c r="F58" s="314"/>
      <c r="G58" s="314"/>
      <c r="H58" s="314"/>
      <c r="I58" s="314"/>
      <c r="J58" s="314"/>
      <c r="K58" s="312"/>
    </row>
    <row r="59" s="1" customFormat="1" ht="15" customHeight="1">
      <c r="B59" s="310"/>
      <c r="C59" s="316"/>
      <c r="D59" s="314" t="s">
        <v>1406</v>
      </c>
      <c r="E59" s="314"/>
      <c r="F59" s="314"/>
      <c r="G59" s="314"/>
      <c r="H59" s="314"/>
      <c r="I59" s="314"/>
      <c r="J59" s="314"/>
      <c r="K59" s="312"/>
    </row>
    <row r="60" s="1" customFormat="1" ht="15" customHeight="1">
      <c r="B60" s="310"/>
      <c r="C60" s="316"/>
      <c r="D60" s="314" t="s">
        <v>1407</v>
      </c>
      <c r="E60" s="314"/>
      <c r="F60" s="314"/>
      <c r="G60" s="314"/>
      <c r="H60" s="314"/>
      <c r="I60" s="314"/>
      <c r="J60" s="314"/>
      <c r="K60" s="312"/>
    </row>
    <row r="61" s="1" customFormat="1" ht="15" customHeight="1">
      <c r="B61" s="310"/>
      <c r="C61" s="316"/>
      <c r="D61" s="314" t="s">
        <v>1408</v>
      </c>
      <c r="E61" s="314"/>
      <c r="F61" s="314"/>
      <c r="G61" s="314"/>
      <c r="H61" s="314"/>
      <c r="I61" s="314"/>
      <c r="J61" s="314"/>
      <c r="K61" s="312"/>
    </row>
    <row r="62" s="1" customFormat="1" ht="15" customHeight="1">
      <c r="B62" s="310"/>
      <c r="C62" s="316"/>
      <c r="D62" s="319" t="s">
        <v>1409</v>
      </c>
      <c r="E62" s="319"/>
      <c r="F62" s="319"/>
      <c r="G62" s="319"/>
      <c r="H62" s="319"/>
      <c r="I62" s="319"/>
      <c r="J62" s="319"/>
      <c r="K62" s="312"/>
    </row>
    <row r="63" s="1" customFormat="1" ht="15" customHeight="1">
      <c r="B63" s="310"/>
      <c r="C63" s="316"/>
      <c r="D63" s="314" t="s">
        <v>1410</v>
      </c>
      <c r="E63" s="314"/>
      <c r="F63" s="314"/>
      <c r="G63" s="314"/>
      <c r="H63" s="314"/>
      <c r="I63" s="314"/>
      <c r="J63" s="314"/>
      <c r="K63" s="312"/>
    </row>
    <row r="64" s="1" customFormat="1" ht="12.75" customHeight="1">
      <c r="B64" s="310"/>
      <c r="C64" s="316"/>
      <c r="D64" s="316"/>
      <c r="E64" s="320"/>
      <c r="F64" s="316"/>
      <c r="G64" s="316"/>
      <c r="H64" s="316"/>
      <c r="I64" s="316"/>
      <c r="J64" s="316"/>
      <c r="K64" s="312"/>
    </row>
    <row r="65" s="1" customFormat="1" ht="15" customHeight="1">
      <c r="B65" s="310"/>
      <c r="C65" s="316"/>
      <c r="D65" s="314" t="s">
        <v>1411</v>
      </c>
      <c r="E65" s="314"/>
      <c r="F65" s="314"/>
      <c r="G65" s="314"/>
      <c r="H65" s="314"/>
      <c r="I65" s="314"/>
      <c r="J65" s="314"/>
      <c r="K65" s="312"/>
    </row>
    <row r="66" s="1" customFormat="1" ht="15" customHeight="1">
      <c r="B66" s="310"/>
      <c r="C66" s="316"/>
      <c r="D66" s="319" t="s">
        <v>1412</v>
      </c>
      <c r="E66" s="319"/>
      <c r="F66" s="319"/>
      <c r="G66" s="319"/>
      <c r="H66" s="319"/>
      <c r="I66" s="319"/>
      <c r="J66" s="319"/>
      <c r="K66" s="312"/>
    </row>
    <row r="67" s="1" customFormat="1" ht="15" customHeight="1">
      <c r="B67" s="310"/>
      <c r="C67" s="316"/>
      <c r="D67" s="314" t="s">
        <v>1413</v>
      </c>
      <c r="E67" s="314"/>
      <c r="F67" s="314"/>
      <c r="G67" s="314"/>
      <c r="H67" s="314"/>
      <c r="I67" s="314"/>
      <c r="J67" s="314"/>
      <c r="K67" s="312"/>
    </row>
    <row r="68" s="1" customFormat="1" ht="15" customHeight="1">
      <c r="B68" s="310"/>
      <c r="C68" s="316"/>
      <c r="D68" s="314" t="s">
        <v>1414</v>
      </c>
      <c r="E68" s="314"/>
      <c r="F68" s="314"/>
      <c r="G68" s="314"/>
      <c r="H68" s="314"/>
      <c r="I68" s="314"/>
      <c r="J68" s="314"/>
      <c r="K68" s="312"/>
    </row>
    <row r="69" s="1" customFormat="1" ht="15" customHeight="1">
      <c r="B69" s="310"/>
      <c r="C69" s="316"/>
      <c r="D69" s="314" t="s">
        <v>1415</v>
      </c>
      <c r="E69" s="314"/>
      <c r="F69" s="314"/>
      <c r="G69" s="314"/>
      <c r="H69" s="314"/>
      <c r="I69" s="314"/>
      <c r="J69" s="314"/>
      <c r="K69" s="312"/>
    </row>
    <row r="70" s="1" customFormat="1" ht="15" customHeight="1">
      <c r="B70" s="310"/>
      <c r="C70" s="316"/>
      <c r="D70" s="314" t="s">
        <v>1416</v>
      </c>
      <c r="E70" s="314"/>
      <c r="F70" s="314"/>
      <c r="G70" s="314"/>
      <c r="H70" s="314"/>
      <c r="I70" s="314"/>
      <c r="J70" s="314"/>
      <c r="K70" s="312"/>
    </row>
    <row r="71" s="1" customFormat="1" ht="12.75" customHeight="1">
      <c r="B71" s="321"/>
      <c r="C71" s="322"/>
      <c r="D71" s="322"/>
      <c r="E71" s="322"/>
      <c r="F71" s="322"/>
      <c r="G71" s="322"/>
      <c r="H71" s="322"/>
      <c r="I71" s="322"/>
      <c r="J71" s="322"/>
      <c r="K71" s="323"/>
    </row>
    <row r="72" s="1" customFormat="1" ht="18.75" customHeight="1">
      <c r="B72" s="324"/>
      <c r="C72" s="324"/>
      <c r="D72" s="324"/>
      <c r="E72" s="324"/>
      <c r="F72" s="324"/>
      <c r="G72" s="324"/>
      <c r="H72" s="324"/>
      <c r="I72" s="324"/>
      <c r="J72" s="324"/>
      <c r="K72" s="325"/>
    </row>
    <row r="73" s="1" customFormat="1" ht="18.75" customHeight="1">
      <c r="B73" s="325"/>
      <c r="C73" s="325"/>
      <c r="D73" s="325"/>
      <c r="E73" s="325"/>
      <c r="F73" s="325"/>
      <c r="G73" s="325"/>
      <c r="H73" s="325"/>
      <c r="I73" s="325"/>
      <c r="J73" s="325"/>
      <c r="K73" s="325"/>
    </row>
    <row r="74" s="1" customFormat="1" ht="7.5" customHeight="1">
      <c r="B74" s="326"/>
      <c r="C74" s="327"/>
      <c r="D74" s="327"/>
      <c r="E74" s="327"/>
      <c r="F74" s="327"/>
      <c r="G74" s="327"/>
      <c r="H74" s="327"/>
      <c r="I74" s="327"/>
      <c r="J74" s="327"/>
      <c r="K74" s="328"/>
    </row>
    <row r="75" s="1" customFormat="1" ht="45" customHeight="1">
      <c r="B75" s="329"/>
      <c r="C75" s="330" t="s">
        <v>1417</v>
      </c>
      <c r="D75" s="330"/>
      <c r="E75" s="330"/>
      <c r="F75" s="330"/>
      <c r="G75" s="330"/>
      <c r="H75" s="330"/>
      <c r="I75" s="330"/>
      <c r="J75" s="330"/>
      <c r="K75" s="331"/>
    </row>
    <row r="76" s="1" customFormat="1" ht="17.25" customHeight="1">
      <c r="B76" s="329"/>
      <c r="C76" s="332" t="s">
        <v>1418</v>
      </c>
      <c r="D76" s="332"/>
      <c r="E76" s="332"/>
      <c r="F76" s="332" t="s">
        <v>1419</v>
      </c>
      <c r="G76" s="333"/>
      <c r="H76" s="332" t="s">
        <v>54</v>
      </c>
      <c r="I76" s="332" t="s">
        <v>57</v>
      </c>
      <c r="J76" s="332" t="s">
        <v>1420</v>
      </c>
      <c r="K76" s="331"/>
    </row>
    <row r="77" s="1" customFormat="1" ht="17.25" customHeight="1">
      <c r="B77" s="329"/>
      <c r="C77" s="334" t="s">
        <v>1421</v>
      </c>
      <c r="D77" s="334"/>
      <c r="E77" s="334"/>
      <c r="F77" s="335" t="s">
        <v>1422</v>
      </c>
      <c r="G77" s="336"/>
      <c r="H77" s="334"/>
      <c r="I77" s="334"/>
      <c r="J77" s="334" t="s">
        <v>1423</v>
      </c>
      <c r="K77" s="331"/>
    </row>
    <row r="78" s="1" customFormat="1" ht="5.25" customHeight="1">
      <c r="B78" s="329"/>
      <c r="C78" s="337"/>
      <c r="D78" s="337"/>
      <c r="E78" s="337"/>
      <c r="F78" s="337"/>
      <c r="G78" s="338"/>
      <c r="H78" s="337"/>
      <c r="I78" s="337"/>
      <c r="J78" s="337"/>
      <c r="K78" s="331"/>
    </row>
    <row r="79" s="1" customFormat="1" ht="15" customHeight="1">
      <c r="B79" s="329"/>
      <c r="C79" s="317" t="s">
        <v>53</v>
      </c>
      <c r="D79" s="337"/>
      <c r="E79" s="337"/>
      <c r="F79" s="339" t="s">
        <v>1424</v>
      </c>
      <c r="G79" s="338"/>
      <c r="H79" s="317" t="s">
        <v>1425</v>
      </c>
      <c r="I79" s="317" t="s">
        <v>1426</v>
      </c>
      <c r="J79" s="317">
        <v>20</v>
      </c>
      <c r="K79" s="331"/>
    </row>
    <row r="80" s="1" customFormat="1" ht="15" customHeight="1">
      <c r="B80" s="329"/>
      <c r="C80" s="317" t="s">
        <v>1427</v>
      </c>
      <c r="D80" s="317"/>
      <c r="E80" s="317"/>
      <c r="F80" s="339" t="s">
        <v>1424</v>
      </c>
      <c r="G80" s="338"/>
      <c r="H80" s="317" t="s">
        <v>1428</v>
      </c>
      <c r="I80" s="317" t="s">
        <v>1426</v>
      </c>
      <c r="J80" s="317">
        <v>120</v>
      </c>
      <c r="K80" s="331"/>
    </row>
    <row r="81" s="1" customFormat="1" ht="15" customHeight="1">
      <c r="B81" s="340"/>
      <c r="C81" s="317" t="s">
        <v>1429</v>
      </c>
      <c r="D81" s="317"/>
      <c r="E81" s="317"/>
      <c r="F81" s="339" t="s">
        <v>1430</v>
      </c>
      <c r="G81" s="338"/>
      <c r="H81" s="317" t="s">
        <v>1431</v>
      </c>
      <c r="I81" s="317" t="s">
        <v>1426</v>
      </c>
      <c r="J81" s="317">
        <v>50</v>
      </c>
      <c r="K81" s="331"/>
    </row>
    <row r="82" s="1" customFormat="1" ht="15" customHeight="1">
      <c r="B82" s="340"/>
      <c r="C82" s="317" t="s">
        <v>1432</v>
      </c>
      <c r="D82" s="317"/>
      <c r="E82" s="317"/>
      <c r="F82" s="339" t="s">
        <v>1424</v>
      </c>
      <c r="G82" s="338"/>
      <c r="H82" s="317" t="s">
        <v>1433</v>
      </c>
      <c r="I82" s="317" t="s">
        <v>1434</v>
      </c>
      <c r="J82" s="317"/>
      <c r="K82" s="331"/>
    </row>
    <row r="83" s="1" customFormat="1" ht="15" customHeight="1">
      <c r="B83" s="340"/>
      <c r="C83" s="341" t="s">
        <v>1435</v>
      </c>
      <c r="D83" s="341"/>
      <c r="E83" s="341"/>
      <c r="F83" s="342" t="s">
        <v>1430</v>
      </c>
      <c r="G83" s="341"/>
      <c r="H83" s="341" t="s">
        <v>1436</v>
      </c>
      <c r="I83" s="341" t="s">
        <v>1426</v>
      </c>
      <c r="J83" s="341">
        <v>15</v>
      </c>
      <c r="K83" s="331"/>
    </row>
    <row r="84" s="1" customFormat="1" ht="15" customHeight="1">
      <c r="B84" s="340"/>
      <c r="C84" s="341" t="s">
        <v>1437</v>
      </c>
      <c r="D84" s="341"/>
      <c r="E84" s="341"/>
      <c r="F84" s="342" t="s">
        <v>1430</v>
      </c>
      <c r="G84" s="341"/>
      <c r="H84" s="341" t="s">
        <v>1438</v>
      </c>
      <c r="I84" s="341" t="s">
        <v>1426</v>
      </c>
      <c r="J84" s="341">
        <v>15</v>
      </c>
      <c r="K84" s="331"/>
    </row>
    <row r="85" s="1" customFormat="1" ht="15" customHeight="1">
      <c r="B85" s="340"/>
      <c r="C85" s="341" t="s">
        <v>1439</v>
      </c>
      <c r="D85" s="341"/>
      <c r="E85" s="341"/>
      <c r="F85" s="342" t="s">
        <v>1430</v>
      </c>
      <c r="G85" s="341"/>
      <c r="H85" s="341" t="s">
        <v>1440</v>
      </c>
      <c r="I85" s="341" t="s">
        <v>1426</v>
      </c>
      <c r="J85" s="341">
        <v>20</v>
      </c>
      <c r="K85" s="331"/>
    </row>
    <row r="86" s="1" customFormat="1" ht="15" customHeight="1">
      <c r="B86" s="340"/>
      <c r="C86" s="341" t="s">
        <v>1441</v>
      </c>
      <c r="D86" s="341"/>
      <c r="E86" s="341"/>
      <c r="F86" s="342" t="s">
        <v>1430</v>
      </c>
      <c r="G86" s="341"/>
      <c r="H86" s="341" t="s">
        <v>1442</v>
      </c>
      <c r="I86" s="341" t="s">
        <v>1426</v>
      </c>
      <c r="J86" s="341">
        <v>20</v>
      </c>
      <c r="K86" s="331"/>
    </row>
    <row r="87" s="1" customFormat="1" ht="15" customHeight="1">
      <c r="B87" s="340"/>
      <c r="C87" s="317" t="s">
        <v>1443</v>
      </c>
      <c r="D87" s="317"/>
      <c r="E87" s="317"/>
      <c r="F87" s="339" t="s">
        <v>1430</v>
      </c>
      <c r="G87" s="338"/>
      <c r="H87" s="317" t="s">
        <v>1444</v>
      </c>
      <c r="I87" s="317" t="s">
        <v>1426</v>
      </c>
      <c r="J87" s="317">
        <v>50</v>
      </c>
      <c r="K87" s="331"/>
    </row>
    <row r="88" s="1" customFormat="1" ht="15" customHeight="1">
      <c r="B88" s="340"/>
      <c r="C88" s="317" t="s">
        <v>1445</v>
      </c>
      <c r="D88" s="317"/>
      <c r="E88" s="317"/>
      <c r="F88" s="339" t="s">
        <v>1430</v>
      </c>
      <c r="G88" s="338"/>
      <c r="H88" s="317" t="s">
        <v>1446</v>
      </c>
      <c r="I88" s="317" t="s">
        <v>1426</v>
      </c>
      <c r="J88" s="317">
        <v>20</v>
      </c>
      <c r="K88" s="331"/>
    </row>
    <row r="89" s="1" customFormat="1" ht="15" customHeight="1">
      <c r="B89" s="340"/>
      <c r="C89" s="317" t="s">
        <v>1447</v>
      </c>
      <c r="D89" s="317"/>
      <c r="E89" s="317"/>
      <c r="F89" s="339" t="s">
        <v>1430</v>
      </c>
      <c r="G89" s="338"/>
      <c r="H89" s="317" t="s">
        <v>1448</v>
      </c>
      <c r="I89" s="317" t="s">
        <v>1426</v>
      </c>
      <c r="J89" s="317">
        <v>20</v>
      </c>
      <c r="K89" s="331"/>
    </row>
    <row r="90" s="1" customFormat="1" ht="15" customHeight="1">
      <c r="B90" s="340"/>
      <c r="C90" s="317" t="s">
        <v>1449</v>
      </c>
      <c r="D90" s="317"/>
      <c r="E90" s="317"/>
      <c r="F90" s="339" t="s">
        <v>1430</v>
      </c>
      <c r="G90" s="338"/>
      <c r="H90" s="317" t="s">
        <v>1450</v>
      </c>
      <c r="I90" s="317" t="s">
        <v>1426</v>
      </c>
      <c r="J90" s="317">
        <v>50</v>
      </c>
      <c r="K90" s="331"/>
    </row>
    <row r="91" s="1" customFormat="1" ht="15" customHeight="1">
      <c r="B91" s="340"/>
      <c r="C91" s="317" t="s">
        <v>1451</v>
      </c>
      <c r="D91" s="317"/>
      <c r="E91" s="317"/>
      <c r="F91" s="339" t="s">
        <v>1430</v>
      </c>
      <c r="G91" s="338"/>
      <c r="H91" s="317" t="s">
        <v>1451</v>
      </c>
      <c r="I91" s="317" t="s">
        <v>1426</v>
      </c>
      <c r="J91" s="317">
        <v>50</v>
      </c>
      <c r="K91" s="331"/>
    </row>
    <row r="92" s="1" customFormat="1" ht="15" customHeight="1">
      <c r="B92" s="340"/>
      <c r="C92" s="317" t="s">
        <v>1452</v>
      </c>
      <c r="D92" s="317"/>
      <c r="E92" s="317"/>
      <c r="F92" s="339" t="s">
        <v>1430</v>
      </c>
      <c r="G92" s="338"/>
      <c r="H92" s="317" t="s">
        <v>1453</v>
      </c>
      <c r="I92" s="317" t="s">
        <v>1426</v>
      </c>
      <c r="J92" s="317">
        <v>255</v>
      </c>
      <c r="K92" s="331"/>
    </row>
    <row r="93" s="1" customFormat="1" ht="15" customHeight="1">
      <c r="B93" s="340"/>
      <c r="C93" s="317" t="s">
        <v>1454</v>
      </c>
      <c r="D93" s="317"/>
      <c r="E93" s="317"/>
      <c r="F93" s="339" t="s">
        <v>1424</v>
      </c>
      <c r="G93" s="338"/>
      <c r="H93" s="317" t="s">
        <v>1455</v>
      </c>
      <c r="I93" s="317" t="s">
        <v>1456</v>
      </c>
      <c r="J93" s="317"/>
      <c r="K93" s="331"/>
    </row>
    <row r="94" s="1" customFormat="1" ht="15" customHeight="1">
      <c r="B94" s="340"/>
      <c r="C94" s="317" t="s">
        <v>1457</v>
      </c>
      <c r="D94" s="317"/>
      <c r="E94" s="317"/>
      <c r="F94" s="339" t="s">
        <v>1424</v>
      </c>
      <c r="G94" s="338"/>
      <c r="H94" s="317" t="s">
        <v>1458</v>
      </c>
      <c r="I94" s="317" t="s">
        <v>1459</v>
      </c>
      <c r="J94" s="317"/>
      <c r="K94" s="331"/>
    </row>
    <row r="95" s="1" customFormat="1" ht="15" customHeight="1">
      <c r="B95" s="340"/>
      <c r="C95" s="317" t="s">
        <v>1460</v>
      </c>
      <c r="D95" s="317"/>
      <c r="E95" s="317"/>
      <c r="F95" s="339" t="s">
        <v>1424</v>
      </c>
      <c r="G95" s="338"/>
      <c r="H95" s="317" t="s">
        <v>1460</v>
      </c>
      <c r="I95" s="317" t="s">
        <v>1459</v>
      </c>
      <c r="J95" s="317"/>
      <c r="K95" s="331"/>
    </row>
    <row r="96" s="1" customFormat="1" ht="15" customHeight="1">
      <c r="B96" s="340"/>
      <c r="C96" s="317" t="s">
        <v>38</v>
      </c>
      <c r="D96" s="317"/>
      <c r="E96" s="317"/>
      <c r="F96" s="339" t="s">
        <v>1424</v>
      </c>
      <c r="G96" s="338"/>
      <c r="H96" s="317" t="s">
        <v>1461</v>
      </c>
      <c r="I96" s="317" t="s">
        <v>1459</v>
      </c>
      <c r="J96" s="317"/>
      <c r="K96" s="331"/>
    </row>
    <row r="97" s="1" customFormat="1" ht="15" customHeight="1">
      <c r="B97" s="340"/>
      <c r="C97" s="317" t="s">
        <v>48</v>
      </c>
      <c r="D97" s="317"/>
      <c r="E97" s="317"/>
      <c r="F97" s="339" t="s">
        <v>1424</v>
      </c>
      <c r="G97" s="338"/>
      <c r="H97" s="317" t="s">
        <v>1462</v>
      </c>
      <c r="I97" s="317" t="s">
        <v>1459</v>
      </c>
      <c r="J97" s="317"/>
      <c r="K97" s="331"/>
    </row>
    <row r="98" s="1" customFormat="1" ht="15" customHeight="1">
      <c r="B98" s="343"/>
      <c r="C98" s="344"/>
      <c r="D98" s="344"/>
      <c r="E98" s="344"/>
      <c r="F98" s="344"/>
      <c r="G98" s="344"/>
      <c r="H98" s="344"/>
      <c r="I98" s="344"/>
      <c r="J98" s="344"/>
      <c r="K98" s="345"/>
    </row>
    <row r="99" s="1" customFormat="1" ht="18.75" customHeight="1">
      <c r="B99" s="346"/>
      <c r="C99" s="347"/>
      <c r="D99" s="347"/>
      <c r="E99" s="347"/>
      <c r="F99" s="347"/>
      <c r="G99" s="347"/>
      <c r="H99" s="347"/>
      <c r="I99" s="347"/>
      <c r="J99" s="347"/>
      <c r="K99" s="346"/>
    </row>
    <row r="100" s="1" customFormat="1" ht="18.75" customHeight="1">
      <c r="B100" s="325"/>
      <c r="C100" s="325"/>
      <c r="D100" s="325"/>
      <c r="E100" s="325"/>
      <c r="F100" s="325"/>
      <c r="G100" s="325"/>
      <c r="H100" s="325"/>
      <c r="I100" s="325"/>
      <c r="J100" s="325"/>
      <c r="K100" s="325"/>
    </row>
    <row r="101" s="1" customFormat="1" ht="7.5" customHeight="1">
      <c r="B101" s="326"/>
      <c r="C101" s="327"/>
      <c r="D101" s="327"/>
      <c r="E101" s="327"/>
      <c r="F101" s="327"/>
      <c r="G101" s="327"/>
      <c r="H101" s="327"/>
      <c r="I101" s="327"/>
      <c r="J101" s="327"/>
      <c r="K101" s="328"/>
    </row>
    <row r="102" s="1" customFormat="1" ht="45" customHeight="1">
      <c r="B102" s="329"/>
      <c r="C102" s="330" t="s">
        <v>1463</v>
      </c>
      <c r="D102" s="330"/>
      <c r="E102" s="330"/>
      <c r="F102" s="330"/>
      <c r="G102" s="330"/>
      <c r="H102" s="330"/>
      <c r="I102" s="330"/>
      <c r="J102" s="330"/>
      <c r="K102" s="331"/>
    </row>
    <row r="103" s="1" customFormat="1" ht="17.25" customHeight="1">
      <c r="B103" s="329"/>
      <c r="C103" s="332" t="s">
        <v>1418</v>
      </c>
      <c r="D103" s="332"/>
      <c r="E103" s="332"/>
      <c r="F103" s="332" t="s">
        <v>1419</v>
      </c>
      <c r="G103" s="333"/>
      <c r="H103" s="332" t="s">
        <v>54</v>
      </c>
      <c r="I103" s="332" t="s">
        <v>57</v>
      </c>
      <c r="J103" s="332" t="s">
        <v>1420</v>
      </c>
      <c r="K103" s="331"/>
    </row>
    <row r="104" s="1" customFormat="1" ht="17.25" customHeight="1">
      <c r="B104" s="329"/>
      <c r="C104" s="334" t="s">
        <v>1421</v>
      </c>
      <c r="D104" s="334"/>
      <c r="E104" s="334"/>
      <c r="F104" s="335" t="s">
        <v>1422</v>
      </c>
      <c r="G104" s="336"/>
      <c r="H104" s="334"/>
      <c r="I104" s="334"/>
      <c r="J104" s="334" t="s">
        <v>1423</v>
      </c>
      <c r="K104" s="331"/>
    </row>
    <row r="105" s="1" customFormat="1" ht="5.25" customHeight="1">
      <c r="B105" s="329"/>
      <c r="C105" s="332"/>
      <c r="D105" s="332"/>
      <c r="E105" s="332"/>
      <c r="F105" s="332"/>
      <c r="G105" s="348"/>
      <c r="H105" s="332"/>
      <c r="I105" s="332"/>
      <c r="J105" s="332"/>
      <c r="K105" s="331"/>
    </row>
    <row r="106" s="1" customFormat="1" ht="15" customHeight="1">
      <c r="B106" s="329"/>
      <c r="C106" s="317" t="s">
        <v>53</v>
      </c>
      <c r="D106" s="337"/>
      <c r="E106" s="337"/>
      <c r="F106" s="339" t="s">
        <v>1424</v>
      </c>
      <c r="G106" s="348"/>
      <c r="H106" s="317" t="s">
        <v>1464</v>
      </c>
      <c r="I106" s="317" t="s">
        <v>1426</v>
      </c>
      <c r="J106" s="317">
        <v>20</v>
      </c>
      <c r="K106" s="331"/>
    </row>
    <row r="107" s="1" customFormat="1" ht="15" customHeight="1">
      <c r="B107" s="329"/>
      <c r="C107" s="317" t="s">
        <v>1427</v>
      </c>
      <c r="D107" s="317"/>
      <c r="E107" s="317"/>
      <c r="F107" s="339" t="s">
        <v>1424</v>
      </c>
      <c r="G107" s="317"/>
      <c r="H107" s="317" t="s">
        <v>1464</v>
      </c>
      <c r="I107" s="317" t="s">
        <v>1426</v>
      </c>
      <c r="J107" s="317">
        <v>120</v>
      </c>
      <c r="K107" s="331"/>
    </row>
    <row r="108" s="1" customFormat="1" ht="15" customHeight="1">
      <c r="B108" s="340"/>
      <c r="C108" s="317" t="s">
        <v>1429</v>
      </c>
      <c r="D108" s="317"/>
      <c r="E108" s="317"/>
      <c r="F108" s="339" t="s">
        <v>1430</v>
      </c>
      <c r="G108" s="317"/>
      <c r="H108" s="317" t="s">
        <v>1464</v>
      </c>
      <c r="I108" s="317" t="s">
        <v>1426</v>
      </c>
      <c r="J108" s="317">
        <v>50</v>
      </c>
      <c r="K108" s="331"/>
    </row>
    <row r="109" s="1" customFormat="1" ht="15" customHeight="1">
      <c r="B109" s="340"/>
      <c r="C109" s="317" t="s">
        <v>1432</v>
      </c>
      <c r="D109" s="317"/>
      <c r="E109" s="317"/>
      <c r="F109" s="339" t="s">
        <v>1424</v>
      </c>
      <c r="G109" s="317"/>
      <c r="H109" s="317" t="s">
        <v>1464</v>
      </c>
      <c r="I109" s="317" t="s">
        <v>1434</v>
      </c>
      <c r="J109" s="317"/>
      <c r="K109" s="331"/>
    </row>
    <row r="110" s="1" customFormat="1" ht="15" customHeight="1">
      <c r="B110" s="340"/>
      <c r="C110" s="317" t="s">
        <v>1443</v>
      </c>
      <c r="D110" s="317"/>
      <c r="E110" s="317"/>
      <c r="F110" s="339" t="s">
        <v>1430</v>
      </c>
      <c r="G110" s="317"/>
      <c r="H110" s="317" t="s">
        <v>1464</v>
      </c>
      <c r="I110" s="317" t="s">
        <v>1426</v>
      </c>
      <c r="J110" s="317">
        <v>50</v>
      </c>
      <c r="K110" s="331"/>
    </row>
    <row r="111" s="1" customFormat="1" ht="15" customHeight="1">
      <c r="B111" s="340"/>
      <c r="C111" s="317" t="s">
        <v>1451</v>
      </c>
      <c r="D111" s="317"/>
      <c r="E111" s="317"/>
      <c r="F111" s="339" t="s">
        <v>1430</v>
      </c>
      <c r="G111" s="317"/>
      <c r="H111" s="317" t="s">
        <v>1464</v>
      </c>
      <c r="I111" s="317" t="s">
        <v>1426</v>
      </c>
      <c r="J111" s="317">
        <v>50</v>
      </c>
      <c r="K111" s="331"/>
    </row>
    <row r="112" s="1" customFormat="1" ht="15" customHeight="1">
      <c r="B112" s="340"/>
      <c r="C112" s="317" t="s">
        <v>1449</v>
      </c>
      <c r="D112" s="317"/>
      <c r="E112" s="317"/>
      <c r="F112" s="339" t="s">
        <v>1430</v>
      </c>
      <c r="G112" s="317"/>
      <c r="H112" s="317" t="s">
        <v>1464</v>
      </c>
      <c r="I112" s="317" t="s">
        <v>1426</v>
      </c>
      <c r="J112" s="317">
        <v>50</v>
      </c>
      <c r="K112" s="331"/>
    </row>
    <row r="113" s="1" customFormat="1" ht="15" customHeight="1">
      <c r="B113" s="340"/>
      <c r="C113" s="317" t="s">
        <v>53</v>
      </c>
      <c r="D113" s="317"/>
      <c r="E113" s="317"/>
      <c r="F113" s="339" t="s">
        <v>1424</v>
      </c>
      <c r="G113" s="317"/>
      <c r="H113" s="317" t="s">
        <v>1465</v>
      </c>
      <c r="I113" s="317" t="s">
        <v>1426</v>
      </c>
      <c r="J113" s="317">
        <v>20</v>
      </c>
      <c r="K113" s="331"/>
    </row>
    <row r="114" s="1" customFormat="1" ht="15" customHeight="1">
      <c r="B114" s="340"/>
      <c r="C114" s="317" t="s">
        <v>1466</v>
      </c>
      <c r="D114" s="317"/>
      <c r="E114" s="317"/>
      <c r="F114" s="339" t="s">
        <v>1424</v>
      </c>
      <c r="G114" s="317"/>
      <c r="H114" s="317" t="s">
        <v>1467</v>
      </c>
      <c r="I114" s="317" t="s">
        <v>1426</v>
      </c>
      <c r="J114" s="317">
        <v>120</v>
      </c>
      <c r="K114" s="331"/>
    </row>
    <row r="115" s="1" customFormat="1" ht="15" customHeight="1">
      <c r="B115" s="340"/>
      <c r="C115" s="317" t="s">
        <v>38</v>
      </c>
      <c r="D115" s="317"/>
      <c r="E115" s="317"/>
      <c r="F115" s="339" t="s">
        <v>1424</v>
      </c>
      <c r="G115" s="317"/>
      <c r="H115" s="317" t="s">
        <v>1468</v>
      </c>
      <c r="I115" s="317" t="s">
        <v>1459</v>
      </c>
      <c r="J115" s="317"/>
      <c r="K115" s="331"/>
    </row>
    <row r="116" s="1" customFormat="1" ht="15" customHeight="1">
      <c r="B116" s="340"/>
      <c r="C116" s="317" t="s">
        <v>48</v>
      </c>
      <c r="D116" s="317"/>
      <c r="E116" s="317"/>
      <c r="F116" s="339" t="s">
        <v>1424</v>
      </c>
      <c r="G116" s="317"/>
      <c r="H116" s="317" t="s">
        <v>1469</v>
      </c>
      <c r="I116" s="317" t="s">
        <v>1459</v>
      </c>
      <c r="J116" s="317"/>
      <c r="K116" s="331"/>
    </row>
    <row r="117" s="1" customFormat="1" ht="15" customHeight="1">
      <c r="B117" s="340"/>
      <c r="C117" s="317" t="s">
        <v>57</v>
      </c>
      <c r="D117" s="317"/>
      <c r="E117" s="317"/>
      <c r="F117" s="339" t="s">
        <v>1424</v>
      </c>
      <c r="G117" s="317"/>
      <c r="H117" s="317" t="s">
        <v>1470</v>
      </c>
      <c r="I117" s="317" t="s">
        <v>1471</v>
      </c>
      <c r="J117" s="317"/>
      <c r="K117" s="331"/>
    </row>
    <row r="118" s="1" customFormat="1" ht="15" customHeight="1">
      <c r="B118" s="343"/>
      <c r="C118" s="349"/>
      <c r="D118" s="349"/>
      <c r="E118" s="349"/>
      <c r="F118" s="349"/>
      <c r="G118" s="349"/>
      <c r="H118" s="349"/>
      <c r="I118" s="349"/>
      <c r="J118" s="349"/>
      <c r="K118" s="345"/>
    </row>
    <row r="119" s="1" customFormat="1" ht="18.75" customHeight="1">
      <c r="B119" s="350"/>
      <c r="C119" s="314"/>
      <c r="D119" s="314"/>
      <c r="E119" s="314"/>
      <c r="F119" s="351"/>
      <c r="G119" s="314"/>
      <c r="H119" s="314"/>
      <c r="I119" s="314"/>
      <c r="J119" s="314"/>
      <c r="K119" s="350"/>
    </row>
    <row r="120" s="1" customFormat="1" ht="18.75" customHeight="1">
      <c r="B120" s="325"/>
      <c r="C120" s="325"/>
      <c r="D120" s="325"/>
      <c r="E120" s="325"/>
      <c r="F120" s="325"/>
      <c r="G120" s="325"/>
      <c r="H120" s="325"/>
      <c r="I120" s="325"/>
      <c r="J120" s="325"/>
      <c r="K120" s="325"/>
    </row>
    <row r="121" s="1" customFormat="1" ht="7.5" customHeight="1">
      <c r="B121" s="352"/>
      <c r="C121" s="353"/>
      <c r="D121" s="353"/>
      <c r="E121" s="353"/>
      <c r="F121" s="353"/>
      <c r="G121" s="353"/>
      <c r="H121" s="353"/>
      <c r="I121" s="353"/>
      <c r="J121" s="353"/>
      <c r="K121" s="354"/>
    </row>
    <row r="122" s="1" customFormat="1" ht="45" customHeight="1">
      <c r="B122" s="355"/>
      <c r="C122" s="308" t="s">
        <v>1472</v>
      </c>
      <c r="D122" s="308"/>
      <c r="E122" s="308"/>
      <c r="F122" s="308"/>
      <c r="G122" s="308"/>
      <c r="H122" s="308"/>
      <c r="I122" s="308"/>
      <c r="J122" s="308"/>
      <c r="K122" s="356"/>
    </row>
    <row r="123" s="1" customFormat="1" ht="17.25" customHeight="1">
      <c r="B123" s="357"/>
      <c r="C123" s="332" t="s">
        <v>1418</v>
      </c>
      <c r="D123" s="332"/>
      <c r="E123" s="332"/>
      <c r="F123" s="332" t="s">
        <v>1419</v>
      </c>
      <c r="G123" s="333"/>
      <c r="H123" s="332" t="s">
        <v>54</v>
      </c>
      <c r="I123" s="332" t="s">
        <v>57</v>
      </c>
      <c r="J123" s="332" t="s">
        <v>1420</v>
      </c>
      <c r="K123" s="358"/>
    </row>
    <row r="124" s="1" customFormat="1" ht="17.25" customHeight="1">
      <c r="B124" s="357"/>
      <c r="C124" s="334" t="s">
        <v>1421</v>
      </c>
      <c r="D124" s="334"/>
      <c r="E124" s="334"/>
      <c r="F124" s="335" t="s">
        <v>1422</v>
      </c>
      <c r="G124" s="336"/>
      <c r="H124" s="334"/>
      <c r="I124" s="334"/>
      <c r="J124" s="334" t="s">
        <v>1423</v>
      </c>
      <c r="K124" s="358"/>
    </row>
    <row r="125" s="1" customFormat="1" ht="5.25" customHeight="1">
      <c r="B125" s="359"/>
      <c r="C125" s="337"/>
      <c r="D125" s="337"/>
      <c r="E125" s="337"/>
      <c r="F125" s="337"/>
      <c r="G125" s="317"/>
      <c r="H125" s="337"/>
      <c r="I125" s="337"/>
      <c r="J125" s="337"/>
      <c r="K125" s="360"/>
    </row>
    <row r="126" s="1" customFormat="1" ht="15" customHeight="1">
      <c r="B126" s="359"/>
      <c r="C126" s="317" t="s">
        <v>1427</v>
      </c>
      <c r="D126" s="337"/>
      <c r="E126" s="337"/>
      <c r="F126" s="339" t="s">
        <v>1424</v>
      </c>
      <c r="G126" s="317"/>
      <c r="H126" s="317" t="s">
        <v>1464</v>
      </c>
      <c r="I126" s="317" t="s">
        <v>1426</v>
      </c>
      <c r="J126" s="317">
        <v>120</v>
      </c>
      <c r="K126" s="361"/>
    </row>
    <row r="127" s="1" customFormat="1" ht="15" customHeight="1">
      <c r="B127" s="359"/>
      <c r="C127" s="317" t="s">
        <v>1473</v>
      </c>
      <c r="D127" s="317"/>
      <c r="E127" s="317"/>
      <c r="F127" s="339" t="s">
        <v>1424</v>
      </c>
      <c r="G127" s="317"/>
      <c r="H127" s="317" t="s">
        <v>1474</v>
      </c>
      <c r="I127" s="317" t="s">
        <v>1426</v>
      </c>
      <c r="J127" s="317" t="s">
        <v>1475</v>
      </c>
      <c r="K127" s="361"/>
    </row>
    <row r="128" s="1" customFormat="1" ht="15" customHeight="1">
      <c r="B128" s="359"/>
      <c r="C128" s="317" t="s">
        <v>1372</v>
      </c>
      <c r="D128" s="317"/>
      <c r="E128" s="317"/>
      <c r="F128" s="339" t="s">
        <v>1424</v>
      </c>
      <c r="G128" s="317"/>
      <c r="H128" s="317" t="s">
        <v>1476</v>
      </c>
      <c r="I128" s="317" t="s">
        <v>1426</v>
      </c>
      <c r="J128" s="317" t="s">
        <v>1475</v>
      </c>
      <c r="K128" s="361"/>
    </row>
    <row r="129" s="1" customFormat="1" ht="15" customHeight="1">
      <c r="B129" s="359"/>
      <c r="C129" s="317" t="s">
        <v>1435</v>
      </c>
      <c r="D129" s="317"/>
      <c r="E129" s="317"/>
      <c r="F129" s="339" t="s">
        <v>1430</v>
      </c>
      <c r="G129" s="317"/>
      <c r="H129" s="317" t="s">
        <v>1436</v>
      </c>
      <c r="I129" s="317" t="s">
        <v>1426</v>
      </c>
      <c r="J129" s="317">
        <v>15</v>
      </c>
      <c r="K129" s="361"/>
    </row>
    <row r="130" s="1" customFormat="1" ht="15" customHeight="1">
      <c r="B130" s="359"/>
      <c r="C130" s="341" t="s">
        <v>1437</v>
      </c>
      <c r="D130" s="341"/>
      <c r="E130" s="341"/>
      <c r="F130" s="342" t="s">
        <v>1430</v>
      </c>
      <c r="G130" s="341"/>
      <c r="H130" s="341" t="s">
        <v>1438</v>
      </c>
      <c r="I130" s="341" t="s">
        <v>1426</v>
      </c>
      <c r="J130" s="341">
        <v>15</v>
      </c>
      <c r="K130" s="361"/>
    </row>
    <row r="131" s="1" customFormat="1" ht="15" customHeight="1">
      <c r="B131" s="359"/>
      <c r="C131" s="341" t="s">
        <v>1439</v>
      </c>
      <c r="D131" s="341"/>
      <c r="E131" s="341"/>
      <c r="F131" s="342" t="s">
        <v>1430</v>
      </c>
      <c r="G131" s="341"/>
      <c r="H131" s="341" t="s">
        <v>1440</v>
      </c>
      <c r="I131" s="341" t="s">
        <v>1426</v>
      </c>
      <c r="J131" s="341">
        <v>20</v>
      </c>
      <c r="K131" s="361"/>
    </row>
    <row r="132" s="1" customFormat="1" ht="15" customHeight="1">
      <c r="B132" s="359"/>
      <c r="C132" s="341" t="s">
        <v>1441</v>
      </c>
      <c r="D132" s="341"/>
      <c r="E132" s="341"/>
      <c r="F132" s="342" t="s">
        <v>1430</v>
      </c>
      <c r="G132" s="341"/>
      <c r="H132" s="341" t="s">
        <v>1442</v>
      </c>
      <c r="I132" s="341" t="s">
        <v>1426</v>
      </c>
      <c r="J132" s="341">
        <v>20</v>
      </c>
      <c r="K132" s="361"/>
    </row>
    <row r="133" s="1" customFormat="1" ht="15" customHeight="1">
      <c r="B133" s="359"/>
      <c r="C133" s="317" t="s">
        <v>1429</v>
      </c>
      <c r="D133" s="317"/>
      <c r="E133" s="317"/>
      <c r="F133" s="339" t="s">
        <v>1430</v>
      </c>
      <c r="G133" s="317"/>
      <c r="H133" s="317" t="s">
        <v>1464</v>
      </c>
      <c r="I133" s="317" t="s">
        <v>1426</v>
      </c>
      <c r="J133" s="317">
        <v>50</v>
      </c>
      <c r="K133" s="361"/>
    </row>
    <row r="134" s="1" customFormat="1" ht="15" customHeight="1">
      <c r="B134" s="359"/>
      <c r="C134" s="317" t="s">
        <v>1443</v>
      </c>
      <c r="D134" s="317"/>
      <c r="E134" s="317"/>
      <c r="F134" s="339" t="s">
        <v>1430</v>
      </c>
      <c r="G134" s="317"/>
      <c r="H134" s="317" t="s">
        <v>1464</v>
      </c>
      <c r="I134" s="317" t="s">
        <v>1426</v>
      </c>
      <c r="J134" s="317">
        <v>50</v>
      </c>
      <c r="K134" s="361"/>
    </row>
    <row r="135" s="1" customFormat="1" ht="15" customHeight="1">
      <c r="B135" s="359"/>
      <c r="C135" s="317" t="s">
        <v>1449</v>
      </c>
      <c r="D135" s="317"/>
      <c r="E135" s="317"/>
      <c r="F135" s="339" t="s">
        <v>1430</v>
      </c>
      <c r="G135" s="317"/>
      <c r="H135" s="317" t="s">
        <v>1464</v>
      </c>
      <c r="I135" s="317" t="s">
        <v>1426</v>
      </c>
      <c r="J135" s="317">
        <v>50</v>
      </c>
      <c r="K135" s="361"/>
    </row>
    <row r="136" s="1" customFormat="1" ht="15" customHeight="1">
      <c r="B136" s="359"/>
      <c r="C136" s="317" t="s">
        <v>1451</v>
      </c>
      <c r="D136" s="317"/>
      <c r="E136" s="317"/>
      <c r="F136" s="339" t="s">
        <v>1430</v>
      </c>
      <c r="G136" s="317"/>
      <c r="H136" s="317" t="s">
        <v>1464</v>
      </c>
      <c r="I136" s="317" t="s">
        <v>1426</v>
      </c>
      <c r="J136" s="317">
        <v>50</v>
      </c>
      <c r="K136" s="361"/>
    </row>
    <row r="137" s="1" customFormat="1" ht="15" customHeight="1">
      <c r="B137" s="359"/>
      <c r="C137" s="317" t="s">
        <v>1452</v>
      </c>
      <c r="D137" s="317"/>
      <c r="E137" s="317"/>
      <c r="F137" s="339" t="s">
        <v>1430</v>
      </c>
      <c r="G137" s="317"/>
      <c r="H137" s="317" t="s">
        <v>1477</v>
      </c>
      <c r="I137" s="317" t="s">
        <v>1426</v>
      </c>
      <c r="J137" s="317">
        <v>255</v>
      </c>
      <c r="K137" s="361"/>
    </row>
    <row r="138" s="1" customFormat="1" ht="15" customHeight="1">
      <c r="B138" s="359"/>
      <c r="C138" s="317" t="s">
        <v>1454</v>
      </c>
      <c r="D138" s="317"/>
      <c r="E138" s="317"/>
      <c r="F138" s="339" t="s">
        <v>1424</v>
      </c>
      <c r="G138" s="317"/>
      <c r="H138" s="317" t="s">
        <v>1478</v>
      </c>
      <c r="I138" s="317" t="s">
        <v>1456</v>
      </c>
      <c r="J138" s="317"/>
      <c r="K138" s="361"/>
    </row>
    <row r="139" s="1" customFormat="1" ht="15" customHeight="1">
      <c r="B139" s="359"/>
      <c r="C139" s="317" t="s">
        <v>1457</v>
      </c>
      <c r="D139" s="317"/>
      <c r="E139" s="317"/>
      <c r="F139" s="339" t="s">
        <v>1424</v>
      </c>
      <c r="G139" s="317"/>
      <c r="H139" s="317" t="s">
        <v>1479</v>
      </c>
      <c r="I139" s="317" t="s">
        <v>1459</v>
      </c>
      <c r="J139" s="317"/>
      <c r="K139" s="361"/>
    </row>
    <row r="140" s="1" customFormat="1" ht="15" customHeight="1">
      <c r="B140" s="359"/>
      <c r="C140" s="317" t="s">
        <v>1460</v>
      </c>
      <c r="D140" s="317"/>
      <c r="E140" s="317"/>
      <c r="F140" s="339" t="s">
        <v>1424</v>
      </c>
      <c r="G140" s="317"/>
      <c r="H140" s="317" t="s">
        <v>1460</v>
      </c>
      <c r="I140" s="317" t="s">
        <v>1459</v>
      </c>
      <c r="J140" s="317"/>
      <c r="K140" s="361"/>
    </row>
    <row r="141" s="1" customFormat="1" ht="15" customHeight="1">
      <c r="B141" s="359"/>
      <c r="C141" s="317" t="s">
        <v>38</v>
      </c>
      <c r="D141" s="317"/>
      <c r="E141" s="317"/>
      <c r="F141" s="339" t="s">
        <v>1424</v>
      </c>
      <c r="G141" s="317"/>
      <c r="H141" s="317" t="s">
        <v>1480</v>
      </c>
      <c r="I141" s="317" t="s">
        <v>1459</v>
      </c>
      <c r="J141" s="317"/>
      <c r="K141" s="361"/>
    </row>
    <row r="142" s="1" customFormat="1" ht="15" customHeight="1">
      <c r="B142" s="359"/>
      <c r="C142" s="317" t="s">
        <v>1481</v>
      </c>
      <c r="D142" s="317"/>
      <c r="E142" s="317"/>
      <c r="F142" s="339" t="s">
        <v>1424</v>
      </c>
      <c r="G142" s="317"/>
      <c r="H142" s="317" t="s">
        <v>1482</v>
      </c>
      <c r="I142" s="317" t="s">
        <v>1459</v>
      </c>
      <c r="J142" s="317"/>
      <c r="K142" s="361"/>
    </row>
    <row r="143" s="1" customFormat="1" ht="15" customHeight="1">
      <c r="B143" s="362"/>
      <c r="C143" s="363"/>
      <c r="D143" s="363"/>
      <c r="E143" s="363"/>
      <c r="F143" s="363"/>
      <c r="G143" s="363"/>
      <c r="H143" s="363"/>
      <c r="I143" s="363"/>
      <c r="J143" s="363"/>
      <c r="K143" s="364"/>
    </row>
    <row r="144" s="1" customFormat="1" ht="18.75" customHeight="1">
      <c r="B144" s="314"/>
      <c r="C144" s="314"/>
      <c r="D144" s="314"/>
      <c r="E144" s="314"/>
      <c r="F144" s="351"/>
      <c r="G144" s="314"/>
      <c r="H144" s="314"/>
      <c r="I144" s="314"/>
      <c r="J144" s="314"/>
      <c r="K144" s="314"/>
    </row>
    <row r="145" s="1" customFormat="1" ht="18.75" customHeight="1">
      <c r="B145" s="325"/>
      <c r="C145" s="325"/>
      <c r="D145" s="325"/>
      <c r="E145" s="325"/>
      <c r="F145" s="325"/>
      <c r="G145" s="325"/>
      <c r="H145" s="325"/>
      <c r="I145" s="325"/>
      <c r="J145" s="325"/>
      <c r="K145" s="325"/>
    </row>
    <row r="146" s="1" customFormat="1" ht="7.5" customHeight="1">
      <c r="B146" s="326"/>
      <c r="C146" s="327"/>
      <c r="D146" s="327"/>
      <c r="E146" s="327"/>
      <c r="F146" s="327"/>
      <c r="G146" s="327"/>
      <c r="H146" s="327"/>
      <c r="I146" s="327"/>
      <c r="J146" s="327"/>
      <c r="K146" s="328"/>
    </row>
    <row r="147" s="1" customFormat="1" ht="45" customHeight="1">
      <c r="B147" s="329"/>
      <c r="C147" s="330" t="s">
        <v>1483</v>
      </c>
      <c r="D147" s="330"/>
      <c r="E147" s="330"/>
      <c r="F147" s="330"/>
      <c r="G147" s="330"/>
      <c r="H147" s="330"/>
      <c r="I147" s="330"/>
      <c r="J147" s="330"/>
      <c r="K147" s="331"/>
    </row>
    <row r="148" s="1" customFormat="1" ht="17.25" customHeight="1">
      <c r="B148" s="329"/>
      <c r="C148" s="332" t="s">
        <v>1418</v>
      </c>
      <c r="D148" s="332"/>
      <c r="E148" s="332"/>
      <c r="F148" s="332" t="s">
        <v>1419</v>
      </c>
      <c r="G148" s="333"/>
      <c r="H148" s="332" t="s">
        <v>54</v>
      </c>
      <c r="I148" s="332" t="s">
        <v>57</v>
      </c>
      <c r="J148" s="332" t="s">
        <v>1420</v>
      </c>
      <c r="K148" s="331"/>
    </row>
    <row r="149" s="1" customFormat="1" ht="17.25" customHeight="1">
      <c r="B149" s="329"/>
      <c r="C149" s="334" t="s">
        <v>1421</v>
      </c>
      <c r="D149" s="334"/>
      <c r="E149" s="334"/>
      <c r="F149" s="335" t="s">
        <v>1422</v>
      </c>
      <c r="G149" s="336"/>
      <c r="H149" s="334"/>
      <c r="I149" s="334"/>
      <c r="J149" s="334" t="s">
        <v>1423</v>
      </c>
      <c r="K149" s="331"/>
    </row>
    <row r="150" s="1" customFormat="1" ht="5.25" customHeight="1">
      <c r="B150" s="340"/>
      <c r="C150" s="337"/>
      <c r="D150" s="337"/>
      <c r="E150" s="337"/>
      <c r="F150" s="337"/>
      <c r="G150" s="338"/>
      <c r="H150" s="337"/>
      <c r="I150" s="337"/>
      <c r="J150" s="337"/>
      <c r="K150" s="361"/>
    </row>
    <row r="151" s="1" customFormat="1" ht="15" customHeight="1">
      <c r="B151" s="340"/>
      <c r="C151" s="365" t="s">
        <v>1427</v>
      </c>
      <c r="D151" s="317"/>
      <c r="E151" s="317"/>
      <c r="F151" s="366" t="s">
        <v>1424</v>
      </c>
      <c r="G151" s="317"/>
      <c r="H151" s="365" t="s">
        <v>1464</v>
      </c>
      <c r="I151" s="365" t="s">
        <v>1426</v>
      </c>
      <c r="J151" s="365">
        <v>120</v>
      </c>
      <c r="K151" s="361"/>
    </row>
    <row r="152" s="1" customFormat="1" ht="15" customHeight="1">
      <c r="B152" s="340"/>
      <c r="C152" s="365" t="s">
        <v>1473</v>
      </c>
      <c r="D152" s="317"/>
      <c r="E152" s="317"/>
      <c r="F152" s="366" t="s">
        <v>1424</v>
      </c>
      <c r="G152" s="317"/>
      <c r="H152" s="365" t="s">
        <v>1484</v>
      </c>
      <c r="I152" s="365" t="s">
        <v>1426</v>
      </c>
      <c r="J152" s="365" t="s">
        <v>1475</v>
      </c>
      <c r="K152" s="361"/>
    </row>
    <row r="153" s="1" customFormat="1" ht="15" customHeight="1">
      <c r="B153" s="340"/>
      <c r="C153" s="365" t="s">
        <v>1372</v>
      </c>
      <c r="D153" s="317"/>
      <c r="E153" s="317"/>
      <c r="F153" s="366" t="s">
        <v>1424</v>
      </c>
      <c r="G153" s="317"/>
      <c r="H153" s="365" t="s">
        <v>1485</v>
      </c>
      <c r="I153" s="365" t="s">
        <v>1426</v>
      </c>
      <c r="J153" s="365" t="s">
        <v>1475</v>
      </c>
      <c r="K153" s="361"/>
    </row>
    <row r="154" s="1" customFormat="1" ht="15" customHeight="1">
      <c r="B154" s="340"/>
      <c r="C154" s="365" t="s">
        <v>1429</v>
      </c>
      <c r="D154" s="317"/>
      <c r="E154" s="317"/>
      <c r="F154" s="366" t="s">
        <v>1430</v>
      </c>
      <c r="G154" s="317"/>
      <c r="H154" s="365" t="s">
        <v>1464</v>
      </c>
      <c r="I154" s="365" t="s">
        <v>1426</v>
      </c>
      <c r="J154" s="365">
        <v>50</v>
      </c>
      <c r="K154" s="361"/>
    </row>
    <row r="155" s="1" customFormat="1" ht="15" customHeight="1">
      <c r="B155" s="340"/>
      <c r="C155" s="365" t="s">
        <v>1432</v>
      </c>
      <c r="D155" s="317"/>
      <c r="E155" s="317"/>
      <c r="F155" s="366" t="s">
        <v>1424</v>
      </c>
      <c r="G155" s="317"/>
      <c r="H155" s="365" t="s">
        <v>1464</v>
      </c>
      <c r="I155" s="365" t="s">
        <v>1434</v>
      </c>
      <c r="J155" s="365"/>
      <c r="K155" s="361"/>
    </row>
    <row r="156" s="1" customFormat="1" ht="15" customHeight="1">
      <c r="B156" s="340"/>
      <c r="C156" s="365" t="s">
        <v>1443</v>
      </c>
      <c r="D156" s="317"/>
      <c r="E156" s="317"/>
      <c r="F156" s="366" t="s">
        <v>1430</v>
      </c>
      <c r="G156" s="317"/>
      <c r="H156" s="365" t="s">
        <v>1464</v>
      </c>
      <c r="I156" s="365" t="s">
        <v>1426</v>
      </c>
      <c r="J156" s="365">
        <v>50</v>
      </c>
      <c r="K156" s="361"/>
    </row>
    <row r="157" s="1" customFormat="1" ht="15" customHeight="1">
      <c r="B157" s="340"/>
      <c r="C157" s="365" t="s">
        <v>1451</v>
      </c>
      <c r="D157" s="317"/>
      <c r="E157" s="317"/>
      <c r="F157" s="366" t="s">
        <v>1430</v>
      </c>
      <c r="G157" s="317"/>
      <c r="H157" s="365" t="s">
        <v>1464</v>
      </c>
      <c r="I157" s="365" t="s">
        <v>1426</v>
      </c>
      <c r="J157" s="365">
        <v>50</v>
      </c>
      <c r="K157" s="361"/>
    </row>
    <row r="158" s="1" customFormat="1" ht="15" customHeight="1">
      <c r="B158" s="340"/>
      <c r="C158" s="365" t="s">
        <v>1449</v>
      </c>
      <c r="D158" s="317"/>
      <c r="E158" s="317"/>
      <c r="F158" s="366" t="s">
        <v>1430</v>
      </c>
      <c r="G158" s="317"/>
      <c r="H158" s="365" t="s">
        <v>1464</v>
      </c>
      <c r="I158" s="365" t="s">
        <v>1426</v>
      </c>
      <c r="J158" s="365">
        <v>50</v>
      </c>
      <c r="K158" s="361"/>
    </row>
    <row r="159" s="1" customFormat="1" ht="15" customHeight="1">
      <c r="B159" s="340"/>
      <c r="C159" s="365" t="s">
        <v>131</v>
      </c>
      <c r="D159" s="317"/>
      <c r="E159" s="317"/>
      <c r="F159" s="366" t="s">
        <v>1424</v>
      </c>
      <c r="G159" s="317"/>
      <c r="H159" s="365" t="s">
        <v>1486</v>
      </c>
      <c r="I159" s="365" t="s">
        <v>1426</v>
      </c>
      <c r="J159" s="365" t="s">
        <v>1487</v>
      </c>
      <c r="K159" s="361"/>
    </row>
    <row r="160" s="1" customFormat="1" ht="15" customHeight="1">
      <c r="B160" s="340"/>
      <c r="C160" s="365" t="s">
        <v>1488</v>
      </c>
      <c r="D160" s="317"/>
      <c r="E160" s="317"/>
      <c r="F160" s="366" t="s">
        <v>1424</v>
      </c>
      <c r="G160" s="317"/>
      <c r="H160" s="365" t="s">
        <v>1489</v>
      </c>
      <c r="I160" s="365" t="s">
        <v>1459</v>
      </c>
      <c r="J160" s="365"/>
      <c r="K160" s="361"/>
    </row>
    <row r="161" s="1" customFormat="1" ht="15" customHeight="1">
      <c r="B161" s="367"/>
      <c r="C161" s="349"/>
      <c r="D161" s="349"/>
      <c r="E161" s="349"/>
      <c r="F161" s="349"/>
      <c r="G161" s="349"/>
      <c r="H161" s="349"/>
      <c r="I161" s="349"/>
      <c r="J161" s="349"/>
      <c r="K161" s="368"/>
    </row>
    <row r="162" s="1" customFormat="1" ht="18.75" customHeight="1">
      <c r="B162" s="314"/>
      <c r="C162" s="317"/>
      <c r="D162" s="317"/>
      <c r="E162" s="317"/>
      <c r="F162" s="339"/>
      <c r="G162" s="317"/>
      <c r="H162" s="317"/>
      <c r="I162" s="317"/>
      <c r="J162" s="317"/>
      <c r="K162" s="314"/>
    </row>
    <row r="163" s="1" customFormat="1" ht="18.75" customHeight="1">
      <c r="B163" s="325"/>
      <c r="C163" s="325"/>
      <c r="D163" s="325"/>
      <c r="E163" s="325"/>
      <c r="F163" s="325"/>
      <c r="G163" s="325"/>
      <c r="H163" s="325"/>
      <c r="I163" s="325"/>
      <c r="J163" s="325"/>
      <c r="K163" s="325"/>
    </row>
    <row r="164" s="1" customFormat="1" ht="7.5" customHeight="1">
      <c r="B164" s="304"/>
      <c r="C164" s="305"/>
      <c r="D164" s="305"/>
      <c r="E164" s="305"/>
      <c r="F164" s="305"/>
      <c r="G164" s="305"/>
      <c r="H164" s="305"/>
      <c r="I164" s="305"/>
      <c r="J164" s="305"/>
      <c r="K164" s="306"/>
    </row>
    <row r="165" s="1" customFormat="1" ht="45" customHeight="1">
      <c r="B165" s="307"/>
      <c r="C165" s="308" t="s">
        <v>1490</v>
      </c>
      <c r="D165" s="308"/>
      <c r="E165" s="308"/>
      <c r="F165" s="308"/>
      <c r="G165" s="308"/>
      <c r="H165" s="308"/>
      <c r="I165" s="308"/>
      <c r="J165" s="308"/>
      <c r="K165" s="309"/>
    </row>
    <row r="166" s="1" customFormat="1" ht="17.25" customHeight="1">
      <c r="B166" s="307"/>
      <c r="C166" s="332" t="s">
        <v>1418</v>
      </c>
      <c r="D166" s="332"/>
      <c r="E166" s="332"/>
      <c r="F166" s="332" t="s">
        <v>1419</v>
      </c>
      <c r="G166" s="369"/>
      <c r="H166" s="370" t="s">
        <v>54</v>
      </c>
      <c r="I166" s="370" t="s">
        <v>57</v>
      </c>
      <c r="J166" s="332" t="s">
        <v>1420</v>
      </c>
      <c r="K166" s="309"/>
    </row>
    <row r="167" s="1" customFormat="1" ht="17.25" customHeight="1">
      <c r="B167" s="310"/>
      <c r="C167" s="334" t="s">
        <v>1421</v>
      </c>
      <c r="D167" s="334"/>
      <c r="E167" s="334"/>
      <c r="F167" s="335" t="s">
        <v>1422</v>
      </c>
      <c r="G167" s="371"/>
      <c r="H167" s="372"/>
      <c r="I167" s="372"/>
      <c r="J167" s="334" t="s">
        <v>1423</v>
      </c>
      <c r="K167" s="312"/>
    </row>
    <row r="168" s="1" customFormat="1" ht="5.25" customHeight="1">
      <c r="B168" s="340"/>
      <c r="C168" s="337"/>
      <c r="D168" s="337"/>
      <c r="E168" s="337"/>
      <c r="F168" s="337"/>
      <c r="G168" s="338"/>
      <c r="H168" s="337"/>
      <c r="I168" s="337"/>
      <c r="J168" s="337"/>
      <c r="K168" s="361"/>
    </row>
    <row r="169" s="1" customFormat="1" ht="15" customHeight="1">
      <c r="B169" s="340"/>
      <c r="C169" s="317" t="s">
        <v>1427</v>
      </c>
      <c r="D169" s="317"/>
      <c r="E169" s="317"/>
      <c r="F169" s="339" t="s">
        <v>1424</v>
      </c>
      <c r="G169" s="317"/>
      <c r="H169" s="317" t="s">
        <v>1464</v>
      </c>
      <c r="I169" s="317" t="s">
        <v>1426</v>
      </c>
      <c r="J169" s="317">
        <v>120</v>
      </c>
      <c r="K169" s="361"/>
    </row>
    <row r="170" s="1" customFormat="1" ht="15" customHeight="1">
      <c r="B170" s="340"/>
      <c r="C170" s="317" t="s">
        <v>1473</v>
      </c>
      <c r="D170" s="317"/>
      <c r="E170" s="317"/>
      <c r="F170" s="339" t="s">
        <v>1424</v>
      </c>
      <c r="G170" s="317"/>
      <c r="H170" s="317" t="s">
        <v>1474</v>
      </c>
      <c r="I170" s="317" t="s">
        <v>1426</v>
      </c>
      <c r="J170" s="317" t="s">
        <v>1475</v>
      </c>
      <c r="K170" s="361"/>
    </row>
    <row r="171" s="1" customFormat="1" ht="15" customHeight="1">
      <c r="B171" s="340"/>
      <c r="C171" s="317" t="s">
        <v>1372</v>
      </c>
      <c r="D171" s="317"/>
      <c r="E171" s="317"/>
      <c r="F171" s="339" t="s">
        <v>1424</v>
      </c>
      <c r="G171" s="317"/>
      <c r="H171" s="317" t="s">
        <v>1491</v>
      </c>
      <c r="I171" s="317" t="s">
        <v>1426</v>
      </c>
      <c r="J171" s="317" t="s">
        <v>1475</v>
      </c>
      <c r="K171" s="361"/>
    </row>
    <row r="172" s="1" customFormat="1" ht="15" customHeight="1">
      <c r="B172" s="340"/>
      <c r="C172" s="317" t="s">
        <v>1429</v>
      </c>
      <c r="D172" s="317"/>
      <c r="E172" s="317"/>
      <c r="F172" s="339" t="s">
        <v>1430</v>
      </c>
      <c r="G172" s="317"/>
      <c r="H172" s="317" t="s">
        <v>1491</v>
      </c>
      <c r="I172" s="317" t="s">
        <v>1426</v>
      </c>
      <c r="J172" s="317">
        <v>50</v>
      </c>
      <c r="K172" s="361"/>
    </row>
    <row r="173" s="1" customFormat="1" ht="15" customHeight="1">
      <c r="B173" s="340"/>
      <c r="C173" s="317" t="s">
        <v>1432</v>
      </c>
      <c r="D173" s="317"/>
      <c r="E173" s="317"/>
      <c r="F173" s="339" t="s">
        <v>1424</v>
      </c>
      <c r="G173" s="317"/>
      <c r="H173" s="317" t="s">
        <v>1491</v>
      </c>
      <c r="I173" s="317" t="s">
        <v>1434</v>
      </c>
      <c r="J173" s="317"/>
      <c r="K173" s="361"/>
    </row>
    <row r="174" s="1" customFormat="1" ht="15" customHeight="1">
      <c r="B174" s="340"/>
      <c r="C174" s="317" t="s">
        <v>1443</v>
      </c>
      <c r="D174" s="317"/>
      <c r="E174" s="317"/>
      <c r="F174" s="339" t="s">
        <v>1430</v>
      </c>
      <c r="G174" s="317"/>
      <c r="H174" s="317" t="s">
        <v>1491</v>
      </c>
      <c r="I174" s="317" t="s">
        <v>1426</v>
      </c>
      <c r="J174" s="317">
        <v>50</v>
      </c>
      <c r="K174" s="361"/>
    </row>
    <row r="175" s="1" customFormat="1" ht="15" customHeight="1">
      <c r="B175" s="340"/>
      <c r="C175" s="317" t="s">
        <v>1451</v>
      </c>
      <c r="D175" s="317"/>
      <c r="E175" s="317"/>
      <c r="F175" s="339" t="s">
        <v>1430</v>
      </c>
      <c r="G175" s="317"/>
      <c r="H175" s="317" t="s">
        <v>1491</v>
      </c>
      <c r="I175" s="317" t="s">
        <v>1426</v>
      </c>
      <c r="J175" s="317">
        <v>50</v>
      </c>
      <c r="K175" s="361"/>
    </row>
    <row r="176" s="1" customFormat="1" ht="15" customHeight="1">
      <c r="B176" s="340"/>
      <c r="C176" s="317" t="s">
        <v>1449</v>
      </c>
      <c r="D176" s="317"/>
      <c r="E176" s="317"/>
      <c r="F176" s="339" t="s">
        <v>1430</v>
      </c>
      <c r="G176" s="317"/>
      <c r="H176" s="317" t="s">
        <v>1491</v>
      </c>
      <c r="I176" s="317" t="s">
        <v>1426</v>
      </c>
      <c r="J176" s="317">
        <v>50</v>
      </c>
      <c r="K176" s="361"/>
    </row>
    <row r="177" s="1" customFormat="1" ht="15" customHeight="1">
      <c r="B177" s="340"/>
      <c r="C177" s="317" t="s">
        <v>146</v>
      </c>
      <c r="D177" s="317"/>
      <c r="E177" s="317"/>
      <c r="F177" s="339" t="s">
        <v>1424</v>
      </c>
      <c r="G177" s="317"/>
      <c r="H177" s="317" t="s">
        <v>1492</v>
      </c>
      <c r="I177" s="317" t="s">
        <v>1493</v>
      </c>
      <c r="J177" s="317"/>
      <c r="K177" s="361"/>
    </row>
    <row r="178" s="1" customFormat="1" ht="15" customHeight="1">
      <c r="B178" s="340"/>
      <c r="C178" s="317" t="s">
        <v>57</v>
      </c>
      <c r="D178" s="317"/>
      <c r="E178" s="317"/>
      <c r="F178" s="339" t="s">
        <v>1424</v>
      </c>
      <c r="G178" s="317"/>
      <c r="H178" s="317" t="s">
        <v>1494</v>
      </c>
      <c r="I178" s="317" t="s">
        <v>1495</v>
      </c>
      <c r="J178" s="317">
        <v>1</v>
      </c>
      <c r="K178" s="361"/>
    </row>
    <row r="179" s="1" customFormat="1" ht="15" customHeight="1">
      <c r="B179" s="340"/>
      <c r="C179" s="317" t="s">
        <v>53</v>
      </c>
      <c r="D179" s="317"/>
      <c r="E179" s="317"/>
      <c r="F179" s="339" t="s">
        <v>1424</v>
      </c>
      <c r="G179" s="317"/>
      <c r="H179" s="317" t="s">
        <v>1496</v>
      </c>
      <c r="I179" s="317" t="s">
        <v>1426</v>
      </c>
      <c r="J179" s="317">
        <v>20</v>
      </c>
      <c r="K179" s="361"/>
    </row>
    <row r="180" s="1" customFormat="1" ht="15" customHeight="1">
      <c r="B180" s="340"/>
      <c r="C180" s="317" t="s">
        <v>54</v>
      </c>
      <c r="D180" s="317"/>
      <c r="E180" s="317"/>
      <c r="F180" s="339" t="s">
        <v>1424</v>
      </c>
      <c r="G180" s="317"/>
      <c r="H180" s="317" t="s">
        <v>1497</v>
      </c>
      <c r="I180" s="317" t="s">
        <v>1426</v>
      </c>
      <c r="J180" s="317">
        <v>255</v>
      </c>
      <c r="K180" s="361"/>
    </row>
    <row r="181" s="1" customFormat="1" ht="15" customHeight="1">
      <c r="B181" s="340"/>
      <c r="C181" s="317" t="s">
        <v>147</v>
      </c>
      <c r="D181" s="317"/>
      <c r="E181" s="317"/>
      <c r="F181" s="339" t="s">
        <v>1424</v>
      </c>
      <c r="G181" s="317"/>
      <c r="H181" s="317" t="s">
        <v>1388</v>
      </c>
      <c r="I181" s="317" t="s">
        <v>1426</v>
      </c>
      <c r="J181" s="317">
        <v>10</v>
      </c>
      <c r="K181" s="361"/>
    </row>
    <row r="182" s="1" customFormat="1" ht="15" customHeight="1">
      <c r="B182" s="340"/>
      <c r="C182" s="317" t="s">
        <v>148</v>
      </c>
      <c r="D182" s="317"/>
      <c r="E182" s="317"/>
      <c r="F182" s="339" t="s">
        <v>1424</v>
      </c>
      <c r="G182" s="317"/>
      <c r="H182" s="317" t="s">
        <v>1498</v>
      </c>
      <c r="I182" s="317" t="s">
        <v>1459</v>
      </c>
      <c r="J182" s="317"/>
      <c r="K182" s="361"/>
    </row>
    <row r="183" s="1" customFormat="1" ht="15" customHeight="1">
      <c r="B183" s="340"/>
      <c r="C183" s="317" t="s">
        <v>1499</v>
      </c>
      <c r="D183" s="317"/>
      <c r="E183" s="317"/>
      <c r="F183" s="339" t="s">
        <v>1424</v>
      </c>
      <c r="G183" s="317"/>
      <c r="H183" s="317" t="s">
        <v>1500</v>
      </c>
      <c r="I183" s="317" t="s">
        <v>1459</v>
      </c>
      <c r="J183" s="317"/>
      <c r="K183" s="361"/>
    </row>
    <row r="184" s="1" customFormat="1" ht="15" customHeight="1">
      <c r="B184" s="340"/>
      <c r="C184" s="317" t="s">
        <v>1488</v>
      </c>
      <c r="D184" s="317"/>
      <c r="E184" s="317"/>
      <c r="F184" s="339" t="s">
        <v>1424</v>
      </c>
      <c r="G184" s="317"/>
      <c r="H184" s="317" t="s">
        <v>1501</v>
      </c>
      <c r="I184" s="317" t="s">
        <v>1459</v>
      </c>
      <c r="J184" s="317"/>
      <c r="K184" s="361"/>
    </row>
    <row r="185" s="1" customFormat="1" ht="15" customHeight="1">
      <c r="B185" s="340"/>
      <c r="C185" s="317" t="s">
        <v>150</v>
      </c>
      <c r="D185" s="317"/>
      <c r="E185" s="317"/>
      <c r="F185" s="339" t="s">
        <v>1430</v>
      </c>
      <c r="G185" s="317"/>
      <c r="H185" s="317" t="s">
        <v>1502</v>
      </c>
      <c r="I185" s="317" t="s">
        <v>1426</v>
      </c>
      <c r="J185" s="317">
        <v>50</v>
      </c>
      <c r="K185" s="361"/>
    </row>
    <row r="186" s="1" customFormat="1" ht="15" customHeight="1">
      <c r="B186" s="340"/>
      <c r="C186" s="317" t="s">
        <v>1503</v>
      </c>
      <c r="D186" s="317"/>
      <c r="E186" s="317"/>
      <c r="F186" s="339" t="s">
        <v>1430</v>
      </c>
      <c r="G186" s="317"/>
      <c r="H186" s="317" t="s">
        <v>1504</v>
      </c>
      <c r="I186" s="317" t="s">
        <v>1505</v>
      </c>
      <c r="J186" s="317"/>
      <c r="K186" s="361"/>
    </row>
    <row r="187" s="1" customFormat="1" ht="15" customHeight="1">
      <c r="B187" s="340"/>
      <c r="C187" s="317" t="s">
        <v>1506</v>
      </c>
      <c r="D187" s="317"/>
      <c r="E187" s="317"/>
      <c r="F187" s="339" t="s">
        <v>1430</v>
      </c>
      <c r="G187" s="317"/>
      <c r="H187" s="317" t="s">
        <v>1507</v>
      </c>
      <c r="I187" s="317" t="s">
        <v>1505</v>
      </c>
      <c r="J187" s="317"/>
      <c r="K187" s="361"/>
    </row>
    <row r="188" s="1" customFormat="1" ht="15" customHeight="1">
      <c r="B188" s="340"/>
      <c r="C188" s="317" t="s">
        <v>1508</v>
      </c>
      <c r="D188" s="317"/>
      <c r="E188" s="317"/>
      <c r="F188" s="339" t="s">
        <v>1430</v>
      </c>
      <c r="G188" s="317"/>
      <c r="H188" s="317" t="s">
        <v>1509</v>
      </c>
      <c r="I188" s="317" t="s">
        <v>1505</v>
      </c>
      <c r="J188" s="317"/>
      <c r="K188" s="361"/>
    </row>
    <row r="189" s="1" customFormat="1" ht="15" customHeight="1">
      <c r="B189" s="340"/>
      <c r="C189" s="373" t="s">
        <v>1510</v>
      </c>
      <c r="D189" s="317"/>
      <c r="E189" s="317"/>
      <c r="F189" s="339" t="s">
        <v>1430</v>
      </c>
      <c r="G189" s="317"/>
      <c r="H189" s="317" t="s">
        <v>1511</v>
      </c>
      <c r="I189" s="317" t="s">
        <v>1512</v>
      </c>
      <c r="J189" s="374" t="s">
        <v>1513</v>
      </c>
      <c r="K189" s="361"/>
    </row>
    <row r="190" s="1" customFormat="1" ht="15" customHeight="1">
      <c r="B190" s="340"/>
      <c r="C190" s="324" t="s">
        <v>42</v>
      </c>
      <c r="D190" s="317"/>
      <c r="E190" s="317"/>
      <c r="F190" s="339" t="s">
        <v>1424</v>
      </c>
      <c r="G190" s="317"/>
      <c r="H190" s="314" t="s">
        <v>1514</v>
      </c>
      <c r="I190" s="317" t="s">
        <v>1515</v>
      </c>
      <c r="J190" s="317"/>
      <c r="K190" s="361"/>
    </row>
    <row r="191" s="1" customFormat="1" ht="15" customHeight="1">
      <c r="B191" s="340"/>
      <c r="C191" s="324" t="s">
        <v>1516</v>
      </c>
      <c r="D191" s="317"/>
      <c r="E191" s="317"/>
      <c r="F191" s="339" t="s">
        <v>1424</v>
      </c>
      <c r="G191" s="317"/>
      <c r="H191" s="317" t="s">
        <v>1517</v>
      </c>
      <c r="I191" s="317" t="s">
        <v>1459</v>
      </c>
      <c r="J191" s="317"/>
      <c r="K191" s="361"/>
    </row>
    <row r="192" s="1" customFormat="1" ht="15" customHeight="1">
      <c r="B192" s="340"/>
      <c r="C192" s="324" t="s">
        <v>1518</v>
      </c>
      <c r="D192" s="317"/>
      <c r="E192" s="317"/>
      <c r="F192" s="339" t="s">
        <v>1424</v>
      </c>
      <c r="G192" s="317"/>
      <c r="H192" s="317" t="s">
        <v>1519</v>
      </c>
      <c r="I192" s="317" t="s">
        <v>1459</v>
      </c>
      <c r="J192" s="317"/>
      <c r="K192" s="361"/>
    </row>
    <row r="193" s="1" customFormat="1" ht="15" customHeight="1">
      <c r="B193" s="340"/>
      <c r="C193" s="324" t="s">
        <v>1520</v>
      </c>
      <c r="D193" s="317"/>
      <c r="E193" s="317"/>
      <c r="F193" s="339" t="s">
        <v>1430</v>
      </c>
      <c r="G193" s="317"/>
      <c r="H193" s="317" t="s">
        <v>1521</v>
      </c>
      <c r="I193" s="317" t="s">
        <v>1459</v>
      </c>
      <c r="J193" s="317"/>
      <c r="K193" s="361"/>
    </row>
    <row r="194" s="1" customFormat="1" ht="15" customHeight="1">
      <c r="B194" s="367"/>
      <c r="C194" s="375"/>
      <c r="D194" s="349"/>
      <c r="E194" s="349"/>
      <c r="F194" s="349"/>
      <c r="G194" s="349"/>
      <c r="H194" s="349"/>
      <c r="I194" s="349"/>
      <c r="J194" s="349"/>
      <c r="K194" s="368"/>
    </row>
    <row r="195" s="1" customFormat="1" ht="18.75" customHeight="1">
      <c r="B195" s="314"/>
      <c r="C195" s="317"/>
      <c r="D195" s="317"/>
      <c r="E195" s="317"/>
      <c r="F195" s="339"/>
      <c r="G195" s="317"/>
      <c r="H195" s="317"/>
      <c r="I195" s="317"/>
      <c r="J195" s="317"/>
      <c r="K195" s="314"/>
    </row>
    <row r="196" s="1" customFormat="1" ht="18.75" customHeight="1">
      <c r="B196" s="314"/>
      <c r="C196" s="317"/>
      <c r="D196" s="317"/>
      <c r="E196" s="317"/>
      <c r="F196" s="339"/>
      <c r="G196" s="317"/>
      <c r="H196" s="317"/>
      <c r="I196" s="317"/>
      <c r="J196" s="317"/>
      <c r="K196" s="314"/>
    </row>
    <row r="197" s="1" customFormat="1" ht="18.75" customHeight="1">
      <c r="B197" s="325"/>
      <c r="C197" s="325"/>
      <c r="D197" s="325"/>
      <c r="E197" s="325"/>
      <c r="F197" s="325"/>
      <c r="G197" s="325"/>
      <c r="H197" s="325"/>
      <c r="I197" s="325"/>
      <c r="J197" s="325"/>
      <c r="K197" s="325"/>
    </row>
    <row r="198" s="1" customFormat="1" ht="13.5">
      <c r="B198" s="304"/>
      <c r="C198" s="305"/>
      <c r="D198" s="305"/>
      <c r="E198" s="305"/>
      <c r="F198" s="305"/>
      <c r="G198" s="305"/>
      <c r="H198" s="305"/>
      <c r="I198" s="305"/>
      <c r="J198" s="305"/>
      <c r="K198" s="306"/>
    </row>
    <row r="199" s="1" customFormat="1" ht="21">
      <c r="B199" s="307"/>
      <c r="C199" s="308" t="s">
        <v>1522</v>
      </c>
      <c r="D199" s="308"/>
      <c r="E199" s="308"/>
      <c r="F199" s="308"/>
      <c r="G199" s="308"/>
      <c r="H199" s="308"/>
      <c r="I199" s="308"/>
      <c r="J199" s="308"/>
      <c r="K199" s="309"/>
    </row>
    <row r="200" s="1" customFormat="1" ht="25.5" customHeight="1">
      <c r="B200" s="307"/>
      <c r="C200" s="376" t="s">
        <v>1523</v>
      </c>
      <c r="D200" s="376"/>
      <c r="E200" s="376"/>
      <c r="F200" s="376" t="s">
        <v>1524</v>
      </c>
      <c r="G200" s="377"/>
      <c r="H200" s="376" t="s">
        <v>1525</v>
      </c>
      <c r="I200" s="376"/>
      <c r="J200" s="376"/>
      <c r="K200" s="309"/>
    </row>
    <row r="201" s="1" customFormat="1" ht="5.25" customHeight="1">
      <c r="B201" s="340"/>
      <c r="C201" s="337"/>
      <c r="D201" s="337"/>
      <c r="E201" s="337"/>
      <c r="F201" s="337"/>
      <c r="G201" s="317"/>
      <c r="H201" s="337"/>
      <c r="I201" s="337"/>
      <c r="J201" s="337"/>
      <c r="K201" s="361"/>
    </row>
    <row r="202" s="1" customFormat="1" ht="15" customHeight="1">
      <c r="B202" s="340"/>
      <c r="C202" s="317" t="s">
        <v>1515</v>
      </c>
      <c r="D202" s="317"/>
      <c r="E202" s="317"/>
      <c r="F202" s="339" t="s">
        <v>43</v>
      </c>
      <c r="G202" s="317"/>
      <c r="H202" s="317" t="s">
        <v>1526</v>
      </c>
      <c r="I202" s="317"/>
      <c r="J202" s="317"/>
      <c r="K202" s="361"/>
    </row>
    <row r="203" s="1" customFormat="1" ht="15" customHeight="1">
      <c r="B203" s="340"/>
      <c r="C203" s="346"/>
      <c r="D203" s="317"/>
      <c r="E203" s="317"/>
      <c r="F203" s="339" t="s">
        <v>44</v>
      </c>
      <c r="G203" s="317"/>
      <c r="H203" s="317" t="s">
        <v>1527</v>
      </c>
      <c r="I203" s="317"/>
      <c r="J203" s="317"/>
      <c r="K203" s="361"/>
    </row>
    <row r="204" s="1" customFormat="1" ht="15" customHeight="1">
      <c r="B204" s="340"/>
      <c r="C204" s="346"/>
      <c r="D204" s="317"/>
      <c r="E204" s="317"/>
      <c r="F204" s="339" t="s">
        <v>47</v>
      </c>
      <c r="G204" s="317"/>
      <c r="H204" s="317" t="s">
        <v>1528</v>
      </c>
      <c r="I204" s="317"/>
      <c r="J204" s="317"/>
      <c r="K204" s="361"/>
    </row>
    <row r="205" s="1" customFormat="1" ht="15" customHeight="1">
      <c r="B205" s="340"/>
      <c r="C205" s="317"/>
      <c r="D205" s="317"/>
      <c r="E205" s="317"/>
      <c r="F205" s="339" t="s">
        <v>45</v>
      </c>
      <c r="G205" s="317"/>
      <c r="H205" s="317" t="s">
        <v>1529</v>
      </c>
      <c r="I205" s="317"/>
      <c r="J205" s="317"/>
      <c r="K205" s="361"/>
    </row>
    <row r="206" s="1" customFormat="1" ht="15" customHeight="1">
      <c r="B206" s="340"/>
      <c r="C206" s="317"/>
      <c r="D206" s="317"/>
      <c r="E206" s="317"/>
      <c r="F206" s="339" t="s">
        <v>46</v>
      </c>
      <c r="G206" s="317"/>
      <c r="H206" s="317" t="s">
        <v>1530</v>
      </c>
      <c r="I206" s="317"/>
      <c r="J206" s="317"/>
      <c r="K206" s="361"/>
    </row>
    <row r="207" s="1" customFormat="1" ht="15" customHeight="1">
      <c r="B207" s="340"/>
      <c r="C207" s="317"/>
      <c r="D207" s="317"/>
      <c r="E207" s="317"/>
      <c r="F207" s="339"/>
      <c r="G207" s="317"/>
      <c r="H207" s="317"/>
      <c r="I207" s="317"/>
      <c r="J207" s="317"/>
      <c r="K207" s="361"/>
    </row>
    <row r="208" s="1" customFormat="1" ht="15" customHeight="1">
      <c r="B208" s="340"/>
      <c r="C208" s="317" t="s">
        <v>1471</v>
      </c>
      <c r="D208" s="317"/>
      <c r="E208" s="317"/>
      <c r="F208" s="339" t="s">
        <v>79</v>
      </c>
      <c r="G208" s="317"/>
      <c r="H208" s="317" t="s">
        <v>1531</v>
      </c>
      <c r="I208" s="317"/>
      <c r="J208" s="317"/>
      <c r="K208" s="361"/>
    </row>
    <row r="209" s="1" customFormat="1" ht="15" customHeight="1">
      <c r="B209" s="340"/>
      <c r="C209" s="346"/>
      <c r="D209" s="317"/>
      <c r="E209" s="317"/>
      <c r="F209" s="339" t="s">
        <v>1366</v>
      </c>
      <c r="G209" s="317"/>
      <c r="H209" s="317" t="s">
        <v>1367</v>
      </c>
      <c r="I209" s="317"/>
      <c r="J209" s="317"/>
      <c r="K209" s="361"/>
    </row>
    <row r="210" s="1" customFormat="1" ht="15" customHeight="1">
      <c r="B210" s="340"/>
      <c r="C210" s="317"/>
      <c r="D210" s="317"/>
      <c r="E210" s="317"/>
      <c r="F210" s="339" t="s">
        <v>1364</v>
      </c>
      <c r="G210" s="317"/>
      <c r="H210" s="317" t="s">
        <v>1532</v>
      </c>
      <c r="I210" s="317"/>
      <c r="J210" s="317"/>
      <c r="K210" s="361"/>
    </row>
    <row r="211" s="1" customFormat="1" ht="15" customHeight="1">
      <c r="B211" s="378"/>
      <c r="C211" s="346"/>
      <c r="D211" s="346"/>
      <c r="E211" s="346"/>
      <c r="F211" s="339" t="s">
        <v>1368</v>
      </c>
      <c r="G211" s="324"/>
      <c r="H211" s="365" t="s">
        <v>1369</v>
      </c>
      <c r="I211" s="365"/>
      <c r="J211" s="365"/>
      <c r="K211" s="379"/>
    </row>
    <row r="212" s="1" customFormat="1" ht="15" customHeight="1">
      <c r="B212" s="378"/>
      <c r="C212" s="346"/>
      <c r="D212" s="346"/>
      <c r="E212" s="346"/>
      <c r="F212" s="339" t="s">
        <v>1370</v>
      </c>
      <c r="G212" s="324"/>
      <c r="H212" s="365" t="s">
        <v>1533</v>
      </c>
      <c r="I212" s="365"/>
      <c r="J212" s="365"/>
      <c r="K212" s="379"/>
    </row>
    <row r="213" s="1" customFormat="1" ht="15" customHeight="1">
      <c r="B213" s="378"/>
      <c r="C213" s="346"/>
      <c r="D213" s="346"/>
      <c r="E213" s="346"/>
      <c r="F213" s="380"/>
      <c r="G213" s="324"/>
      <c r="H213" s="381"/>
      <c r="I213" s="381"/>
      <c r="J213" s="381"/>
      <c r="K213" s="379"/>
    </row>
    <row r="214" s="1" customFormat="1" ht="15" customHeight="1">
      <c r="B214" s="378"/>
      <c r="C214" s="317" t="s">
        <v>1495</v>
      </c>
      <c r="D214" s="346"/>
      <c r="E214" s="346"/>
      <c r="F214" s="339">
        <v>1</v>
      </c>
      <c r="G214" s="324"/>
      <c r="H214" s="365" t="s">
        <v>1534</v>
      </c>
      <c r="I214" s="365"/>
      <c r="J214" s="365"/>
      <c r="K214" s="379"/>
    </row>
    <row r="215" s="1" customFormat="1" ht="15" customHeight="1">
      <c r="B215" s="378"/>
      <c r="C215" s="346"/>
      <c r="D215" s="346"/>
      <c r="E215" s="346"/>
      <c r="F215" s="339">
        <v>2</v>
      </c>
      <c r="G215" s="324"/>
      <c r="H215" s="365" t="s">
        <v>1535</v>
      </c>
      <c r="I215" s="365"/>
      <c r="J215" s="365"/>
      <c r="K215" s="379"/>
    </row>
    <row r="216" s="1" customFormat="1" ht="15" customHeight="1">
      <c r="B216" s="378"/>
      <c r="C216" s="346"/>
      <c r="D216" s="346"/>
      <c r="E216" s="346"/>
      <c r="F216" s="339">
        <v>3</v>
      </c>
      <c r="G216" s="324"/>
      <c r="H216" s="365" t="s">
        <v>1536</v>
      </c>
      <c r="I216" s="365"/>
      <c r="J216" s="365"/>
      <c r="K216" s="379"/>
    </row>
    <row r="217" s="1" customFormat="1" ht="15" customHeight="1">
      <c r="B217" s="378"/>
      <c r="C217" s="346"/>
      <c r="D217" s="346"/>
      <c r="E217" s="346"/>
      <c r="F217" s="339">
        <v>4</v>
      </c>
      <c r="G217" s="324"/>
      <c r="H217" s="365" t="s">
        <v>1537</v>
      </c>
      <c r="I217" s="365"/>
      <c r="J217" s="365"/>
      <c r="K217" s="379"/>
    </row>
    <row r="218" s="1" customFormat="1" ht="12.75" customHeight="1">
      <c r="B218" s="382"/>
      <c r="C218" s="383"/>
      <c r="D218" s="383"/>
      <c r="E218" s="383"/>
      <c r="F218" s="383"/>
      <c r="G218" s="383"/>
      <c r="H218" s="383"/>
      <c r="I218" s="383"/>
      <c r="J218" s="383"/>
      <c r="K218" s="384"/>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29"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29"/>
      <c r="L2" s="1"/>
      <c r="M2" s="1"/>
      <c r="N2" s="1"/>
      <c r="O2" s="1"/>
      <c r="P2" s="1"/>
      <c r="Q2" s="1"/>
      <c r="R2" s="1"/>
      <c r="S2" s="1"/>
      <c r="T2" s="1"/>
      <c r="U2" s="1"/>
      <c r="V2" s="1"/>
      <c r="AT2" s="18" t="s">
        <v>81</v>
      </c>
      <c r="AZ2" s="130" t="s">
        <v>101</v>
      </c>
      <c r="BA2" s="130" t="s">
        <v>19</v>
      </c>
      <c r="BB2" s="130" t="s">
        <v>19</v>
      </c>
      <c r="BC2" s="130" t="s">
        <v>102</v>
      </c>
      <c r="BD2" s="130" t="s">
        <v>82</v>
      </c>
    </row>
    <row r="3" s="1" customFormat="1" ht="6.96" customHeight="1">
      <c r="B3" s="131"/>
      <c r="C3" s="132"/>
      <c r="D3" s="132"/>
      <c r="E3" s="132"/>
      <c r="F3" s="132"/>
      <c r="G3" s="132"/>
      <c r="H3" s="132"/>
      <c r="I3" s="133"/>
      <c r="J3" s="132"/>
      <c r="K3" s="132"/>
      <c r="L3" s="21"/>
      <c r="AT3" s="18" t="s">
        <v>82</v>
      </c>
      <c r="AZ3" s="130" t="s">
        <v>103</v>
      </c>
      <c r="BA3" s="130" t="s">
        <v>19</v>
      </c>
      <c r="BB3" s="130" t="s">
        <v>19</v>
      </c>
      <c r="BC3" s="130" t="s">
        <v>104</v>
      </c>
      <c r="BD3" s="130" t="s">
        <v>82</v>
      </c>
    </row>
    <row r="4" s="1" customFormat="1" ht="24.96" customHeight="1">
      <c r="B4" s="21"/>
      <c r="D4" s="134" t="s">
        <v>105</v>
      </c>
      <c r="I4" s="129"/>
      <c r="L4" s="21"/>
      <c r="M4" s="135" t="s">
        <v>10</v>
      </c>
      <c r="AT4" s="18" t="s">
        <v>4</v>
      </c>
      <c r="AZ4" s="130" t="s">
        <v>106</v>
      </c>
      <c r="BA4" s="130" t="s">
        <v>19</v>
      </c>
      <c r="BB4" s="130" t="s">
        <v>19</v>
      </c>
      <c r="BC4" s="130" t="s">
        <v>107</v>
      </c>
      <c r="BD4" s="130" t="s">
        <v>82</v>
      </c>
    </row>
    <row r="5" s="1" customFormat="1" ht="6.96" customHeight="1">
      <c r="B5" s="21"/>
      <c r="I5" s="129"/>
      <c r="L5" s="21"/>
      <c r="AZ5" s="130" t="s">
        <v>108</v>
      </c>
      <c r="BA5" s="130" t="s">
        <v>19</v>
      </c>
      <c r="BB5" s="130" t="s">
        <v>19</v>
      </c>
      <c r="BC5" s="130" t="s">
        <v>109</v>
      </c>
      <c r="BD5" s="130" t="s">
        <v>82</v>
      </c>
    </row>
    <row r="6" s="1" customFormat="1" ht="12" customHeight="1">
      <c r="B6" s="21"/>
      <c r="D6" s="136" t="s">
        <v>16</v>
      </c>
      <c r="I6" s="129"/>
      <c r="L6" s="21"/>
      <c r="AZ6" s="130" t="s">
        <v>110</v>
      </c>
      <c r="BA6" s="130" t="s">
        <v>19</v>
      </c>
      <c r="BB6" s="130" t="s">
        <v>19</v>
      </c>
      <c r="BC6" s="130" t="s">
        <v>111</v>
      </c>
      <c r="BD6" s="130" t="s">
        <v>82</v>
      </c>
    </row>
    <row r="7" s="1" customFormat="1" ht="16.5" customHeight="1">
      <c r="B7" s="21"/>
      <c r="E7" s="137" t="str">
        <f>'Rekapitulace stavby'!K6</f>
        <v>Parkoviště a komunikace Rumburk Na ValechR1</v>
      </c>
      <c r="F7" s="136"/>
      <c r="G7" s="136"/>
      <c r="H7" s="136"/>
      <c r="I7" s="129"/>
      <c r="L7" s="21"/>
      <c r="AZ7" s="130" t="s">
        <v>112</v>
      </c>
      <c r="BA7" s="130" t="s">
        <v>19</v>
      </c>
      <c r="BB7" s="130" t="s">
        <v>19</v>
      </c>
      <c r="BC7" s="130" t="s">
        <v>113</v>
      </c>
      <c r="BD7" s="130" t="s">
        <v>82</v>
      </c>
    </row>
    <row r="8" s="2" customFormat="1" ht="12" customHeight="1">
      <c r="A8" s="39"/>
      <c r="B8" s="45"/>
      <c r="C8" s="39"/>
      <c r="D8" s="136" t="s">
        <v>114</v>
      </c>
      <c r="E8" s="39"/>
      <c r="F8" s="39"/>
      <c r="G8" s="39"/>
      <c r="H8" s="39"/>
      <c r="I8" s="138"/>
      <c r="J8" s="39"/>
      <c r="K8" s="39"/>
      <c r="L8" s="139"/>
      <c r="S8" s="39"/>
      <c r="T8" s="39"/>
      <c r="U8" s="39"/>
      <c r="V8" s="39"/>
      <c r="W8" s="39"/>
      <c r="X8" s="39"/>
      <c r="Y8" s="39"/>
      <c r="Z8" s="39"/>
      <c r="AA8" s="39"/>
      <c r="AB8" s="39"/>
      <c r="AC8" s="39"/>
      <c r="AD8" s="39"/>
      <c r="AE8" s="39"/>
      <c r="AZ8" s="130" t="s">
        <v>115</v>
      </c>
      <c r="BA8" s="130" t="s">
        <v>19</v>
      </c>
      <c r="BB8" s="130" t="s">
        <v>19</v>
      </c>
      <c r="BC8" s="130" t="s">
        <v>116</v>
      </c>
      <c r="BD8" s="130" t="s">
        <v>82</v>
      </c>
    </row>
    <row r="9" s="2" customFormat="1" ht="16.5" customHeight="1">
      <c r="A9" s="39"/>
      <c r="B9" s="45"/>
      <c r="C9" s="39"/>
      <c r="D9" s="39"/>
      <c r="E9" s="140" t="s">
        <v>117</v>
      </c>
      <c r="F9" s="39"/>
      <c r="G9" s="39"/>
      <c r="H9" s="39"/>
      <c r="I9" s="138"/>
      <c r="J9" s="39"/>
      <c r="K9" s="39"/>
      <c r="L9" s="139"/>
      <c r="S9" s="39"/>
      <c r="T9" s="39"/>
      <c r="U9" s="39"/>
      <c r="V9" s="39"/>
      <c r="W9" s="39"/>
      <c r="X9" s="39"/>
      <c r="Y9" s="39"/>
      <c r="Z9" s="39"/>
      <c r="AA9" s="39"/>
      <c r="AB9" s="39"/>
      <c r="AC9" s="39"/>
      <c r="AD9" s="39"/>
      <c r="AE9" s="39"/>
      <c r="AZ9" s="130" t="s">
        <v>118</v>
      </c>
      <c r="BA9" s="130" t="s">
        <v>19</v>
      </c>
      <c r="BB9" s="130" t="s">
        <v>19</v>
      </c>
      <c r="BC9" s="130" t="s">
        <v>119</v>
      </c>
      <c r="BD9" s="130" t="s">
        <v>82</v>
      </c>
    </row>
    <row r="10" s="2" customFormat="1">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c r="AZ10" s="130" t="s">
        <v>120</v>
      </c>
      <c r="BA10" s="130" t="s">
        <v>19</v>
      </c>
      <c r="BB10" s="130" t="s">
        <v>19</v>
      </c>
      <c r="BC10" s="130" t="s">
        <v>121</v>
      </c>
      <c r="BD10" s="130" t="s">
        <v>82</v>
      </c>
    </row>
    <row r="1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c r="AZ11" s="130" t="s">
        <v>122</v>
      </c>
      <c r="BA11" s="130" t="s">
        <v>19</v>
      </c>
      <c r="BB11" s="130" t="s">
        <v>19</v>
      </c>
      <c r="BC11" s="130" t="s">
        <v>123</v>
      </c>
      <c r="BD11" s="130" t="s">
        <v>82</v>
      </c>
    </row>
    <row r="12" s="2" customFormat="1" ht="12" customHeight="1">
      <c r="A12" s="39"/>
      <c r="B12" s="45"/>
      <c r="C12" s="39"/>
      <c r="D12" s="136" t="s">
        <v>21</v>
      </c>
      <c r="E12" s="39"/>
      <c r="F12" s="141" t="s">
        <v>22</v>
      </c>
      <c r="G12" s="39"/>
      <c r="H12" s="39"/>
      <c r="I12" s="142" t="s">
        <v>23</v>
      </c>
      <c r="J12" s="143" t="str">
        <f>'Rekapitulace stavby'!AN8</f>
        <v>30. 7. 2019</v>
      </c>
      <c r="K12" s="39"/>
      <c r="L12" s="139"/>
      <c r="S12" s="39"/>
      <c r="T12" s="39"/>
      <c r="U12" s="39"/>
      <c r="V12" s="39"/>
      <c r="W12" s="39"/>
      <c r="X12" s="39"/>
      <c r="Y12" s="39"/>
      <c r="Z12" s="39"/>
      <c r="AA12" s="39"/>
      <c r="AB12" s="39"/>
      <c r="AC12" s="39"/>
      <c r="AD12" s="39"/>
      <c r="AE12" s="39"/>
      <c r="AZ12" s="130" t="s">
        <v>124</v>
      </c>
      <c r="BA12" s="130" t="s">
        <v>19</v>
      </c>
      <c r="BB12" s="130" t="s">
        <v>19</v>
      </c>
      <c r="BC12" s="130" t="s">
        <v>125</v>
      </c>
      <c r="BD12" s="130" t="s">
        <v>82</v>
      </c>
    </row>
    <row r="13"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2" customFormat="1" ht="18" customHeight="1">
      <c r="A15" s="39"/>
      <c r="B15" s="45"/>
      <c r="C15" s="39"/>
      <c r="D15" s="39"/>
      <c r="E15" s="141" t="s">
        <v>27</v>
      </c>
      <c r="F15" s="39"/>
      <c r="G15" s="39"/>
      <c r="H15" s="39"/>
      <c r="I15" s="142" t="s">
        <v>28</v>
      </c>
      <c r="J15" s="141" t="s">
        <v>19</v>
      </c>
      <c r="K15" s="39"/>
      <c r="L15" s="139"/>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2" customFormat="1" ht="12" customHeight="1">
      <c r="A20" s="39"/>
      <c r="B20" s="45"/>
      <c r="C20" s="39"/>
      <c r="D20" s="136" t="s">
        <v>31</v>
      </c>
      <c r="E20" s="39"/>
      <c r="F20" s="39"/>
      <c r="G20" s="39"/>
      <c r="H20" s="39"/>
      <c r="I20" s="142" t="s">
        <v>26</v>
      </c>
      <c r="J20" s="141" t="s">
        <v>126</v>
      </c>
      <c r="K20" s="39"/>
      <c r="L20" s="139"/>
      <c r="S20" s="39"/>
      <c r="T20" s="39"/>
      <c r="U20" s="39"/>
      <c r="V20" s="39"/>
      <c r="W20" s="39"/>
      <c r="X20" s="39"/>
      <c r="Y20" s="39"/>
      <c r="Z20" s="39"/>
      <c r="AA20" s="39"/>
      <c r="AB20" s="39"/>
      <c r="AC20" s="39"/>
      <c r="AD20" s="39"/>
      <c r="AE20" s="39"/>
    </row>
    <row r="21" s="2" customFormat="1" ht="18" customHeight="1">
      <c r="A21" s="39"/>
      <c r="B21" s="45"/>
      <c r="C21" s="39"/>
      <c r="D21" s="39"/>
      <c r="E21" s="141" t="s">
        <v>127</v>
      </c>
      <c r="F21" s="39"/>
      <c r="G21" s="39"/>
      <c r="H21" s="39"/>
      <c r="I21" s="142" t="s">
        <v>28</v>
      </c>
      <c r="J21" s="141" t="s">
        <v>128</v>
      </c>
      <c r="K21" s="39"/>
      <c r="L21" s="139"/>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2" customFormat="1" ht="12" customHeight="1">
      <c r="A23" s="39"/>
      <c r="B23" s="45"/>
      <c r="C23" s="39"/>
      <c r="D23" s="136" t="s">
        <v>34</v>
      </c>
      <c r="E23" s="39"/>
      <c r="F23" s="39"/>
      <c r="G23" s="39"/>
      <c r="H23" s="39"/>
      <c r="I23" s="142" t="s">
        <v>26</v>
      </c>
      <c r="J23" s="141" t="s">
        <v>19</v>
      </c>
      <c r="K23" s="39"/>
      <c r="L23" s="139"/>
      <c r="S23" s="39"/>
      <c r="T23" s="39"/>
      <c r="U23" s="39"/>
      <c r="V23" s="39"/>
      <c r="W23" s="39"/>
      <c r="X23" s="39"/>
      <c r="Y23" s="39"/>
      <c r="Z23" s="39"/>
      <c r="AA23" s="39"/>
      <c r="AB23" s="39"/>
      <c r="AC23" s="39"/>
      <c r="AD23" s="39"/>
      <c r="AE23" s="39"/>
    </row>
    <row r="24" s="2" customFormat="1" ht="18" customHeight="1">
      <c r="A24" s="39"/>
      <c r="B24" s="45"/>
      <c r="C24" s="39"/>
      <c r="D24" s="39"/>
      <c r="E24" s="141" t="s">
        <v>129</v>
      </c>
      <c r="F24" s="39"/>
      <c r="G24" s="39"/>
      <c r="H24" s="39"/>
      <c r="I24" s="142" t="s">
        <v>28</v>
      </c>
      <c r="J24" s="141" t="s">
        <v>19</v>
      </c>
      <c r="K24" s="39"/>
      <c r="L24" s="139"/>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2" customFormat="1" ht="6.96"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2" customFormat="1" ht="25.44" customHeight="1">
      <c r="A30" s="39"/>
      <c r="B30" s="45"/>
      <c r="C30" s="39"/>
      <c r="D30" s="151" t="s">
        <v>38</v>
      </c>
      <c r="E30" s="39"/>
      <c r="F30" s="39"/>
      <c r="G30" s="39"/>
      <c r="H30" s="39"/>
      <c r="I30" s="138"/>
      <c r="J30" s="152">
        <f>ROUND(J90, 2)</f>
        <v>0</v>
      </c>
      <c r="K30" s="39"/>
      <c r="L30" s="139"/>
      <c r="S30" s="39"/>
      <c r="T30" s="39"/>
      <c r="U30" s="39"/>
      <c r="V30" s="39"/>
      <c r="W30" s="39"/>
      <c r="X30" s="39"/>
      <c r="Y30" s="39"/>
      <c r="Z30" s="39"/>
      <c r="AA30" s="39"/>
      <c r="AB30" s="39"/>
      <c r="AC30" s="39"/>
      <c r="AD30" s="39"/>
      <c r="AE30" s="39"/>
    </row>
    <row r="31" s="2" customFormat="1" ht="6.96"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2" customFormat="1" ht="14.4" customHeight="1">
      <c r="A33" s="39"/>
      <c r="B33" s="45"/>
      <c r="C33" s="39"/>
      <c r="D33" s="155" t="s">
        <v>42</v>
      </c>
      <c r="E33" s="136" t="s">
        <v>43</v>
      </c>
      <c r="F33" s="156">
        <f>ROUND((SUM(BE90:BE344)),  2)</f>
        <v>0</v>
      </c>
      <c r="G33" s="39"/>
      <c r="H33" s="39"/>
      <c r="I33" s="157">
        <v>0.20999999999999999</v>
      </c>
      <c r="J33" s="156">
        <f>ROUND(((SUM(BE90:BE344))*I33),  2)</f>
        <v>0</v>
      </c>
      <c r="K33" s="39"/>
      <c r="L33" s="139"/>
      <c r="S33" s="39"/>
      <c r="T33" s="39"/>
      <c r="U33" s="39"/>
      <c r="V33" s="39"/>
      <c r="W33" s="39"/>
      <c r="X33" s="39"/>
      <c r="Y33" s="39"/>
      <c r="Z33" s="39"/>
      <c r="AA33" s="39"/>
      <c r="AB33" s="39"/>
      <c r="AC33" s="39"/>
      <c r="AD33" s="39"/>
      <c r="AE33" s="39"/>
    </row>
    <row r="34" s="2" customFormat="1" ht="14.4" customHeight="1">
      <c r="A34" s="39"/>
      <c r="B34" s="45"/>
      <c r="C34" s="39"/>
      <c r="D34" s="39"/>
      <c r="E34" s="136" t="s">
        <v>44</v>
      </c>
      <c r="F34" s="156">
        <f>ROUND((SUM(BF90:BF344)),  2)</f>
        <v>0</v>
      </c>
      <c r="G34" s="39"/>
      <c r="H34" s="39"/>
      <c r="I34" s="157">
        <v>0.14999999999999999</v>
      </c>
      <c r="J34" s="156">
        <f>ROUND(((SUM(BF90:BF344))*I34),  2)</f>
        <v>0</v>
      </c>
      <c r="K34" s="39"/>
      <c r="L34" s="139"/>
      <c r="S34" s="39"/>
      <c r="T34" s="39"/>
      <c r="U34" s="39"/>
      <c r="V34" s="39"/>
      <c r="W34" s="39"/>
      <c r="X34" s="39"/>
      <c r="Y34" s="39"/>
      <c r="Z34" s="39"/>
      <c r="AA34" s="39"/>
      <c r="AB34" s="39"/>
      <c r="AC34" s="39"/>
      <c r="AD34" s="39"/>
      <c r="AE34" s="39"/>
    </row>
    <row r="35" hidden="1" s="2" customFormat="1" ht="14.4" customHeight="1">
      <c r="A35" s="39"/>
      <c r="B35" s="45"/>
      <c r="C35" s="39"/>
      <c r="D35" s="39"/>
      <c r="E35" s="136" t="s">
        <v>45</v>
      </c>
      <c r="F35" s="156">
        <f>ROUND((SUM(BG90:BG344)),  2)</f>
        <v>0</v>
      </c>
      <c r="G35" s="39"/>
      <c r="H35" s="39"/>
      <c r="I35" s="157">
        <v>0.20999999999999999</v>
      </c>
      <c r="J35" s="156">
        <f>0</f>
        <v>0</v>
      </c>
      <c r="K35" s="39"/>
      <c r="L35" s="139"/>
      <c r="S35" s="39"/>
      <c r="T35" s="39"/>
      <c r="U35" s="39"/>
      <c r="V35" s="39"/>
      <c r="W35" s="39"/>
      <c r="X35" s="39"/>
      <c r="Y35" s="39"/>
      <c r="Z35" s="39"/>
      <c r="AA35" s="39"/>
      <c r="AB35" s="39"/>
      <c r="AC35" s="39"/>
      <c r="AD35" s="39"/>
      <c r="AE35" s="39"/>
    </row>
    <row r="36" hidden="1" s="2" customFormat="1" ht="14.4" customHeight="1">
      <c r="A36" s="39"/>
      <c r="B36" s="45"/>
      <c r="C36" s="39"/>
      <c r="D36" s="39"/>
      <c r="E36" s="136" t="s">
        <v>46</v>
      </c>
      <c r="F36" s="156">
        <f>ROUND((SUM(BH90:BH344)),  2)</f>
        <v>0</v>
      </c>
      <c r="G36" s="39"/>
      <c r="H36" s="39"/>
      <c r="I36" s="157">
        <v>0.14999999999999999</v>
      </c>
      <c r="J36" s="156">
        <f>0</f>
        <v>0</v>
      </c>
      <c r="K36" s="39"/>
      <c r="L36" s="139"/>
      <c r="S36" s="39"/>
      <c r="T36" s="39"/>
      <c r="U36" s="39"/>
      <c r="V36" s="39"/>
      <c r="W36" s="39"/>
      <c r="X36" s="39"/>
      <c r="Y36" s="39"/>
      <c r="Z36" s="39"/>
      <c r="AA36" s="39"/>
      <c r="AB36" s="39"/>
      <c r="AC36" s="39"/>
      <c r="AD36" s="39"/>
      <c r="AE36" s="39"/>
    </row>
    <row r="37" hidden="1" s="2" customFormat="1" ht="14.4" customHeight="1">
      <c r="A37" s="39"/>
      <c r="B37" s="45"/>
      <c r="C37" s="39"/>
      <c r="D37" s="39"/>
      <c r="E37" s="136" t="s">
        <v>47</v>
      </c>
      <c r="F37" s="156">
        <f>ROUND((SUM(BI90:BI344)),  2)</f>
        <v>0</v>
      </c>
      <c r="G37" s="39"/>
      <c r="H37" s="39"/>
      <c r="I37" s="157">
        <v>0</v>
      </c>
      <c r="J37" s="156">
        <f>0</f>
        <v>0</v>
      </c>
      <c r="K37" s="39"/>
      <c r="L37" s="139"/>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2" customFormat="1" ht="25.4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2" customFormat="1" ht="6.96"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2" customFormat="1" ht="24.96" customHeight="1">
      <c r="A45" s="39"/>
      <c r="B45" s="40"/>
      <c r="C45" s="24" t="s">
        <v>130</v>
      </c>
      <c r="D45" s="41"/>
      <c r="E45" s="41"/>
      <c r="F45" s="41"/>
      <c r="G45" s="41"/>
      <c r="H45" s="41"/>
      <c r="I45" s="138"/>
      <c r="J45" s="41"/>
      <c r="K45" s="41"/>
      <c r="L45" s="139"/>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2" customFormat="1" ht="16.5" customHeight="1">
      <c r="A48" s="39"/>
      <c r="B48" s="40"/>
      <c r="C48" s="41"/>
      <c r="D48" s="41"/>
      <c r="E48" s="172" t="str">
        <f>E7</f>
        <v>Parkoviště a komunikace Rumburk Na ValechR1</v>
      </c>
      <c r="F48" s="33"/>
      <c r="G48" s="33"/>
      <c r="H48" s="33"/>
      <c r="I48" s="138"/>
      <c r="J48" s="41"/>
      <c r="K48" s="41"/>
      <c r="L48" s="139"/>
      <c r="S48" s="39"/>
      <c r="T48" s="39"/>
      <c r="U48" s="39"/>
      <c r="V48" s="39"/>
      <c r="W48" s="39"/>
      <c r="X48" s="39"/>
      <c r="Y48" s="39"/>
      <c r="Z48" s="39"/>
      <c r="AA48" s="39"/>
      <c r="AB48" s="39"/>
      <c r="AC48" s="39"/>
      <c r="AD48" s="39"/>
      <c r="AE48" s="39"/>
    </row>
    <row r="49" s="2" customFormat="1" ht="12" customHeight="1">
      <c r="A49" s="39"/>
      <c r="B49" s="40"/>
      <c r="C49" s="33" t="s">
        <v>114</v>
      </c>
      <c r="D49" s="41"/>
      <c r="E49" s="41"/>
      <c r="F49" s="41"/>
      <c r="G49" s="41"/>
      <c r="H49" s="41"/>
      <c r="I49" s="138"/>
      <c r="J49" s="41"/>
      <c r="K49" s="41"/>
      <c r="L49" s="139"/>
      <c r="S49" s="39"/>
      <c r="T49" s="39"/>
      <c r="U49" s="39"/>
      <c r="V49" s="39"/>
      <c r="W49" s="39"/>
      <c r="X49" s="39"/>
      <c r="Y49" s="39"/>
      <c r="Z49" s="39"/>
      <c r="AA49" s="39"/>
      <c r="AB49" s="39"/>
      <c r="AC49" s="39"/>
      <c r="AD49" s="39"/>
      <c r="AE49" s="39"/>
    </row>
    <row r="50" s="2" customFormat="1" ht="16.5" customHeight="1">
      <c r="A50" s="39"/>
      <c r="B50" s="40"/>
      <c r="C50" s="41"/>
      <c r="D50" s="41"/>
      <c r="E50" s="70" t="str">
        <f>E9</f>
        <v>01a - SOD 101 Dopravní řešení. zpevněné a nezpevněné plochy</v>
      </c>
      <c r="F50" s="41"/>
      <c r="G50" s="41"/>
      <c r="H50" s="41"/>
      <c r="I50" s="138"/>
      <c r="J50" s="41"/>
      <c r="K50" s="41"/>
      <c r="L50" s="139"/>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Rumburk</v>
      </c>
      <c r="G52" s="41"/>
      <c r="H52" s="41"/>
      <c r="I52" s="142" t="s">
        <v>23</v>
      </c>
      <c r="J52" s="73" t="str">
        <f>IF(J12="","",J12)</f>
        <v>30. 7. 2019</v>
      </c>
      <c r="K52" s="41"/>
      <c r="L52" s="139"/>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Město Rumburk</v>
      </c>
      <c r="G54" s="41"/>
      <c r="H54" s="41"/>
      <c r="I54" s="142" t="s">
        <v>31</v>
      </c>
      <c r="J54" s="37" t="str">
        <f>E21</f>
        <v>VPH s.r.o.</v>
      </c>
      <c r="K54" s="41"/>
      <c r="L54" s="139"/>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42" t="s">
        <v>34</v>
      </c>
      <c r="J55" s="37" t="str">
        <f>E24</f>
        <v>ing.Žílová</v>
      </c>
      <c r="K55" s="41"/>
      <c r="L55" s="139"/>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2" customFormat="1" ht="29.28" customHeight="1">
      <c r="A57" s="39"/>
      <c r="B57" s="40"/>
      <c r="C57" s="173" t="s">
        <v>131</v>
      </c>
      <c r="D57" s="174"/>
      <c r="E57" s="174"/>
      <c r="F57" s="174"/>
      <c r="G57" s="174"/>
      <c r="H57" s="174"/>
      <c r="I57" s="175"/>
      <c r="J57" s="176" t="s">
        <v>132</v>
      </c>
      <c r="K57" s="174"/>
      <c r="L57" s="139"/>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2" customFormat="1" ht="22.8" customHeight="1">
      <c r="A59" s="39"/>
      <c r="B59" s="40"/>
      <c r="C59" s="177" t="s">
        <v>70</v>
      </c>
      <c r="D59" s="41"/>
      <c r="E59" s="41"/>
      <c r="F59" s="41"/>
      <c r="G59" s="41"/>
      <c r="H59" s="41"/>
      <c r="I59" s="138"/>
      <c r="J59" s="103">
        <f>J90</f>
        <v>0</v>
      </c>
      <c r="K59" s="41"/>
      <c r="L59" s="139"/>
      <c r="S59" s="39"/>
      <c r="T59" s="39"/>
      <c r="U59" s="39"/>
      <c r="V59" s="39"/>
      <c r="W59" s="39"/>
      <c r="X59" s="39"/>
      <c r="Y59" s="39"/>
      <c r="Z59" s="39"/>
      <c r="AA59" s="39"/>
      <c r="AB59" s="39"/>
      <c r="AC59" s="39"/>
      <c r="AD59" s="39"/>
      <c r="AE59" s="39"/>
      <c r="AU59" s="18" t="s">
        <v>133</v>
      </c>
    </row>
    <row r="60" s="9" customFormat="1" ht="24.96" customHeight="1">
      <c r="A60" s="9"/>
      <c r="B60" s="178"/>
      <c r="C60" s="179"/>
      <c r="D60" s="180" t="s">
        <v>134</v>
      </c>
      <c r="E60" s="181"/>
      <c r="F60" s="181"/>
      <c r="G60" s="181"/>
      <c r="H60" s="181"/>
      <c r="I60" s="182"/>
      <c r="J60" s="183">
        <f>J91</f>
        <v>0</v>
      </c>
      <c r="K60" s="179"/>
      <c r="L60" s="184"/>
      <c r="S60" s="9"/>
      <c r="T60" s="9"/>
      <c r="U60" s="9"/>
      <c r="V60" s="9"/>
      <c r="W60" s="9"/>
      <c r="X60" s="9"/>
      <c r="Y60" s="9"/>
      <c r="Z60" s="9"/>
      <c r="AA60" s="9"/>
      <c r="AB60" s="9"/>
      <c r="AC60" s="9"/>
      <c r="AD60" s="9"/>
      <c r="AE60" s="9"/>
    </row>
    <row r="61" s="10" customFormat="1" ht="19.92" customHeight="1">
      <c r="A61" s="10"/>
      <c r="B61" s="185"/>
      <c r="C61" s="186"/>
      <c r="D61" s="187" t="s">
        <v>135</v>
      </c>
      <c r="E61" s="188"/>
      <c r="F61" s="188"/>
      <c r="G61" s="188"/>
      <c r="H61" s="188"/>
      <c r="I61" s="189"/>
      <c r="J61" s="190">
        <f>J92</f>
        <v>0</v>
      </c>
      <c r="K61" s="186"/>
      <c r="L61" s="191"/>
      <c r="S61" s="10"/>
      <c r="T61" s="10"/>
      <c r="U61" s="10"/>
      <c r="V61" s="10"/>
      <c r="W61" s="10"/>
      <c r="X61" s="10"/>
      <c r="Y61" s="10"/>
      <c r="Z61" s="10"/>
      <c r="AA61" s="10"/>
      <c r="AB61" s="10"/>
      <c r="AC61" s="10"/>
      <c r="AD61" s="10"/>
      <c r="AE61" s="10"/>
    </row>
    <row r="62" s="10" customFormat="1" ht="19.92" customHeight="1">
      <c r="A62" s="10"/>
      <c r="B62" s="185"/>
      <c r="C62" s="186"/>
      <c r="D62" s="187" t="s">
        <v>136</v>
      </c>
      <c r="E62" s="188"/>
      <c r="F62" s="188"/>
      <c r="G62" s="188"/>
      <c r="H62" s="188"/>
      <c r="I62" s="189"/>
      <c r="J62" s="190">
        <f>J137</f>
        <v>0</v>
      </c>
      <c r="K62" s="186"/>
      <c r="L62" s="191"/>
      <c r="S62" s="10"/>
      <c r="T62" s="10"/>
      <c r="U62" s="10"/>
      <c r="V62" s="10"/>
      <c r="W62" s="10"/>
      <c r="X62" s="10"/>
      <c r="Y62" s="10"/>
      <c r="Z62" s="10"/>
      <c r="AA62" s="10"/>
      <c r="AB62" s="10"/>
      <c r="AC62" s="10"/>
      <c r="AD62" s="10"/>
      <c r="AE62" s="10"/>
    </row>
    <row r="63" s="10" customFormat="1" ht="19.92" customHeight="1">
      <c r="A63" s="10"/>
      <c r="B63" s="185"/>
      <c r="C63" s="186"/>
      <c r="D63" s="187" t="s">
        <v>137</v>
      </c>
      <c r="E63" s="188"/>
      <c r="F63" s="188"/>
      <c r="G63" s="188"/>
      <c r="H63" s="188"/>
      <c r="I63" s="189"/>
      <c r="J63" s="190">
        <f>J148</f>
        <v>0</v>
      </c>
      <c r="K63" s="186"/>
      <c r="L63" s="191"/>
      <c r="S63" s="10"/>
      <c r="T63" s="10"/>
      <c r="U63" s="10"/>
      <c r="V63" s="10"/>
      <c r="W63" s="10"/>
      <c r="X63" s="10"/>
      <c r="Y63" s="10"/>
      <c r="Z63" s="10"/>
      <c r="AA63" s="10"/>
      <c r="AB63" s="10"/>
      <c r="AC63" s="10"/>
      <c r="AD63" s="10"/>
      <c r="AE63" s="10"/>
    </row>
    <row r="64" s="10" customFormat="1" ht="19.92" customHeight="1">
      <c r="A64" s="10"/>
      <c r="B64" s="185"/>
      <c r="C64" s="186"/>
      <c r="D64" s="187" t="s">
        <v>138</v>
      </c>
      <c r="E64" s="188"/>
      <c r="F64" s="188"/>
      <c r="G64" s="188"/>
      <c r="H64" s="188"/>
      <c r="I64" s="189"/>
      <c r="J64" s="190">
        <f>J202</f>
        <v>0</v>
      </c>
      <c r="K64" s="186"/>
      <c r="L64" s="191"/>
      <c r="S64" s="10"/>
      <c r="T64" s="10"/>
      <c r="U64" s="10"/>
      <c r="V64" s="10"/>
      <c r="W64" s="10"/>
      <c r="X64" s="10"/>
      <c r="Y64" s="10"/>
      <c r="Z64" s="10"/>
      <c r="AA64" s="10"/>
      <c r="AB64" s="10"/>
      <c r="AC64" s="10"/>
      <c r="AD64" s="10"/>
      <c r="AE64" s="10"/>
    </row>
    <row r="65" s="10" customFormat="1" ht="19.92" customHeight="1">
      <c r="A65" s="10"/>
      <c r="B65" s="185"/>
      <c r="C65" s="186"/>
      <c r="D65" s="187" t="s">
        <v>139</v>
      </c>
      <c r="E65" s="188"/>
      <c r="F65" s="188"/>
      <c r="G65" s="188"/>
      <c r="H65" s="188"/>
      <c r="I65" s="189"/>
      <c r="J65" s="190">
        <f>J220</f>
        <v>0</v>
      </c>
      <c r="K65" s="186"/>
      <c r="L65" s="191"/>
      <c r="S65" s="10"/>
      <c r="T65" s="10"/>
      <c r="U65" s="10"/>
      <c r="V65" s="10"/>
      <c r="W65" s="10"/>
      <c r="X65" s="10"/>
      <c r="Y65" s="10"/>
      <c r="Z65" s="10"/>
      <c r="AA65" s="10"/>
      <c r="AB65" s="10"/>
      <c r="AC65" s="10"/>
      <c r="AD65" s="10"/>
      <c r="AE65" s="10"/>
    </row>
    <row r="66" s="10" customFormat="1" ht="19.92" customHeight="1">
      <c r="A66" s="10"/>
      <c r="B66" s="185"/>
      <c r="C66" s="186"/>
      <c r="D66" s="187" t="s">
        <v>140</v>
      </c>
      <c r="E66" s="188"/>
      <c r="F66" s="188"/>
      <c r="G66" s="188"/>
      <c r="H66" s="188"/>
      <c r="I66" s="189"/>
      <c r="J66" s="190">
        <f>J257</f>
        <v>0</v>
      </c>
      <c r="K66" s="186"/>
      <c r="L66" s="191"/>
      <c r="S66" s="10"/>
      <c r="T66" s="10"/>
      <c r="U66" s="10"/>
      <c r="V66" s="10"/>
      <c r="W66" s="10"/>
      <c r="X66" s="10"/>
      <c r="Y66" s="10"/>
      <c r="Z66" s="10"/>
      <c r="AA66" s="10"/>
      <c r="AB66" s="10"/>
      <c r="AC66" s="10"/>
      <c r="AD66" s="10"/>
      <c r="AE66" s="10"/>
    </row>
    <row r="67" s="10" customFormat="1" ht="19.92" customHeight="1">
      <c r="A67" s="10"/>
      <c r="B67" s="185"/>
      <c r="C67" s="186"/>
      <c r="D67" s="187" t="s">
        <v>141</v>
      </c>
      <c r="E67" s="188"/>
      <c r="F67" s="188"/>
      <c r="G67" s="188"/>
      <c r="H67" s="188"/>
      <c r="I67" s="189"/>
      <c r="J67" s="190">
        <f>J320</f>
        <v>0</v>
      </c>
      <c r="K67" s="186"/>
      <c r="L67" s="191"/>
      <c r="S67" s="10"/>
      <c r="T67" s="10"/>
      <c r="U67" s="10"/>
      <c r="V67" s="10"/>
      <c r="W67" s="10"/>
      <c r="X67" s="10"/>
      <c r="Y67" s="10"/>
      <c r="Z67" s="10"/>
      <c r="AA67" s="10"/>
      <c r="AB67" s="10"/>
      <c r="AC67" s="10"/>
      <c r="AD67" s="10"/>
      <c r="AE67" s="10"/>
    </row>
    <row r="68" s="9" customFormat="1" ht="24.96" customHeight="1">
      <c r="A68" s="9"/>
      <c r="B68" s="178"/>
      <c r="C68" s="179"/>
      <c r="D68" s="180" t="s">
        <v>142</v>
      </c>
      <c r="E68" s="181"/>
      <c r="F68" s="181"/>
      <c r="G68" s="181"/>
      <c r="H68" s="181"/>
      <c r="I68" s="182"/>
      <c r="J68" s="183">
        <f>J323</f>
        <v>0</v>
      </c>
      <c r="K68" s="179"/>
      <c r="L68" s="184"/>
      <c r="S68" s="9"/>
      <c r="T68" s="9"/>
      <c r="U68" s="9"/>
      <c r="V68" s="9"/>
      <c r="W68" s="9"/>
      <c r="X68" s="9"/>
      <c r="Y68" s="9"/>
      <c r="Z68" s="9"/>
      <c r="AA68" s="9"/>
      <c r="AB68" s="9"/>
      <c r="AC68" s="9"/>
      <c r="AD68" s="9"/>
      <c r="AE68" s="9"/>
    </row>
    <row r="69" s="10" customFormat="1" ht="19.92" customHeight="1">
      <c r="A69" s="10"/>
      <c r="B69" s="185"/>
      <c r="C69" s="186"/>
      <c r="D69" s="187" t="s">
        <v>143</v>
      </c>
      <c r="E69" s="188"/>
      <c r="F69" s="188"/>
      <c r="G69" s="188"/>
      <c r="H69" s="188"/>
      <c r="I69" s="189"/>
      <c r="J69" s="190">
        <f>J324</f>
        <v>0</v>
      </c>
      <c r="K69" s="186"/>
      <c r="L69" s="191"/>
      <c r="S69" s="10"/>
      <c r="T69" s="10"/>
      <c r="U69" s="10"/>
      <c r="V69" s="10"/>
      <c r="W69" s="10"/>
      <c r="X69" s="10"/>
      <c r="Y69" s="10"/>
      <c r="Z69" s="10"/>
      <c r="AA69" s="10"/>
      <c r="AB69" s="10"/>
      <c r="AC69" s="10"/>
      <c r="AD69" s="10"/>
      <c r="AE69" s="10"/>
    </row>
    <row r="70" s="10" customFormat="1" ht="19.92" customHeight="1">
      <c r="A70" s="10"/>
      <c r="B70" s="185"/>
      <c r="C70" s="186"/>
      <c r="D70" s="187" t="s">
        <v>144</v>
      </c>
      <c r="E70" s="188"/>
      <c r="F70" s="188"/>
      <c r="G70" s="188"/>
      <c r="H70" s="188"/>
      <c r="I70" s="189"/>
      <c r="J70" s="190">
        <f>J334</f>
        <v>0</v>
      </c>
      <c r="K70" s="186"/>
      <c r="L70" s="191"/>
      <c r="S70" s="10"/>
      <c r="T70" s="10"/>
      <c r="U70" s="10"/>
      <c r="V70" s="10"/>
      <c r="W70" s="10"/>
      <c r="X70" s="10"/>
      <c r="Y70" s="10"/>
      <c r="Z70" s="10"/>
      <c r="AA70" s="10"/>
      <c r="AB70" s="10"/>
      <c r="AC70" s="10"/>
      <c r="AD70" s="10"/>
      <c r="AE70" s="10"/>
    </row>
    <row r="71" s="2" customFormat="1" ht="21.84" customHeight="1">
      <c r="A71" s="39"/>
      <c r="B71" s="40"/>
      <c r="C71" s="41"/>
      <c r="D71" s="41"/>
      <c r="E71" s="41"/>
      <c r="F71" s="41"/>
      <c r="G71" s="41"/>
      <c r="H71" s="41"/>
      <c r="I71" s="138"/>
      <c r="J71" s="41"/>
      <c r="K71" s="41"/>
      <c r="L71" s="139"/>
      <c r="S71" s="39"/>
      <c r="T71" s="39"/>
      <c r="U71" s="39"/>
      <c r="V71" s="39"/>
      <c r="W71" s="39"/>
      <c r="X71" s="39"/>
      <c r="Y71" s="39"/>
      <c r="Z71" s="39"/>
      <c r="AA71" s="39"/>
      <c r="AB71" s="39"/>
      <c r="AC71" s="39"/>
      <c r="AD71" s="39"/>
      <c r="AE71" s="39"/>
    </row>
    <row r="72" s="2" customFormat="1" ht="6.96" customHeight="1">
      <c r="A72" s="39"/>
      <c r="B72" s="60"/>
      <c r="C72" s="61"/>
      <c r="D72" s="61"/>
      <c r="E72" s="61"/>
      <c r="F72" s="61"/>
      <c r="G72" s="61"/>
      <c r="H72" s="61"/>
      <c r="I72" s="168"/>
      <c r="J72" s="61"/>
      <c r="K72" s="61"/>
      <c r="L72" s="139"/>
      <c r="S72" s="39"/>
      <c r="T72" s="39"/>
      <c r="U72" s="39"/>
      <c r="V72" s="39"/>
      <c r="W72" s="39"/>
      <c r="X72" s="39"/>
      <c r="Y72" s="39"/>
      <c r="Z72" s="39"/>
      <c r="AA72" s="39"/>
      <c r="AB72" s="39"/>
      <c r="AC72" s="39"/>
      <c r="AD72" s="39"/>
      <c r="AE72" s="39"/>
    </row>
    <row r="76" s="2" customFormat="1" ht="6.96" customHeight="1">
      <c r="A76" s="39"/>
      <c r="B76" s="62"/>
      <c r="C76" s="63"/>
      <c r="D76" s="63"/>
      <c r="E76" s="63"/>
      <c r="F76" s="63"/>
      <c r="G76" s="63"/>
      <c r="H76" s="63"/>
      <c r="I76" s="171"/>
      <c r="J76" s="63"/>
      <c r="K76" s="63"/>
      <c r="L76" s="139"/>
      <c r="S76" s="39"/>
      <c r="T76" s="39"/>
      <c r="U76" s="39"/>
      <c r="V76" s="39"/>
      <c r="W76" s="39"/>
      <c r="X76" s="39"/>
      <c r="Y76" s="39"/>
      <c r="Z76" s="39"/>
      <c r="AA76" s="39"/>
      <c r="AB76" s="39"/>
      <c r="AC76" s="39"/>
      <c r="AD76" s="39"/>
      <c r="AE76" s="39"/>
    </row>
    <row r="77" s="2" customFormat="1" ht="24.96" customHeight="1">
      <c r="A77" s="39"/>
      <c r="B77" s="40"/>
      <c r="C77" s="24" t="s">
        <v>145</v>
      </c>
      <c r="D77" s="41"/>
      <c r="E77" s="41"/>
      <c r="F77" s="41"/>
      <c r="G77" s="41"/>
      <c r="H77" s="41"/>
      <c r="I77" s="138"/>
      <c r="J77" s="41"/>
      <c r="K77" s="41"/>
      <c r="L77" s="139"/>
      <c r="S77" s="39"/>
      <c r="T77" s="39"/>
      <c r="U77" s="39"/>
      <c r="V77" s="39"/>
      <c r="W77" s="39"/>
      <c r="X77" s="39"/>
      <c r="Y77" s="39"/>
      <c r="Z77" s="39"/>
      <c r="AA77" s="39"/>
      <c r="AB77" s="39"/>
      <c r="AC77" s="39"/>
      <c r="AD77" s="39"/>
      <c r="AE77" s="39"/>
    </row>
    <row r="78" s="2" customFormat="1" ht="6.96" customHeight="1">
      <c r="A78" s="39"/>
      <c r="B78" s="40"/>
      <c r="C78" s="41"/>
      <c r="D78" s="41"/>
      <c r="E78" s="41"/>
      <c r="F78" s="41"/>
      <c r="G78" s="41"/>
      <c r="H78" s="41"/>
      <c r="I78" s="138"/>
      <c r="J78" s="41"/>
      <c r="K78" s="41"/>
      <c r="L78" s="139"/>
      <c r="S78" s="39"/>
      <c r="T78" s="39"/>
      <c r="U78" s="39"/>
      <c r="V78" s="39"/>
      <c r="W78" s="39"/>
      <c r="X78" s="39"/>
      <c r="Y78" s="39"/>
      <c r="Z78" s="39"/>
      <c r="AA78" s="39"/>
      <c r="AB78" s="39"/>
      <c r="AC78" s="39"/>
      <c r="AD78" s="39"/>
      <c r="AE78" s="39"/>
    </row>
    <row r="79" s="2" customFormat="1" ht="12" customHeight="1">
      <c r="A79" s="39"/>
      <c r="B79" s="40"/>
      <c r="C79" s="33" t="s">
        <v>16</v>
      </c>
      <c r="D79" s="41"/>
      <c r="E79" s="41"/>
      <c r="F79" s="41"/>
      <c r="G79" s="41"/>
      <c r="H79" s="41"/>
      <c r="I79" s="138"/>
      <c r="J79" s="41"/>
      <c r="K79" s="41"/>
      <c r="L79" s="139"/>
      <c r="S79" s="39"/>
      <c r="T79" s="39"/>
      <c r="U79" s="39"/>
      <c r="V79" s="39"/>
      <c r="W79" s="39"/>
      <c r="X79" s="39"/>
      <c r="Y79" s="39"/>
      <c r="Z79" s="39"/>
      <c r="AA79" s="39"/>
      <c r="AB79" s="39"/>
      <c r="AC79" s="39"/>
      <c r="AD79" s="39"/>
      <c r="AE79" s="39"/>
    </row>
    <row r="80" s="2" customFormat="1" ht="16.5" customHeight="1">
      <c r="A80" s="39"/>
      <c r="B80" s="40"/>
      <c r="C80" s="41"/>
      <c r="D80" s="41"/>
      <c r="E80" s="172" t="str">
        <f>E7</f>
        <v>Parkoviště a komunikace Rumburk Na ValechR1</v>
      </c>
      <c r="F80" s="33"/>
      <c r="G80" s="33"/>
      <c r="H80" s="33"/>
      <c r="I80" s="138"/>
      <c r="J80" s="41"/>
      <c r="K80" s="41"/>
      <c r="L80" s="139"/>
      <c r="S80" s="39"/>
      <c r="T80" s="39"/>
      <c r="U80" s="39"/>
      <c r="V80" s="39"/>
      <c r="W80" s="39"/>
      <c r="X80" s="39"/>
      <c r="Y80" s="39"/>
      <c r="Z80" s="39"/>
      <c r="AA80" s="39"/>
      <c r="AB80" s="39"/>
      <c r="AC80" s="39"/>
      <c r="AD80" s="39"/>
      <c r="AE80" s="39"/>
    </row>
    <row r="81" s="2" customFormat="1" ht="12" customHeight="1">
      <c r="A81" s="39"/>
      <c r="B81" s="40"/>
      <c r="C81" s="33" t="s">
        <v>114</v>
      </c>
      <c r="D81" s="41"/>
      <c r="E81" s="41"/>
      <c r="F81" s="41"/>
      <c r="G81" s="41"/>
      <c r="H81" s="41"/>
      <c r="I81" s="138"/>
      <c r="J81" s="41"/>
      <c r="K81" s="41"/>
      <c r="L81" s="139"/>
      <c r="S81" s="39"/>
      <c r="T81" s="39"/>
      <c r="U81" s="39"/>
      <c r="V81" s="39"/>
      <c r="W81" s="39"/>
      <c r="X81" s="39"/>
      <c r="Y81" s="39"/>
      <c r="Z81" s="39"/>
      <c r="AA81" s="39"/>
      <c r="AB81" s="39"/>
      <c r="AC81" s="39"/>
      <c r="AD81" s="39"/>
      <c r="AE81" s="39"/>
    </row>
    <row r="82" s="2" customFormat="1" ht="16.5" customHeight="1">
      <c r="A82" s="39"/>
      <c r="B82" s="40"/>
      <c r="C82" s="41"/>
      <c r="D82" s="41"/>
      <c r="E82" s="70" t="str">
        <f>E9</f>
        <v>01a - SOD 101 Dopravní řešení. zpevněné a nezpevněné plochy</v>
      </c>
      <c r="F82" s="41"/>
      <c r="G82" s="41"/>
      <c r="H82" s="41"/>
      <c r="I82" s="138"/>
      <c r="J82" s="41"/>
      <c r="K82" s="41"/>
      <c r="L82" s="139"/>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38"/>
      <c r="J83" s="41"/>
      <c r="K83" s="41"/>
      <c r="L83" s="139"/>
      <c r="S83" s="39"/>
      <c r="T83" s="39"/>
      <c r="U83" s="39"/>
      <c r="V83" s="39"/>
      <c r="W83" s="39"/>
      <c r="X83" s="39"/>
      <c r="Y83" s="39"/>
      <c r="Z83" s="39"/>
      <c r="AA83" s="39"/>
      <c r="AB83" s="39"/>
      <c r="AC83" s="39"/>
      <c r="AD83" s="39"/>
      <c r="AE83" s="39"/>
    </row>
    <row r="84" s="2" customFormat="1" ht="12" customHeight="1">
      <c r="A84" s="39"/>
      <c r="B84" s="40"/>
      <c r="C84" s="33" t="s">
        <v>21</v>
      </c>
      <c r="D84" s="41"/>
      <c r="E84" s="41"/>
      <c r="F84" s="28" t="str">
        <f>F12</f>
        <v>Rumburk</v>
      </c>
      <c r="G84" s="41"/>
      <c r="H84" s="41"/>
      <c r="I84" s="142" t="s">
        <v>23</v>
      </c>
      <c r="J84" s="73" t="str">
        <f>IF(J12="","",J12)</f>
        <v>30. 7. 2019</v>
      </c>
      <c r="K84" s="41"/>
      <c r="L84" s="139"/>
      <c r="S84" s="39"/>
      <c r="T84" s="39"/>
      <c r="U84" s="39"/>
      <c r="V84" s="39"/>
      <c r="W84" s="39"/>
      <c r="X84" s="39"/>
      <c r="Y84" s="39"/>
      <c r="Z84" s="39"/>
      <c r="AA84" s="39"/>
      <c r="AB84" s="39"/>
      <c r="AC84" s="39"/>
      <c r="AD84" s="39"/>
      <c r="AE84" s="39"/>
    </row>
    <row r="85" s="2" customFormat="1" ht="6.96" customHeight="1">
      <c r="A85" s="39"/>
      <c r="B85" s="40"/>
      <c r="C85" s="41"/>
      <c r="D85" s="41"/>
      <c r="E85" s="41"/>
      <c r="F85" s="41"/>
      <c r="G85" s="41"/>
      <c r="H85" s="41"/>
      <c r="I85" s="138"/>
      <c r="J85" s="41"/>
      <c r="K85" s="41"/>
      <c r="L85" s="139"/>
      <c r="S85" s="39"/>
      <c r="T85" s="39"/>
      <c r="U85" s="39"/>
      <c r="V85" s="39"/>
      <c r="W85" s="39"/>
      <c r="X85" s="39"/>
      <c r="Y85" s="39"/>
      <c r="Z85" s="39"/>
      <c r="AA85" s="39"/>
      <c r="AB85" s="39"/>
      <c r="AC85" s="39"/>
      <c r="AD85" s="39"/>
      <c r="AE85" s="39"/>
    </row>
    <row r="86" s="2" customFormat="1" ht="15.15" customHeight="1">
      <c r="A86" s="39"/>
      <c r="B86" s="40"/>
      <c r="C86" s="33" t="s">
        <v>25</v>
      </c>
      <c r="D86" s="41"/>
      <c r="E86" s="41"/>
      <c r="F86" s="28" t="str">
        <f>E15</f>
        <v>Město Rumburk</v>
      </c>
      <c r="G86" s="41"/>
      <c r="H86" s="41"/>
      <c r="I86" s="142" t="s">
        <v>31</v>
      </c>
      <c r="J86" s="37" t="str">
        <f>E21</f>
        <v>VPH s.r.o.</v>
      </c>
      <c r="K86" s="41"/>
      <c r="L86" s="139"/>
      <c r="S86" s="39"/>
      <c r="T86" s="39"/>
      <c r="U86" s="39"/>
      <c r="V86" s="39"/>
      <c r="W86" s="39"/>
      <c r="X86" s="39"/>
      <c r="Y86" s="39"/>
      <c r="Z86" s="39"/>
      <c r="AA86" s="39"/>
      <c r="AB86" s="39"/>
      <c r="AC86" s="39"/>
      <c r="AD86" s="39"/>
      <c r="AE86" s="39"/>
    </row>
    <row r="87" s="2" customFormat="1" ht="15.15" customHeight="1">
      <c r="A87" s="39"/>
      <c r="B87" s="40"/>
      <c r="C87" s="33" t="s">
        <v>29</v>
      </c>
      <c r="D87" s="41"/>
      <c r="E87" s="41"/>
      <c r="F87" s="28" t="str">
        <f>IF(E18="","",E18)</f>
        <v>Vyplň údaj</v>
      </c>
      <c r="G87" s="41"/>
      <c r="H87" s="41"/>
      <c r="I87" s="142" t="s">
        <v>34</v>
      </c>
      <c r="J87" s="37" t="str">
        <f>E24</f>
        <v>ing.Žílová</v>
      </c>
      <c r="K87" s="41"/>
      <c r="L87" s="139"/>
      <c r="S87" s="39"/>
      <c r="T87" s="39"/>
      <c r="U87" s="39"/>
      <c r="V87" s="39"/>
      <c r="W87" s="39"/>
      <c r="X87" s="39"/>
      <c r="Y87" s="39"/>
      <c r="Z87" s="39"/>
      <c r="AA87" s="39"/>
      <c r="AB87" s="39"/>
      <c r="AC87" s="39"/>
      <c r="AD87" s="39"/>
      <c r="AE87" s="39"/>
    </row>
    <row r="88" s="2" customFormat="1" ht="10.32" customHeight="1">
      <c r="A88" s="39"/>
      <c r="B88" s="40"/>
      <c r="C88" s="41"/>
      <c r="D88" s="41"/>
      <c r="E88" s="41"/>
      <c r="F88" s="41"/>
      <c r="G88" s="41"/>
      <c r="H88" s="41"/>
      <c r="I88" s="138"/>
      <c r="J88" s="41"/>
      <c r="K88" s="41"/>
      <c r="L88" s="139"/>
      <c r="S88" s="39"/>
      <c r="T88" s="39"/>
      <c r="U88" s="39"/>
      <c r="V88" s="39"/>
      <c r="W88" s="39"/>
      <c r="X88" s="39"/>
      <c r="Y88" s="39"/>
      <c r="Z88" s="39"/>
      <c r="AA88" s="39"/>
      <c r="AB88" s="39"/>
      <c r="AC88" s="39"/>
      <c r="AD88" s="39"/>
      <c r="AE88" s="39"/>
    </row>
    <row r="89" s="11" customFormat="1" ht="29.28" customHeight="1">
      <c r="A89" s="192"/>
      <c r="B89" s="193"/>
      <c r="C89" s="194" t="s">
        <v>146</v>
      </c>
      <c r="D89" s="195" t="s">
        <v>57</v>
      </c>
      <c r="E89" s="195" t="s">
        <v>53</v>
      </c>
      <c r="F89" s="195" t="s">
        <v>54</v>
      </c>
      <c r="G89" s="195" t="s">
        <v>147</v>
      </c>
      <c r="H89" s="195" t="s">
        <v>148</v>
      </c>
      <c r="I89" s="196" t="s">
        <v>149</v>
      </c>
      <c r="J89" s="195" t="s">
        <v>132</v>
      </c>
      <c r="K89" s="197" t="s">
        <v>150</v>
      </c>
      <c r="L89" s="198"/>
      <c r="M89" s="93" t="s">
        <v>19</v>
      </c>
      <c r="N89" s="94" t="s">
        <v>42</v>
      </c>
      <c r="O89" s="94" t="s">
        <v>151</v>
      </c>
      <c r="P89" s="94" t="s">
        <v>152</v>
      </c>
      <c r="Q89" s="94" t="s">
        <v>153</v>
      </c>
      <c r="R89" s="94" t="s">
        <v>154</v>
      </c>
      <c r="S89" s="94" t="s">
        <v>155</v>
      </c>
      <c r="T89" s="95" t="s">
        <v>156</v>
      </c>
      <c r="U89" s="192"/>
      <c r="V89" s="192"/>
      <c r="W89" s="192"/>
      <c r="X89" s="192"/>
      <c r="Y89" s="192"/>
      <c r="Z89" s="192"/>
      <c r="AA89" s="192"/>
      <c r="AB89" s="192"/>
      <c r="AC89" s="192"/>
      <c r="AD89" s="192"/>
      <c r="AE89" s="192"/>
    </row>
    <row r="90" s="2" customFormat="1" ht="22.8" customHeight="1">
      <c r="A90" s="39"/>
      <c r="B90" s="40"/>
      <c r="C90" s="100" t="s">
        <v>157</v>
      </c>
      <c r="D90" s="41"/>
      <c r="E90" s="41"/>
      <c r="F90" s="41"/>
      <c r="G90" s="41"/>
      <c r="H90" s="41"/>
      <c r="I90" s="138"/>
      <c r="J90" s="199">
        <f>BK90</f>
        <v>0</v>
      </c>
      <c r="K90" s="41"/>
      <c r="L90" s="45"/>
      <c r="M90" s="96"/>
      <c r="N90" s="200"/>
      <c r="O90" s="97"/>
      <c r="P90" s="201">
        <f>P91+P323</f>
        <v>0</v>
      </c>
      <c r="Q90" s="97"/>
      <c r="R90" s="201">
        <f>R91+R323</f>
        <v>5871.7245531999988</v>
      </c>
      <c r="S90" s="97"/>
      <c r="T90" s="202">
        <f>T91+T323</f>
        <v>0</v>
      </c>
      <c r="U90" s="39"/>
      <c r="V90" s="39"/>
      <c r="W90" s="39"/>
      <c r="X90" s="39"/>
      <c r="Y90" s="39"/>
      <c r="Z90" s="39"/>
      <c r="AA90" s="39"/>
      <c r="AB90" s="39"/>
      <c r="AC90" s="39"/>
      <c r="AD90" s="39"/>
      <c r="AE90" s="39"/>
      <c r="AT90" s="18" t="s">
        <v>71</v>
      </c>
      <c r="AU90" s="18" t="s">
        <v>133</v>
      </c>
      <c r="BK90" s="203">
        <f>BK91+BK323</f>
        <v>0</v>
      </c>
    </row>
    <row r="91" s="12" customFormat="1" ht="25.92" customHeight="1">
      <c r="A91" s="12"/>
      <c r="B91" s="204"/>
      <c r="C91" s="205"/>
      <c r="D91" s="206" t="s">
        <v>71</v>
      </c>
      <c r="E91" s="207" t="s">
        <v>158</v>
      </c>
      <c r="F91" s="207" t="s">
        <v>159</v>
      </c>
      <c r="G91" s="205"/>
      <c r="H91" s="205"/>
      <c r="I91" s="208"/>
      <c r="J91" s="209">
        <f>BK91</f>
        <v>0</v>
      </c>
      <c r="K91" s="205"/>
      <c r="L91" s="210"/>
      <c r="M91" s="211"/>
      <c r="N91" s="212"/>
      <c r="O91" s="212"/>
      <c r="P91" s="213">
        <f>P92+P137+P148+P202+P220+P257+P320</f>
        <v>0</v>
      </c>
      <c r="Q91" s="212"/>
      <c r="R91" s="213">
        <f>R92+R137+R148+R202+R220+R257+R320</f>
        <v>5866.7113431999987</v>
      </c>
      <c r="S91" s="212"/>
      <c r="T91" s="214">
        <f>T92+T137+T148+T202+T220+T257+T320</f>
        <v>0</v>
      </c>
      <c r="U91" s="12"/>
      <c r="V91" s="12"/>
      <c r="W91" s="12"/>
      <c r="X91" s="12"/>
      <c r="Y91" s="12"/>
      <c r="Z91" s="12"/>
      <c r="AA91" s="12"/>
      <c r="AB91" s="12"/>
      <c r="AC91" s="12"/>
      <c r="AD91" s="12"/>
      <c r="AE91" s="12"/>
      <c r="AR91" s="215" t="s">
        <v>80</v>
      </c>
      <c r="AT91" s="216" t="s">
        <v>71</v>
      </c>
      <c r="AU91" s="216" t="s">
        <v>72</v>
      </c>
      <c r="AY91" s="215" t="s">
        <v>160</v>
      </c>
      <c r="BK91" s="217">
        <f>BK92+BK137+BK148+BK202+BK220+BK257+BK320</f>
        <v>0</v>
      </c>
    </row>
    <row r="92" s="12" customFormat="1" ht="22.8" customHeight="1">
      <c r="A92" s="12"/>
      <c r="B92" s="204"/>
      <c r="C92" s="205"/>
      <c r="D92" s="206" t="s">
        <v>71</v>
      </c>
      <c r="E92" s="218" t="s">
        <v>80</v>
      </c>
      <c r="F92" s="218" t="s">
        <v>161</v>
      </c>
      <c r="G92" s="205"/>
      <c r="H92" s="205"/>
      <c r="I92" s="208"/>
      <c r="J92" s="219">
        <f>BK92</f>
        <v>0</v>
      </c>
      <c r="K92" s="205"/>
      <c r="L92" s="210"/>
      <c r="M92" s="211"/>
      <c r="N92" s="212"/>
      <c r="O92" s="212"/>
      <c r="P92" s="213">
        <f>SUM(P93:P136)</f>
        <v>0</v>
      </c>
      <c r="Q92" s="212"/>
      <c r="R92" s="213">
        <f>SUM(R93:R136)</f>
        <v>748.88960599999996</v>
      </c>
      <c r="S92" s="212"/>
      <c r="T92" s="214">
        <f>SUM(T93:T136)</f>
        <v>0</v>
      </c>
      <c r="U92" s="12"/>
      <c r="V92" s="12"/>
      <c r="W92" s="12"/>
      <c r="X92" s="12"/>
      <c r="Y92" s="12"/>
      <c r="Z92" s="12"/>
      <c r="AA92" s="12"/>
      <c r="AB92" s="12"/>
      <c r="AC92" s="12"/>
      <c r="AD92" s="12"/>
      <c r="AE92" s="12"/>
      <c r="AR92" s="215" t="s">
        <v>80</v>
      </c>
      <c r="AT92" s="216" t="s">
        <v>71</v>
      </c>
      <c r="AU92" s="216" t="s">
        <v>80</v>
      </c>
      <c r="AY92" s="215" t="s">
        <v>160</v>
      </c>
      <c r="BK92" s="217">
        <f>SUM(BK93:BK136)</f>
        <v>0</v>
      </c>
    </row>
    <row r="93" s="2" customFormat="1" ht="16.5" customHeight="1">
      <c r="A93" s="39"/>
      <c r="B93" s="40"/>
      <c r="C93" s="220" t="s">
        <v>80</v>
      </c>
      <c r="D93" s="220" t="s">
        <v>162</v>
      </c>
      <c r="E93" s="221" t="s">
        <v>163</v>
      </c>
      <c r="F93" s="222" t="s">
        <v>164</v>
      </c>
      <c r="G93" s="223" t="s">
        <v>165</v>
      </c>
      <c r="H93" s="224">
        <v>171.16</v>
      </c>
      <c r="I93" s="225"/>
      <c r="J93" s="226">
        <f>ROUND(I93*H93,2)</f>
        <v>0</v>
      </c>
      <c r="K93" s="222" t="s">
        <v>166</v>
      </c>
      <c r="L93" s="45"/>
      <c r="M93" s="227" t="s">
        <v>19</v>
      </c>
      <c r="N93" s="228" t="s">
        <v>43</v>
      </c>
      <c r="O93" s="85"/>
      <c r="P93" s="229">
        <f>O93*H93</f>
        <v>0</v>
      </c>
      <c r="Q93" s="229">
        <v>0</v>
      </c>
      <c r="R93" s="229">
        <f>Q93*H93</f>
        <v>0</v>
      </c>
      <c r="S93" s="229">
        <v>0</v>
      </c>
      <c r="T93" s="230">
        <f>S93*H93</f>
        <v>0</v>
      </c>
      <c r="U93" s="39"/>
      <c r="V93" s="39"/>
      <c r="W93" s="39"/>
      <c r="X93" s="39"/>
      <c r="Y93" s="39"/>
      <c r="Z93" s="39"/>
      <c r="AA93" s="39"/>
      <c r="AB93" s="39"/>
      <c r="AC93" s="39"/>
      <c r="AD93" s="39"/>
      <c r="AE93" s="39"/>
      <c r="AR93" s="231" t="s">
        <v>167</v>
      </c>
      <c r="AT93" s="231" t="s">
        <v>162</v>
      </c>
      <c r="AU93" s="231" t="s">
        <v>82</v>
      </c>
      <c r="AY93" s="18" t="s">
        <v>160</v>
      </c>
      <c r="BE93" s="232">
        <f>IF(N93="základní",J93,0)</f>
        <v>0</v>
      </c>
      <c r="BF93" s="232">
        <f>IF(N93="snížená",J93,0)</f>
        <v>0</v>
      </c>
      <c r="BG93" s="232">
        <f>IF(N93="zákl. přenesená",J93,0)</f>
        <v>0</v>
      </c>
      <c r="BH93" s="232">
        <f>IF(N93="sníž. přenesená",J93,0)</f>
        <v>0</v>
      </c>
      <c r="BI93" s="232">
        <f>IF(N93="nulová",J93,0)</f>
        <v>0</v>
      </c>
      <c r="BJ93" s="18" t="s">
        <v>80</v>
      </c>
      <c r="BK93" s="232">
        <f>ROUND(I93*H93,2)</f>
        <v>0</v>
      </c>
      <c r="BL93" s="18" t="s">
        <v>167</v>
      </c>
      <c r="BM93" s="231" t="s">
        <v>168</v>
      </c>
    </row>
    <row r="94" s="2" customFormat="1">
      <c r="A94" s="39"/>
      <c r="B94" s="40"/>
      <c r="C94" s="41"/>
      <c r="D94" s="233" t="s">
        <v>169</v>
      </c>
      <c r="E94" s="41"/>
      <c r="F94" s="234" t="s">
        <v>170</v>
      </c>
      <c r="G94" s="41"/>
      <c r="H94" s="41"/>
      <c r="I94" s="138"/>
      <c r="J94" s="41"/>
      <c r="K94" s="41"/>
      <c r="L94" s="45"/>
      <c r="M94" s="235"/>
      <c r="N94" s="236"/>
      <c r="O94" s="85"/>
      <c r="P94" s="85"/>
      <c r="Q94" s="85"/>
      <c r="R94" s="85"/>
      <c r="S94" s="85"/>
      <c r="T94" s="86"/>
      <c r="U94" s="39"/>
      <c r="V94" s="39"/>
      <c r="W94" s="39"/>
      <c r="X94" s="39"/>
      <c r="Y94" s="39"/>
      <c r="Z94" s="39"/>
      <c r="AA94" s="39"/>
      <c r="AB94" s="39"/>
      <c r="AC94" s="39"/>
      <c r="AD94" s="39"/>
      <c r="AE94" s="39"/>
      <c r="AT94" s="18" t="s">
        <v>169</v>
      </c>
      <c r="AU94" s="18" t="s">
        <v>82</v>
      </c>
    </row>
    <row r="95" s="2" customFormat="1">
      <c r="A95" s="39"/>
      <c r="B95" s="40"/>
      <c r="C95" s="41"/>
      <c r="D95" s="233" t="s">
        <v>171</v>
      </c>
      <c r="E95" s="41"/>
      <c r="F95" s="237" t="s">
        <v>172</v>
      </c>
      <c r="G95" s="41"/>
      <c r="H95" s="41"/>
      <c r="I95" s="138"/>
      <c r="J95" s="41"/>
      <c r="K95" s="41"/>
      <c r="L95" s="45"/>
      <c r="M95" s="235"/>
      <c r="N95" s="236"/>
      <c r="O95" s="85"/>
      <c r="P95" s="85"/>
      <c r="Q95" s="85"/>
      <c r="R95" s="85"/>
      <c r="S95" s="85"/>
      <c r="T95" s="86"/>
      <c r="U95" s="39"/>
      <c r="V95" s="39"/>
      <c r="W95" s="39"/>
      <c r="X95" s="39"/>
      <c r="Y95" s="39"/>
      <c r="Z95" s="39"/>
      <c r="AA95" s="39"/>
      <c r="AB95" s="39"/>
      <c r="AC95" s="39"/>
      <c r="AD95" s="39"/>
      <c r="AE95" s="39"/>
      <c r="AT95" s="18" t="s">
        <v>171</v>
      </c>
      <c r="AU95" s="18" t="s">
        <v>82</v>
      </c>
    </row>
    <row r="96" s="13" customFormat="1">
      <c r="A96" s="13"/>
      <c r="B96" s="238"/>
      <c r="C96" s="239"/>
      <c r="D96" s="233" t="s">
        <v>173</v>
      </c>
      <c r="E96" s="240" t="s">
        <v>19</v>
      </c>
      <c r="F96" s="241" t="s">
        <v>174</v>
      </c>
      <c r="G96" s="239"/>
      <c r="H96" s="242">
        <v>171.16</v>
      </c>
      <c r="I96" s="243"/>
      <c r="J96" s="239"/>
      <c r="K96" s="239"/>
      <c r="L96" s="244"/>
      <c r="M96" s="245"/>
      <c r="N96" s="246"/>
      <c r="O96" s="246"/>
      <c r="P96" s="246"/>
      <c r="Q96" s="246"/>
      <c r="R96" s="246"/>
      <c r="S96" s="246"/>
      <c r="T96" s="247"/>
      <c r="U96" s="13"/>
      <c r="V96" s="13"/>
      <c r="W96" s="13"/>
      <c r="X96" s="13"/>
      <c r="Y96" s="13"/>
      <c r="Z96" s="13"/>
      <c r="AA96" s="13"/>
      <c r="AB96" s="13"/>
      <c r="AC96" s="13"/>
      <c r="AD96" s="13"/>
      <c r="AE96" s="13"/>
      <c r="AT96" s="248" t="s">
        <v>173</v>
      </c>
      <c r="AU96" s="248" t="s">
        <v>82</v>
      </c>
      <c r="AV96" s="13" t="s">
        <v>82</v>
      </c>
      <c r="AW96" s="13" t="s">
        <v>33</v>
      </c>
      <c r="AX96" s="13" t="s">
        <v>80</v>
      </c>
      <c r="AY96" s="248" t="s">
        <v>160</v>
      </c>
    </row>
    <row r="97" s="2" customFormat="1" ht="16.5" customHeight="1">
      <c r="A97" s="39"/>
      <c r="B97" s="40"/>
      <c r="C97" s="220" t="s">
        <v>82</v>
      </c>
      <c r="D97" s="220" t="s">
        <v>162</v>
      </c>
      <c r="E97" s="221" t="s">
        <v>175</v>
      </c>
      <c r="F97" s="222" t="s">
        <v>176</v>
      </c>
      <c r="G97" s="223" t="s">
        <v>165</v>
      </c>
      <c r="H97" s="224">
        <v>51.347999999999999</v>
      </c>
      <c r="I97" s="225"/>
      <c r="J97" s="226">
        <f>ROUND(I97*H97,2)</f>
        <v>0</v>
      </c>
      <c r="K97" s="222" t="s">
        <v>166</v>
      </c>
      <c r="L97" s="45"/>
      <c r="M97" s="227" t="s">
        <v>19</v>
      </c>
      <c r="N97" s="228" t="s">
        <v>43</v>
      </c>
      <c r="O97" s="85"/>
      <c r="P97" s="229">
        <f>O97*H97</f>
        <v>0</v>
      </c>
      <c r="Q97" s="229">
        <v>0</v>
      </c>
      <c r="R97" s="229">
        <f>Q97*H97</f>
        <v>0</v>
      </c>
      <c r="S97" s="229">
        <v>0</v>
      </c>
      <c r="T97" s="230">
        <f>S97*H97</f>
        <v>0</v>
      </c>
      <c r="U97" s="39"/>
      <c r="V97" s="39"/>
      <c r="W97" s="39"/>
      <c r="X97" s="39"/>
      <c r="Y97" s="39"/>
      <c r="Z97" s="39"/>
      <c r="AA97" s="39"/>
      <c r="AB97" s="39"/>
      <c r="AC97" s="39"/>
      <c r="AD97" s="39"/>
      <c r="AE97" s="39"/>
      <c r="AR97" s="231" t="s">
        <v>167</v>
      </c>
      <c r="AT97" s="231" t="s">
        <v>162</v>
      </c>
      <c r="AU97" s="231" t="s">
        <v>82</v>
      </c>
      <c r="AY97" s="18" t="s">
        <v>160</v>
      </c>
      <c r="BE97" s="232">
        <f>IF(N97="základní",J97,0)</f>
        <v>0</v>
      </c>
      <c r="BF97" s="232">
        <f>IF(N97="snížená",J97,0)</f>
        <v>0</v>
      </c>
      <c r="BG97" s="232">
        <f>IF(N97="zákl. přenesená",J97,0)</f>
        <v>0</v>
      </c>
      <c r="BH97" s="232">
        <f>IF(N97="sníž. přenesená",J97,0)</f>
        <v>0</v>
      </c>
      <c r="BI97" s="232">
        <f>IF(N97="nulová",J97,0)</f>
        <v>0</v>
      </c>
      <c r="BJ97" s="18" t="s">
        <v>80</v>
      </c>
      <c r="BK97" s="232">
        <f>ROUND(I97*H97,2)</f>
        <v>0</v>
      </c>
      <c r="BL97" s="18" t="s">
        <v>167</v>
      </c>
      <c r="BM97" s="231" t="s">
        <v>177</v>
      </c>
    </row>
    <row r="98" s="2" customFormat="1">
      <c r="A98" s="39"/>
      <c r="B98" s="40"/>
      <c r="C98" s="41"/>
      <c r="D98" s="233" t="s">
        <v>169</v>
      </c>
      <c r="E98" s="41"/>
      <c r="F98" s="234" t="s">
        <v>178</v>
      </c>
      <c r="G98" s="41"/>
      <c r="H98" s="41"/>
      <c r="I98" s="138"/>
      <c r="J98" s="41"/>
      <c r="K98" s="41"/>
      <c r="L98" s="45"/>
      <c r="M98" s="235"/>
      <c r="N98" s="236"/>
      <c r="O98" s="85"/>
      <c r="P98" s="85"/>
      <c r="Q98" s="85"/>
      <c r="R98" s="85"/>
      <c r="S98" s="85"/>
      <c r="T98" s="86"/>
      <c r="U98" s="39"/>
      <c r="V98" s="39"/>
      <c r="W98" s="39"/>
      <c r="X98" s="39"/>
      <c r="Y98" s="39"/>
      <c r="Z98" s="39"/>
      <c r="AA98" s="39"/>
      <c r="AB98" s="39"/>
      <c r="AC98" s="39"/>
      <c r="AD98" s="39"/>
      <c r="AE98" s="39"/>
      <c r="AT98" s="18" t="s">
        <v>169</v>
      </c>
      <c r="AU98" s="18" t="s">
        <v>82</v>
      </c>
    </row>
    <row r="99" s="2" customFormat="1">
      <c r="A99" s="39"/>
      <c r="B99" s="40"/>
      <c r="C99" s="41"/>
      <c r="D99" s="233" t="s">
        <v>171</v>
      </c>
      <c r="E99" s="41"/>
      <c r="F99" s="237" t="s">
        <v>172</v>
      </c>
      <c r="G99" s="41"/>
      <c r="H99" s="41"/>
      <c r="I99" s="138"/>
      <c r="J99" s="41"/>
      <c r="K99" s="41"/>
      <c r="L99" s="45"/>
      <c r="M99" s="235"/>
      <c r="N99" s="236"/>
      <c r="O99" s="85"/>
      <c r="P99" s="85"/>
      <c r="Q99" s="85"/>
      <c r="R99" s="85"/>
      <c r="S99" s="85"/>
      <c r="T99" s="86"/>
      <c r="U99" s="39"/>
      <c r="V99" s="39"/>
      <c r="W99" s="39"/>
      <c r="X99" s="39"/>
      <c r="Y99" s="39"/>
      <c r="Z99" s="39"/>
      <c r="AA99" s="39"/>
      <c r="AB99" s="39"/>
      <c r="AC99" s="39"/>
      <c r="AD99" s="39"/>
      <c r="AE99" s="39"/>
      <c r="AT99" s="18" t="s">
        <v>171</v>
      </c>
      <c r="AU99" s="18" t="s">
        <v>82</v>
      </c>
    </row>
    <row r="100" s="13" customFormat="1">
      <c r="A100" s="13"/>
      <c r="B100" s="238"/>
      <c r="C100" s="239"/>
      <c r="D100" s="233" t="s">
        <v>173</v>
      </c>
      <c r="E100" s="240" t="s">
        <v>19</v>
      </c>
      <c r="F100" s="241" t="s">
        <v>179</v>
      </c>
      <c r="G100" s="239"/>
      <c r="H100" s="242">
        <v>51.347999999999999</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173</v>
      </c>
      <c r="AU100" s="248" t="s">
        <v>82</v>
      </c>
      <c r="AV100" s="13" t="s">
        <v>82</v>
      </c>
      <c r="AW100" s="13" t="s">
        <v>33</v>
      </c>
      <c r="AX100" s="13" t="s">
        <v>80</v>
      </c>
      <c r="AY100" s="248" t="s">
        <v>160</v>
      </c>
    </row>
    <row r="101" s="2" customFormat="1" ht="16.5" customHeight="1">
      <c r="A101" s="39"/>
      <c r="B101" s="40"/>
      <c r="C101" s="220" t="s">
        <v>180</v>
      </c>
      <c r="D101" s="220" t="s">
        <v>162</v>
      </c>
      <c r="E101" s="221" t="s">
        <v>181</v>
      </c>
      <c r="F101" s="222" t="s">
        <v>182</v>
      </c>
      <c r="G101" s="223" t="s">
        <v>165</v>
      </c>
      <c r="H101" s="224">
        <v>417.56</v>
      </c>
      <c r="I101" s="225"/>
      <c r="J101" s="226">
        <f>ROUND(I101*H101,2)</f>
        <v>0</v>
      </c>
      <c r="K101" s="222" t="s">
        <v>166</v>
      </c>
      <c r="L101" s="45"/>
      <c r="M101" s="227" t="s">
        <v>19</v>
      </c>
      <c r="N101" s="228" t="s">
        <v>43</v>
      </c>
      <c r="O101" s="85"/>
      <c r="P101" s="229">
        <f>O101*H101</f>
        <v>0</v>
      </c>
      <c r="Q101" s="229">
        <v>0</v>
      </c>
      <c r="R101" s="229">
        <f>Q101*H101</f>
        <v>0</v>
      </c>
      <c r="S101" s="229">
        <v>0</v>
      </c>
      <c r="T101" s="230">
        <f>S101*H101</f>
        <v>0</v>
      </c>
      <c r="U101" s="39"/>
      <c r="V101" s="39"/>
      <c r="W101" s="39"/>
      <c r="X101" s="39"/>
      <c r="Y101" s="39"/>
      <c r="Z101" s="39"/>
      <c r="AA101" s="39"/>
      <c r="AB101" s="39"/>
      <c r="AC101" s="39"/>
      <c r="AD101" s="39"/>
      <c r="AE101" s="39"/>
      <c r="AR101" s="231" t="s">
        <v>167</v>
      </c>
      <c r="AT101" s="231" t="s">
        <v>162</v>
      </c>
      <c r="AU101" s="231" t="s">
        <v>82</v>
      </c>
      <c r="AY101" s="18" t="s">
        <v>160</v>
      </c>
      <c r="BE101" s="232">
        <f>IF(N101="základní",J101,0)</f>
        <v>0</v>
      </c>
      <c r="BF101" s="232">
        <f>IF(N101="snížená",J101,0)</f>
        <v>0</v>
      </c>
      <c r="BG101" s="232">
        <f>IF(N101="zákl. přenesená",J101,0)</f>
        <v>0</v>
      </c>
      <c r="BH101" s="232">
        <f>IF(N101="sníž. přenesená",J101,0)</f>
        <v>0</v>
      </c>
      <c r="BI101" s="232">
        <f>IF(N101="nulová",J101,0)</f>
        <v>0</v>
      </c>
      <c r="BJ101" s="18" t="s">
        <v>80</v>
      </c>
      <c r="BK101" s="232">
        <f>ROUND(I101*H101,2)</f>
        <v>0</v>
      </c>
      <c r="BL101" s="18" t="s">
        <v>167</v>
      </c>
      <c r="BM101" s="231" t="s">
        <v>183</v>
      </c>
    </row>
    <row r="102" s="2" customFormat="1">
      <c r="A102" s="39"/>
      <c r="B102" s="40"/>
      <c r="C102" s="41"/>
      <c r="D102" s="233" t="s">
        <v>169</v>
      </c>
      <c r="E102" s="41"/>
      <c r="F102" s="234" t="s">
        <v>184</v>
      </c>
      <c r="G102" s="41"/>
      <c r="H102" s="41"/>
      <c r="I102" s="138"/>
      <c r="J102" s="41"/>
      <c r="K102" s="41"/>
      <c r="L102" s="45"/>
      <c r="M102" s="235"/>
      <c r="N102" s="236"/>
      <c r="O102" s="85"/>
      <c r="P102" s="85"/>
      <c r="Q102" s="85"/>
      <c r="R102" s="85"/>
      <c r="S102" s="85"/>
      <c r="T102" s="86"/>
      <c r="U102" s="39"/>
      <c r="V102" s="39"/>
      <c r="W102" s="39"/>
      <c r="X102" s="39"/>
      <c r="Y102" s="39"/>
      <c r="Z102" s="39"/>
      <c r="AA102" s="39"/>
      <c r="AB102" s="39"/>
      <c r="AC102" s="39"/>
      <c r="AD102" s="39"/>
      <c r="AE102" s="39"/>
      <c r="AT102" s="18" t="s">
        <v>169</v>
      </c>
      <c r="AU102" s="18" t="s">
        <v>82</v>
      </c>
    </row>
    <row r="103" s="2" customFormat="1">
      <c r="A103" s="39"/>
      <c r="B103" s="40"/>
      <c r="C103" s="41"/>
      <c r="D103" s="233" t="s">
        <v>171</v>
      </c>
      <c r="E103" s="41"/>
      <c r="F103" s="237" t="s">
        <v>185</v>
      </c>
      <c r="G103" s="41"/>
      <c r="H103" s="41"/>
      <c r="I103" s="138"/>
      <c r="J103" s="41"/>
      <c r="K103" s="41"/>
      <c r="L103" s="45"/>
      <c r="M103" s="235"/>
      <c r="N103" s="236"/>
      <c r="O103" s="85"/>
      <c r="P103" s="85"/>
      <c r="Q103" s="85"/>
      <c r="R103" s="85"/>
      <c r="S103" s="85"/>
      <c r="T103" s="86"/>
      <c r="U103" s="39"/>
      <c r="V103" s="39"/>
      <c r="W103" s="39"/>
      <c r="X103" s="39"/>
      <c r="Y103" s="39"/>
      <c r="Z103" s="39"/>
      <c r="AA103" s="39"/>
      <c r="AB103" s="39"/>
      <c r="AC103" s="39"/>
      <c r="AD103" s="39"/>
      <c r="AE103" s="39"/>
      <c r="AT103" s="18" t="s">
        <v>171</v>
      </c>
      <c r="AU103" s="18" t="s">
        <v>82</v>
      </c>
    </row>
    <row r="104" s="13" customFormat="1">
      <c r="A104" s="13"/>
      <c r="B104" s="238"/>
      <c r="C104" s="239"/>
      <c r="D104" s="233" t="s">
        <v>173</v>
      </c>
      <c r="E104" s="240" t="s">
        <v>19</v>
      </c>
      <c r="F104" s="241" t="s">
        <v>186</v>
      </c>
      <c r="G104" s="239"/>
      <c r="H104" s="242">
        <v>417.56</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173</v>
      </c>
      <c r="AU104" s="248" t="s">
        <v>82</v>
      </c>
      <c r="AV104" s="13" t="s">
        <v>82</v>
      </c>
      <c r="AW104" s="13" t="s">
        <v>33</v>
      </c>
      <c r="AX104" s="13" t="s">
        <v>80</v>
      </c>
      <c r="AY104" s="248" t="s">
        <v>160</v>
      </c>
    </row>
    <row r="105" s="2" customFormat="1" ht="16.5" customHeight="1">
      <c r="A105" s="39"/>
      <c r="B105" s="40"/>
      <c r="C105" s="249" t="s">
        <v>167</v>
      </c>
      <c r="D105" s="249" t="s">
        <v>187</v>
      </c>
      <c r="E105" s="250" t="s">
        <v>188</v>
      </c>
      <c r="F105" s="251" t="s">
        <v>189</v>
      </c>
      <c r="G105" s="252" t="s">
        <v>190</v>
      </c>
      <c r="H105" s="253">
        <v>406.56</v>
      </c>
      <c r="I105" s="254"/>
      <c r="J105" s="255">
        <f>ROUND(I105*H105,2)</f>
        <v>0</v>
      </c>
      <c r="K105" s="251" t="s">
        <v>166</v>
      </c>
      <c r="L105" s="256"/>
      <c r="M105" s="257" t="s">
        <v>19</v>
      </c>
      <c r="N105" s="258" t="s">
        <v>43</v>
      </c>
      <c r="O105" s="85"/>
      <c r="P105" s="229">
        <f>O105*H105</f>
        <v>0</v>
      </c>
      <c r="Q105" s="229">
        <v>1</v>
      </c>
      <c r="R105" s="229">
        <f>Q105*H105</f>
        <v>406.56</v>
      </c>
      <c r="S105" s="229">
        <v>0</v>
      </c>
      <c r="T105" s="230">
        <f>S105*H105</f>
        <v>0</v>
      </c>
      <c r="U105" s="39"/>
      <c r="V105" s="39"/>
      <c r="W105" s="39"/>
      <c r="X105" s="39"/>
      <c r="Y105" s="39"/>
      <c r="Z105" s="39"/>
      <c r="AA105" s="39"/>
      <c r="AB105" s="39"/>
      <c r="AC105" s="39"/>
      <c r="AD105" s="39"/>
      <c r="AE105" s="39"/>
      <c r="AR105" s="231" t="s">
        <v>191</v>
      </c>
      <c r="AT105" s="231" t="s">
        <v>187</v>
      </c>
      <c r="AU105" s="231" t="s">
        <v>82</v>
      </c>
      <c r="AY105" s="18" t="s">
        <v>160</v>
      </c>
      <c r="BE105" s="232">
        <f>IF(N105="základní",J105,0)</f>
        <v>0</v>
      </c>
      <c r="BF105" s="232">
        <f>IF(N105="snížená",J105,0)</f>
        <v>0</v>
      </c>
      <c r="BG105" s="232">
        <f>IF(N105="zákl. přenesená",J105,0)</f>
        <v>0</v>
      </c>
      <c r="BH105" s="232">
        <f>IF(N105="sníž. přenesená",J105,0)</f>
        <v>0</v>
      </c>
      <c r="BI105" s="232">
        <f>IF(N105="nulová",J105,0)</f>
        <v>0</v>
      </c>
      <c r="BJ105" s="18" t="s">
        <v>80</v>
      </c>
      <c r="BK105" s="232">
        <f>ROUND(I105*H105,2)</f>
        <v>0</v>
      </c>
      <c r="BL105" s="18" t="s">
        <v>167</v>
      </c>
      <c r="BM105" s="231" t="s">
        <v>192</v>
      </c>
    </row>
    <row r="106" s="2" customFormat="1">
      <c r="A106" s="39"/>
      <c r="B106" s="40"/>
      <c r="C106" s="41"/>
      <c r="D106" s="233" t="s">
        <v>169</v>
      </c>
      <c r="E106" s="41"/>
      <c r="F106" s="234" t="s">
        <v>189</v>
      </c>
      <c r="G106" s="41"/>
      <c r="H106" s="41"/>
      <c r="I106" s="138"/>
      <c r="J106" s="41"/>
      <c r="K106" s="41"/>
      <c r="L106" s="45"/>
      <c r="M106" s="235"/>
      <c r="N106" s="236"/>
      <c r="O106" s="85"/>
      <c r="P106" s="85"/>
      <c r="Q106" s="85"/>
      <c r="R106" s="85"/>
      <c r="S106" s="85"/>
      <c r="T106" s="86"/>
      <c r="U106" s="39"/>
      <c r="V106" s="39"/>
      <c r="W106" s="39"/>
      <c r="X106" s="39"/>
      <c r="Y106" s="39"/>
      <c r="Z106" s="39"/>
      <c r="AA106" s="39"/>
      <c r="AB106" s="39"/>
      <c r="AC106" s="39"/>
      <c r="AD106" s="39"/>
      <c r="AE106" s="39"/>
      <c r="AT106" s="18" t="s">
        <v>169</v>
      </c>
      <c r="AU106" s="18" t="s">
        <v>82</v>
      </c>
    </row>
    <row r="107" s="13" customFormat="1">
      <c r="A107" s="13"/>
      <c r="B107" s="238"/>
      <c r="C107" s="239"/>
      <c r="D107" s="233" t="s">
        <v>173</v>
      </c>
      <c r="E107" s="240" t="s">
        <v>19</v>
      </c>
      <c r="F107" s="241" t="s">
        <v>193</v>
      </c>
      <c r="G107" s="239"/>
      <c r="H107" s="242">
        <v>406.56</v>
      </c>
      <c r="I107" s="243"/>
      <c r="J107" s="239"/>
      <c r="K107" s="239"/>
      <c r="L107" s="244"/>
      <c r="M107" s="245"/>
      <c r="N107" s="246"/>
      <c r="O107" s="246"/>
      <c r="P107" s="246"/>
      <c r="Q107" s="246"/>
      <c r="R107" s="246"/>
      <c r="S107" s="246"/>
      <c r="T107" s="247"/>
      <c r="U107" s="13"/>
      <c r="V107" s="13"/>
      <c r="W107" s="13"/>
      <c r="X107" s="13"/>
      <c r="Y107" s="13"/>
      <c r="Z107" s="13"/>
      <c r="AA107" s="13"/>
      <c r="AB107" s="13"/>
      <c r="AC107" s="13"/>
      <c r="AD107" s="13"/>
      <c r="AE107" s="13"/>
      <c r="AT107" s="248" t="s">
        <v>173</v>
      </c>
      <c r="AU107" s="248" t="s">
        <v>82</v>
      </c>
      <c r="AV107" s="13" t="s">
        <v>82</v>
      </c>
      <c r="AW107" s="13" t="s">
        <v>33</v>
      </c>
      <c r="AX107" s="13" t="s">
        <v>80</v>
      </c>
      <c r="AY107" s="248" t="s">
        <v>160</v>
      </c>
    </row>
    <row r="108" s="2" customFormat="1" ht="16.5" customHeight="1">
      <c r="A108" s="39"/>
      <c r="B108" s="40"/>
      <c r="C108" s="220" t="s">
        <v>194</v>
      </c>
      <c r="D108" s="220" t="s">
        <v>162</v>
      </c>
      <c r="E108" s="221" t="s">
        <v>195</v>
      </c>
      <c r="F108" s="222" t="s">
        <v>196</v>
      </c>
      <c r="G108" s="223" t="s">
        <v>197</v>
      </c>
      <c r="H108" s="224">
        <v>1232</v>
      </c>
      <c r="I108" s="225"/>
      <c r="J108" s="226">
        <f>ROUND(I108*H108,2)</f>
        <v>0</v>
      </c>
      <c r="K108" s="222" t="s">
        <v>166</v>
      </c>
      <c r="L108" s="45"/>
      <c r="M108" s="227" t="s">
        <v>19</v>
      </c>
      <c r="N108" s="228" t="s">
        <v>43</v>
      </c>
      <c r="O108" s="85"/>
      <c r="P108" s="229">
        <f>O108*H108</f>
        <v>0</v>
      </c>
      <c r="Q108" s="229">
        <v>0</v>
      </c>
      <c r="R108" s="229">
        <f>Q108*H108</f>
        <v>0</v>
      </c>
      <c r="S108" s="229">
        <v>0</v>
      </c>
      <c r="T108" s="230">
        <f>S108*H108</f>
        <v>0</v>
      </c>
      <c r="U108" s="39"/>
      <c r="V108" s="39"/>
      <c r="W108" s="39"/>
      <c r="X108" s="39"/>
      <c r="Y108" s="39"/>
      <c r="Z108" s="39"/>
      <c r="AA108" s="39"/>
      <c r="AB108" s="39"/>
      <c r="AC108" s="39"/>
      <c r="AD108" s="39"/>
      <c r="AE108" s="39"/>
      <c r="AR108" s="231" t="s">
        <v>167</v>
      </c>
      <c r="AT108" s="231" t="s">
        <v>162</v>
      </c>
      <c r="AU108" s="231" t="s">
        <v>82</v>
      </c>
      <c r="AY108" s="18" t="s">
        <v>160</v>
      </c>
      <c r="BE108" s="232">
        <f>IF(N108="základní",J108,0)</f>
        <v>0</v>
      </c>
      <c r="BF108" s="232">
        <f>IF(N108="snížená",J108,0)</f>
        <v>0</v>
      </c>
      <c r="BG108" s="232">
        <f>IF(N108="zákl. přenesená",J108,0)</f>
        <v>0</v>
      </c>
      <c r="BH108" s="232">
        <f>IF(N108="sníž. přenesená",J108,0)</f>
        <v>0</v>
      </c>
      <c r="BI108" s="232">
        <f>IF(N108="nulová",J108,0)</f>
        <v>0</v>
      </c>
      <c r="BJ108" s="18" t="s">
        <v>80</v>
      </c>
      <c r="BK108" s="232">
        <f>ROUND(I108*H108,2)</f>
        <v>0</v>
      </c>
      <c r="BL108" s="18" t="s">
        <v>167</v>
      </c>
      <c r="BM108" s="231" t="s">
        <v>198</v>
      </c>
    </row>
    <row r="109" s="2" customFormat="1">
      <c r="A109" s="39"/>
      <c r="B109" s="40"/>
      <c r="C109" s="41"/>
      <c r="D109" s="233" t="s">
        <v>169</v>
      </c>
      <c r="E109" s="41"/>
      <c r="F109" s="234" t="s">
        <v>199</v>
      </c>
      <c r="G109" s="41"/>
      <c r="H109" s="41"/>
      <c r="I109" s="138"/>
      <c r="J109" s="41"/>
      <c r="K109" s="41"/>
      <c r="L109" s="45"/>
      <c r="M109" s="235"/>
      <c r="N109" s="236"/>
      <c r="O109" s="85"/>
      <c r="P109" s="85"/>
      <c r="Q109" s="85"/>
      <c r="R109" s="85"/>
      <c r="S109" s="85"/>
      <c r="T109" s="86"/>
      <c r="U109" s="39"/>
      <c r="V109" s="39"/>
      <c r="W109" s="39"/>
      <c r="X109" s="39"/>
      <c r="Y109" s="39"/>
      <c r="Z109" s="39"/>
      <c r="AA109" s="39"/>
      <c r="AB109" s="39"/>
      <c r="AC109" s="39"/>
      <c r="AD109" s="39"/>
      <c r="AE109" s="39"/>
      <c r="AT109" s="18" t="s">
        <v>169</v>
      </c>
      <c r="AU109" s="18" t="s">
        <v>82</v>
      </c>
    </row>
    <row r="110" s="2" customFormat="1">
      <c r="A110" s="39"/>
      <c r="B110" s="40"/>
      <c r="C110" s="41"/>
      <c r="D110" s="233" t="s">
        <v>171</v>
      </c>
      <c r="E110" s="41"/>
      <c r="F110" s="237" t="s">
        <v>200</v>
      </c>
      <c r="G110" s="41"/>
      <c r="H110" s="41"/>
      <c r="I110" s="138"/>
      <c r="J110" s="41"/>
      <c r="K110" s="41"/>
      <c r="L110" s="45"/>
      <c r="M110" s="235"/>
      <c r="N110" s="236"/>
      <c r="O110" s="85"/>
      <c r="P110" s="85"/>
      <c r="Q110" s="85"/>
      <c r="R110" s="85"/>
      <c r="S110" s="85"/>
      <c r="T110" s="86"/>
      <c r="U110" s="39"/>
      <c r="V110" s="39"/>
      <c r="W110" s="39"/>
      <c r="X110" s="39"/>
      <c r="Y110" s="39"/>
      <c r="Z110" s="39"/>
      <c r="AA110" s="39"/>
      <c r="AB110" s="39"/>
      <c r="AC110" s="39"/>
      <c r="AD110" s="39"/>
      <c r="AE110" s="39"/>
      <c r="AT110" s="18" t="s">
        <v>171</v>
      </c>
      <c r="AU110" s="18" t="s">
        <v>82</v>
      </c>
    </row>
    <row r="111" s="13" customFormat="1">
      <c r="A111" s="13"/>
      <c r="B111" s="238"/>
      <c r="C111" s="239"/>
      <c r="D111" s="233" t="s">
        <v>173</v>
      </c>
      <c r="E111" s="240" t="s">
        <v>19</v>
      </c>
      <c r="F111" s="241" t="s">
        <v>201</v>
      </c>
      <c r="G111" s="239"/>
      <c r="H111" s="242">
        <v>247.19999999999999</v>
      </c>
      <c r="I111" s="243"/>
      <c r="J111" s="239"/>
      <c r="K111" s="239"/>
      <c r="L111" s="244"/>
      <c r="M111" s="245"/>
      <c r="N111" s="246"/>
      <c r="O111" s="246"/>
      <c r="P111" s="246"/>
      <c r="Q111" s="246"/>
      <c r="R111" s="246"/>
      <c r="S111" s="246"/>
      <c r="T111" s="247"/>
      <c r="U111" s="13"/>
      <c r="V111" s="13"/>
      <c r="W111" s="13"/>
      <c r="X111" s="13"/>
      <c r="Y111" s="13"/>
      <c r="Z111" s="13"/>
      <c r="AA111" s="13"/>
      <c r="AB111" s="13"/>
      <c r="AC111" s="13"/>
      <c r="AD111" s="13"/>
      <c r="AE111" s="13"/>
      <c r="AT111" s="248" t="s">
        <v>173</v>
      </c>
      <c r="AU111" s="248" t="s">
        <v>82</v>
      </c>
      <c r="AV111" s="13" t="s">
        <v>82</v>
      </c>
      <c r="AW111" s="13" t="s">
        <v>33</v>
      </c>
      <c r="AX111" s="13" t="s">
        <v>72</v>
      </c>
      <c r="AY111" s="248" t="s">
        <v>160</v>
      </c>
    </row>
    <row r="112" s="13" customFormat="1">
      <c r="A112" s="13"/>
      <c r="B112" s="238"/>
      <c r="C112" s="239"/>
      <c r="D112" s="233" t="s">
        <v>173</v>
      </c>
      <c r="E112" s="240" t="s">
        <v>19</v>
      </c>
      <c r="F112" s="241" t="s">
        <v>202</v>
      </c>
      <c r="G112" s="239"/>
      <c r="H112" s="242">
        <v>591.60000000000002</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173</v>
      </c>
      <c r="AU112" s="248" t="s">
        <v>82</v>
      </c>
      <c r="AV112" s="13" t="s">
        <v>82</v>
      </c>
      <c r="AW112" s="13" t="s">
        <v>33</v>
      </c>
      <c r="AX112" s="13" t="s">
        <v>72</v>
      </c>
      <c r="AY112" s="248" t="s">
        <v>160</v>
      </c>
    </row>
    <row r="113" s="13" customFormat="1">
      <c r="A113" s="13"/>
      <c r="B113" s="238"/>
      <c r="C113" s="239"/>
      <c r="D113" s="233" t="s">
        <v>173</v>
      </c>
      <c r="E113" s="240" t="s">
        <v>19</v>
      </c>
      <c r="F113" s="241" t="s">
        <v>203</v>
      </c>
      <c r="G113" s="239"/>
      <c r="H113" s="242">
        <v>393.19999999999999</v>
      </c>
      <c r="I113" s="243"/>
      <c r="J113" s="239"/>
      <c r="K113" s="239"/>
      <c r="L113" s="244"/>
      <c r="M113" s="245"/>
      <c r="N113" s="246"/>
      <c r="O113" s="246"/>
      <c r="P113" s="246"/>
      <c r="Q113" s="246"/>
      <c r="R113" s="246"/>
      <c r="S113" s="246"/>
      <c r="T113" s="247"/>
      <c r="U113" s="13"/>
      <c r="V113" s="13"/>
      <c r="W113" s="13"/>
      <c r="X113" s="13"/>
      <c r="Y113" s="13"/>
      <c r="Z113" s="13"/>
      <c r="AA113" s="13"/>
      <c r="AB113" s="13"/>
      <c r="AC113" s="13"/>
      <c r="AD113" s="13"/>
      <c r="AE113" s="13"/>
      <c r="AT113" s="248" t="s">
        <v>173</v>
      </c>
      <c r="AU113" s="248" t="s">
        <v>82</v>
      </c>
      <c r="AV113" s="13" t="s">
        <v>82</v>
      </c>
      <c r="AW113" s="13" t="s">
        <v>33</v>
      </c>
      <c r="AX113" s="13" t="s">
        <v>72</v>
      </c>
      <c r="AY113" s="248" t="s">
        <v>160</v>
      </c>
    </row>
    <row r="114" s="14" customFormat="1">
      <c r="A114" s="14"/>
      <c r="B114" s="259"/>
      <c r="C114" s="260"/>
      <c r="D114" s="233" t="s">
        <v>173</v>
      </c>
      <c r="E114" s="261" t="s">
        <v>124</v>
      </c>
      <c r="F114" s="262" t="s">
        <v>204</v>
      </c>
      <c r="G114" s="260"/>
      <c r="H114" s="263">
        <v>1232</v>
      </c>
      <c r="I114" s="264"/>
      <c r="J114" s="260"/>
      <c r="K114" s="260"/>
      <c r="L114" s="265"/>
      <c r="M114" s="266"/>
      <c r="N114" s="267"/>
      <c r="O114" s="267"/>
      <c r="P114" s="267"/>
      <c r="Q114" s="267"/>
      <c r="R114" s="267"/>
      <c r="S114" s="267"/>
      <c r="T114" s="268"/>
      <c r="U114" s="14"/>
      <c r="V114" s="14"/>
      <c r="W114" s="14"/>
      <c r="X114" s="14"/>
      <c r="Y114" s="14"/>
      <c r="Z114" s="14"/>
      <c r="AA114" s="14"/>
      <c r="AB114" s="14"/>
      <c r="AC114" s="14"/>
      <c r="AD114" s="14"/>
      <c r="AE114" s="14"/>
      <c r="AT114" s="269" t="s">
        <v>173</v>
      </c>
      <c r="AU114" s="269" t="s">
        <v>82</v>
      </c>
      <c r="AV114" s="14" t="s">
        <v>167</v>
      </c>
      <c r="AW114" s="14" t="s">
        <v>33</v>
      </c>
      <c r="AX114" s="14" t="s">
        <v>80</v>
      </c>
      <c r="AY114" s="269" t="s">
        <v>160</v>
      </c>
    </row>
    <row r="115" s="2" customFormat="1" ht="16.5" customHeight="1">
      <c r="A115" s="39"/>
      <c r="B115" s="40"/>
      <c r="C115" s="249" t="s">
        <v>205</v>
      </c>
      <c r="D115" s="249" t="s">
        <v>187</v>
      </c>
      <c r="E115" s="250" t="s">
        <v>206</v>
      </c>
      <c r="F115" s="251" t="s">
        <v>207</v>
      </c>
      <c r="G115" s="252" t="s">
        <v>208</v>
      </c>
      <c r="H115" s="253">
        <v>9.6059999999999999</v>
      </c>
      <c r="I115" s="254"/>
      <c r="J115" s="255">
        <f>ROUND(I115*H115,2)</f>
        <v>0</v>
      </c>
      <c r="K115" s="251" t="s">
        <v>166</v>
      </c>
      <c r="L115" s="256"/>
      <c r="M115" s="257" t="s">
        <v>19</v>
      </c>
      <c r="N115" s="258" t="s">
        <v>43</v>
      </c>
      <c r="O115" s="85"/>
      <c r="P115" s="229">
        <f>O115*H115</f>
        <v>0</v>
      </c>
      <c r="Q115" s="229">
        <v>0.001</v>
      </c>
      <c r="R115" s="229">
        <f>Q115*H115</f>
        <v>0.009606</v>
      </c>
      <c r="S115" s="229">
        <v>0</v>
      </c>
      <c r="T115" s="230">
        <f>S115*H115</f>
        <v>0</v>
      </c>
      <c r="U115" s="39"/>
      <c r="V115" s="39"/>
      <c r="W115" s="39"/>
      <c r="X115" s="39"/>
      <c r="Y115" s="39"/>
      <c r="Z115" s="39"/>
      <c r="AA115" s="39"/>
      <c r="AB115" s="39"/>
      <c r="AC115" s="39"/>
      <c r="AD115" s="39"/>
      <c r="AE115" s="39"/>
      <c r="AR115" s="231" t="s">
        <v>191</v>
      </c>
      <c r="AT115" s="231" t="s">
        <v>187</v>
      </c>
      <c r="AU115" s="231" t="s">
        <v>82</v>
      </c>
      <c r="AY115" s="18" t="s">
        <v>160</v>
      </c>
      <c r="BE115" s="232">
        <f>IF(N115="základní",J115,0)</f>
        <v>0</v>
      </c>
      <c r="BF115" s="232">
        <f>IF(N115="snížená",J115,0)</f>
        <v>0</v>
      </c>
      <c r="BG115" s="232">
        <f>IF(N115="zákl. přenesená",J115,0)</f>
        <v>0</v>
      </c>
      <c r="BH115" s="232">
        <f>IF(N115="sníž. přenesená",J115,0)</f>
        <v>0</v>
      </c>
      <c r="BI115" s="232">
        <f>IF(N115="nulová",J115,0)</f>
        <v>0</v>
      </c>
      <c r="BJ115" s="18" t="s">
        <v>80</v>
      </c>
      <c r="BK115" s="232">
        <f>ROUND(I115*H115,2)</f>
        <v>0</v>
      </c>
      <c r="BL115" s="18" t="s">
        <v>167</v>
      </c>
      <c r="BM115" s="231" t="s">
        <v>209</v>
      </c>
    </row>
    <row r="116" s="2" customFormat="1">
      <c r="A116" s="39"/>
      <c r="B116" s="40"/>
      <c r="C116" s="41"/>
      <c r="D116" s="233" t="s">
        <v>169</v>
      </c>
      <c r="E116" s="41"/>
      <c r="F116" s="234" t="s">
        <v>207</v>
      </c>
      <c r="G116" s="41"/>
      <c r="H116" s="41"/>
      <c r="I116" s="138"/>
      <c r="J116" s="41"/>
      <c r="K116" s="41"/>
      <c r="L116" s="45"/>
      <c r="M116" s="235"/>
      <c r="N116" s="236"/>
      <c r="O116" s="85"/>
      <c r="P116" s="85"/>
      <c r="Q116" s="85"/>
      <c r="R116" s="85"/>
      <c r="S116" s="85"/>
      <c r="T116" s="86"/>
      <c r="U116" s="39"/>
      <c r="V116" s="39"/>
      <c r="W116" s="39"/>
      <c r="X116" s="39"/>
      <c r="Y116" s="39"/>
      <c r="Z116" s="39"/>
      <c r="AA116" s="39"/>
      <c r="AB116" s="39"/>
      <c r="AC116" s="39"/>
      <c r="AD116" s="39"/>
      <c r="AE116" s="39"/>
      <c r="AT116" s="18" t="s">
        <v>169</v>
      </c>
      <c r="AU116" s="18" t="s">
        <v>82</v>
      </c>
    </row>
    <row r="117" s="13" customFormat="1">
      <c r="A117" s="13"/>
      <c r="B117" s="238"/>
      <c r="C117" s="239"/>
      <c r="D117" s="233" t="s">
        <v>173</v>
      </c>
      <c r="E117" s="239"/>
      <c r="F117" s="241" t="s">
        <v>210</v>
      </c>
      <c r="G117" s="239"/>
      <c r="H117" s="242">
        <v>9.6059999999999999</v>
      </c>
      <c r="I117" s="243"/>
      <c r="J117" s="239"/>
      <c r="K117" s="239"/>
      <c r="L117" s="244"/>
      <c r="M117" s="245"/>
      <c r="N117" s="246"/>
      <c r="O117" s="246"/>
      <c r="P117" s="246"/>
      <c r="Q117" s="246"/>
      <c r="R117" s="246"/>
      <c r="S117" s="246"/>
      <c r="T117" s="247"/>
      <c r="U117" s="13"/>
      <c r="V117" s="13"/>
      <c r="W117" s="13"/>
      <c r="X117" s="13"/>
      <c r="Y117" s="13"/>
      <c r="Z117" s="13"/>
      <c r="AA117" s="13"/>
      <c r="AB117" s="13"/>
      <c r="AC117" s="13"/>
      <c r="AD117" s="13"/>
      <c r="AE117" s="13"/>
      <c r="AT117" s="248" t="s">
        <v>173</v>
      </c>
      <c r="AU117" s="248" t="s">
        <v>82</v>
      </c>
      <c r="AV117" s="13" t="s">
        <v>82</v>
      </c>
      <c r="AW117" s="13" t="s">
        <v>4</v>
      </c>
      <c r="AX117" s="13" t="s">
        <v>80</v>
      </c>
      <c r="AY117" s="248" t="s">
        <v>160</v>
      </c>
    </row>
    <row r="118" s="2" customFormat="1" ht="16.5" customHeight="1">
      <c r="A118" s="39"/>
      <c r="B118" s="40"/>
      <c r="C118" s="220" t="s">
        <v>211</v>
      </c>
      <c r="D118" s="220" t="s">
        <v>162</v>
      </c>
      <c r="E118" s="221" t="s">
        <v>212</v>
      </c>
      <c r="F118" s="222" t="s">
        <v>213</v>
      </c>
      <c r="G118" s="223" t="s">
        <v>197</v>
      </c>
      <c r="H118" s="224">
        <v>1232</v>
      </c>
      <c r="I118" s="225"/>
      <c r="J118" s="226">
        <f>ROUND(I118*H118,2)</f>
        <v>0</v>
      </c>
      <c r="K118" s="222" t="s">
        <v>166</v>
      </c>
      <c r="L118" s="45"/>
      <c r="M118" s="227" t="s">
        <v>19</v>
      </c>
      <c r="N118" s="228" t="s">
        <v>43</v>
      </c>
      <c r="O118" s="85"/>
      <c r="P118" s="229">
        <f>O118*H118</f>
        <v>0</v>
      </c>
      <c r="Q118" s="229">
        <v>0</v>
      </c>
      <c r="R118" s="229">
        <f>Q118*H118</f>
        <v>0</v>
      </c>
      <c r="S118" s="229">
        <v>0</v>
      </c>
      <c r="T118" s="230">
        <f>S118*H118</f>
        <v>0</v>
      </c>
      <c r="U118" s="39"/>
      <c r="V118" s="39"/>
      <c r="W118" s="39"/>
      <c r="X118" s="39"/>
      <c r="Y118" s="39"/>
      <c r="Z118" s="39"/>
      <c r="AA118" s="39"/>
      <c r="AB118" s="39"/>
      <c r="AC118" s="39"/>
      <c r="AD118" s="39"/>
      <c r="AE118" s="39"/>
      <c r="AR118" s="231" t="s">
        <v>167</v>
      </c>
      <c r="AT118" s="231" t="s">
        <v>162</v>
      </c>
      <c r="AU118" s="231" t="s">
        <v>82</v>
      </c>
      <c r="AY118" s="18" t="s">
        <v>160</v>
      </c>
      <c r="BE118" s="232">
        <f>IF(N118="základní",J118,0)</f>
        <v>0</v>
      </c>
      <c r="BF118" s="232">
        <f>IF(N118="snížená",J118,0)</f>
        <v>0</v>
      </c>
      <c r="BG118" s="232">
        <f>IF(N118="zákl. přenesená",J118,0)</f>
        <v>0</v>
      </c>
      <c r="BH118" s="232">
        <f>IF(N118="sníž. přenesená",J118,0)</f>
        <v>0</v>
      </c>
      <c r="BI118" s="232">
        <f>IF(N118="nulová",J118,0)</f>
        <v>0</v>
      </c>
      <c r="BJ118" s="18" t="s">
        <v>80</v>
      </c>
      <c r="BK118" s="232">
        <f>ROUND(I118*H118,2)</f>
        <v>0</v>
      </c>
      <c r="BL118" s="18" t="s">
        <v>167</v>
      </c>
      <c r="BM118" s="231" t="s">
        <v>214</v>
      </c>
    </row>
    <row r="119" s="2" customFormat="1">
      <c r="A119" s="39"/>
      <c r="B119" s="40"/>
      <c r="C119" s="41"/>
      <c r="D119" s="233" t="s">
        <v>169</v>
      </c>
      <c r="E119" s="41"/>
      <c r="F119" s="234" t="s">
        <v>215</v>
      </c>
      <c r="G119" s="41"/>
      <c r="H119" s="41"/>
      <c r="I119" s="138"/>
      <c r="J119" s="41"/>
      <c r="K119" s="41"/>
      <c r="L119" s="45"/>
      <c r="M119" s="235"/>
      <c r="N119" s="236"/>
      <c r="O119" s="85"/>
      <c r="P119" s="85"/>
      <c r="Q119" s="85"/>
      <c r="R119" s="85"/>
      <c r="S119" s="85"/>
      <c r="T119" s="86"/>
      <c r="U119" s="39"/>
      <c r="V119" s="39"/>
      <c r="W119" s="39"/>
      <c r="X119" s="39"/>
      <c r="Y119" s="39"/>
      <c r="Z119" s="39"/>
      <c r="AA119" s="39"/>
      <c r="AB119" s="39"/>
      <c r="AC119" s="39"/>
      <c r="AD119" s="39"/>
      <c r="AE119" s="39"/>
      <c r="AT119" s="18" t="s">
        <v>169</v>
      </c>
      <c r="AU119" s="18" t="s">
        <v>82</v>
      </c>
    </row>
    <row r="120" s="2" customFormat="1">
      <c r="A120" s="39"/>
      <c r="B120" s="40"/>
      <c r="C120" s="41"/>
      <c r="D120" s="233" t="s">
        <v>171</v>
      </c>
      <c r="E120" s="41"/>
      <c r="F120" s="237" t="s">
        <v>216</v>
      </c>
      <c r="G120" s="41"/>
      <c r="H120" s="41"/>
      <c r="I120" s="138"/>
      <c r="J120" s="41"/>
      <c r="K120" s="41"/>
      <c r="L120" s="45"/>
      <c r="M120" s="235"/>
      <c r="N120" s="236"/>
      <c r="O120" s="85"/>
      <c r="P120" s="85"/>
      <c r="Q120" s="85"/>
      <c r="R120" s="85"/>
      <c r="S120" s="85"/>
      <c r="T120" s="86"/>
      <c r="U120" s="39"/>
      <c r="V120" s="39"/>
      <c r="W120" s="39"/>
      <c r="X120" s="39"/>
      <c r="Y120" s="39"/>
      <c r="Z120" s="39"/>
      <c r="AA120" s="39"/>
      <c r="AB120" s="39"/>
      <c r="AC120" s="39"/>
      <c r="AD120" s="39"/>
      <c r="AE120" s="39"/>
      <c r="AT120" s="18" t="s">
        <v>171</v>
      </c>
      <c r="AU120" s="18" t="s">
        <v>82</v>
      </c>
    </row>
    <row r="121" s="13" customFormat="1">
      <c r="A121" s="13"/>
      <c r="B121" s="238"/>
      <c r="C121" s="239"/>
      <c r="D121" s="233" t="s">
        <v>173</v>
      </c>
      <c r="E121" s="240" t="s">
        <v>19</v>
      </c>
      <c r="F121" s="241" t="s">
        <v>124</v>
      </c>
      <c r="G121" s="239"/>
      <c r="H121" s="242">
        <v>1232</v>
      </c>
      <c r="I121" s="243"/>
      <c r="J121" s="239"/>
      <c r="K121" s="239"/>
      <c r="L121" s="244"/>
      <c r="M121" s="245"/>
      <c r="N121" s="246"/>
      <c r="O121" s="246"/>
      <c r="P121" s="246"/>
      <c r="Q121" s="246"/>
      <c r="R121" s="246"/>
      <c r="S121" s="246"/>
      <c r="T121" s="247"/>
      <c r="U121" s="13"/>
      <c r="V121" s="13"/>
      <c r="W121" s="13"/>
      <c r="X121" s="13"/>
      <c r="Y121" s="13"/>
      <c r="Z121" s="13"/>
      <c r="AA121" s="13"/>
      <c r="AB121" s="13"/>
      <c r="AC121" s="13"/>
      <c r="AD121" s="13"/>
      <c r="AE121" s="13"/>
      <c r="AT121" s="248" t="s">
        <v>173</v>
      </c>
      <c r="AU121" s="248" t="s">
        <v>82</v>
      </c>
      <c r="AV121" s="13" t="s">
        <v>82</v>
      </c>
      <c r="AW121" s="13" t="s">
        <v>33</v>
      </c>
      <c r="AX121" s="13" t="s">
        <v>80</v>
      </c>
      <c r="AY121" s="248" t="s">
        <v>160</v>
      </c>
    </row>
    <row r="122" s="2" customFormat="1" ht="16.5" customHeight="1">
      <c r="A122" s="39"/>
      <c r="B122" s="40"/>
      <c r="C122" s="220" t="s">
        <v>191</v>
      </c>
      <c r="D122" s="220" t="s">
        <v>162</v>
      </c>
      <c r="E122" s="221" t="s">
        <v>217</v>
      </c>
      <c r="F122" s="222" t="s">
        <v>218</v>
      </c>
      <c r="G122" s="223" t="s">
        <v>197</v>
      </c>
      <c r="H122" s="224">
        <v>1232</v>
      </c>
      <c r="I122" s="225"/>
      <c r="J122" s="226">
        <f>ROUND(I122*H122,2)</f>
        <v>0</v>
      </c>
      <c r="K122" s="222" t="s">
        <v>166</v>
      </c>
      <c r="L122" s="45"/>
      <c r="M122" s="227" t="s">
        <v>19</v>
      </c>
      <c r="N122" s="228" t="s">
        <v>43</v>
      </c>
      <c r="O122" s="85"/>
      <c r="P122" s="229">
        <f>O122*H122</f>
        <v>0</v>
      </c>
      <c r="Q122" s="229">
        <v>0</v>
      </c>
      <c r="R122" s="229">
        <f>Q122*H122</f>
        <v>0</v>
      </c>
      <c r="S122" s="229">
        <v>0</v>
      </c>
      <c r="T122" s="230">
        <f>S122*H122</f>
        <v>0</v>
      </c>
      <c r="U122" s="39"/>
      <c r="V122" s="39"/>
      <c r="W122" s="39"/>
      <c r="X122" s="39"/>
      <c r="Y122" s="39"/>
      <c r="Z122" s="39"/>
      <c r="AA122" s="39"/>
      <c r="AB122" s="39"/>
      <c r="AC122" s="39"/>
      <c r="AD122" s="39"/>
      <c r="AE122" s="39"/>
      <c r="AR122" s="231" t="s">
        <v>167</v>
      </c>
      <c r="AT122" s="231" t="s">
        <v>162</v>
      </c>
      <c r="AU122" s="231" t="s">
        <v>82</v>
      </c>
      <c r="AY122" s="18" t="s">
        <v>160</v>
      </c>
      <c r="BE122" s="232">
        <f>IF(N122="základní",J122,0)</f>
        <v>0</v>
      </c>
      <c r="BF122" s="232">
        <f>IF(N122="snížená",J122,0)</f>
        <v>0</v>
      </c>
      <c r="BG122" s="232">
        <f>IF(N122="zákl. přenesená",J122,0)</f>
        <v>0</v>
      </c>
      <c r="BH122" s="232">
        <f>IF(N122="sníž. přenesená",J122,0)</f>
        <v>0</v>
      </c>
      <c r="BI122" s="232">
        <f>IF(N122="nulová",J122,0)</f>
        <v>0</v>
      </c>
      <c r="BJ122" s="18" t="s">
        <v>80</v>
      </c>
      <c r="BK122" s="232">
        <f>ROUND(I122*H122,2)</f>
        <v>0</v>
      </c>
      <c r="BL122" s="18" t="s">
        <v>167</v>
      </c>
      <c r="BM122" s="231" t="s">
        <v>219</v>
      </c>
    </row>
    <row r="123" s="2" customFormat="1">
      <c r="A123" s="39"/>
      <c r="B123" s="40"/>
      <c r="C123" s="41"/>
      <c r="D123" s="233" t="s">
        <v>169</v>
      </c>
      <c r="E123" s="41"/>
      <c r="F123" s="234" t="s">
        <v>220</v>
      </c>
      <c r="G123" s="41"/>
      <c r="H123" s="41"/>
      <c r="I123" s="138"/>
      <c r="J123" s="41"/>
      <c r="K123" s="41"/>
      <c r="L123" s="45"/>
      <c r="M123" s="235"/>
      <c r="N123" s="236"/>
      <c r="O123" s="85"/>
      <c r="P123" s="85"/>
      <c r="Q123" s="85"/>
      <c r="R123" s="85"/>
      <c r="S123" s="85"/>
      <c r="T123" s="86"/>
      <c r="U123" s="39"/>
      <c r="V123" s="39"/>
      <c r="W123" s="39"/>
      <c r="X123" s="39"/>
      <c r="Y123" s="39"/>
      <c r="Z123" s="39"/>
      <c r="AA123" s="39"/>
      <c r="AB123" s="39"/>
      <c r="AC123" s="39"/>
      <c r="AD123" s="39"/>
      <c r="AE123" s="39"/>
      <c r="AT123" s="18" t="s">
        <v>169</v>
      </c>
      <c r="AU123" s="18" t="s">
        <v>82</v>
      </c>
    </row>
    <row r="124" s="2" customFormat="1">
      <c r="A124" s="39"/>
      <c r="B124" s="40"/>
      <c r="C124" s="41"/>
      <c r="D124" s="233" t="s">
        <v>171</v>
      </c>
      <c r="E124" s="41"/>
      <c r="F124" s="237" t="s">
        <v>221</v>
      </c>
      <c r="G124" s="41"/>
      <c r="H124" s="41"/>
      <c r="I124" s="138"/>
      <c r="J124" s="41"/>
      <c r="K124" s="41"/>
      <c r="L124" s="45"/>
      <c r="M124" s="235"/>
      <c r="N124" s="236"/>
      <c r="O124" s="85"/>
      <c r="P124" s="85"/>
      <c r="Q124" s="85"/>
      <c r="R124" s="85"/>
      <c r="S124" s="85"/>
      <c r="T124" s="86"/>
      <c r="U124" s="39"/>
      <c r="V124" s="39"/>
      <c r="W124" s="39"/>
      <c r="X124" s="39"/>
      <c r="Y124" s="39"/>
      <c r="Z124" s="39"/>
      <c r="AA124" s="39"/>
      <c r="AB124" s="39"/>
      <c r="AC124" s="39"/>
      <c r="AD124" s="39"/>
      <c r="AE124" s="39"/>
      <c r="AT124" s="18" t="s">
        <v>171</v>
      </c>
      <c r="AU124" s="18" t="s">
        <v>82</v>
      </c>
    </row>
    <row r="125" s="13" customFormat="1">
      <c r="A125" s="13"/>
      <c r="B125" s="238"/>
      <c r="C125" s="239"/>
      <c r="D125" s="233" t="s">
        <v>173</v>
      </c>
      <c r="E125" s="240" t="s">
        <v>19</v>
      </c>
      <c r="F125" s="241" t="s">
        <v>124</v>
      </c>
      <c r="G125" s="239"/>
      <c r="H125" s="242">
        <v>1232</v>
      </c>
      <c r="I125" s="243"/>
      <c r="J125" s="239"/>
      <c r="K125" s="239"/>
      <c r="L125" s="244"/>
      <c r="M125" s="245"/>
      <c r="N125" s="246"/>
      <c r="O125" s="246"/>
      <c r="P125" s="246"/>
      <c r="Q125" s="246"/>
      <c r="R125" s="246"/>
      <c r="S125" s="246"/>
      <c r="T125" s="247"/>
      <c r="U125" s="13"/>
      <c r="V125" s="13"/>
      <c r="W125" s="13"/>
      <c r="X125" s="13"/>
      <c r="Y125" s="13"/>
      <c r="Z125" s="13"/>
      <c r="AA125" s="13"/>
      <c r="AB125" s="13"/>
      <c r="AC125" s="13"/>
      <c r="AD125" s="13"/>
      <c r="AE125" s="13"/>
      <c r="AT125" s="248" t="s">
        <v>173</v>
      </c>
      <c r="AU125" s="248" t="s">
        <v>82</v>
      </c>
      <c r="AV125" s="13" t="s">
        <v>82</v>
      </c>
      <c r="AW125" s="13" t="s">
        <v>33</v>
      </c>
      <c r="AX125" s="13" t="s">
        <v>80</v>
      </c>
      <c r="AY125" s="248" t="s">
        <v>160</v>
      </c>
    </row>
    <row r="126" s="2" customFormat="1" ht="16.5" customHeight="1">
      <c r="A126" s="39"/>
      <c r="B126" s="40"/>
      <c r="C126" s="220" t="s">
        <v>222</v>
      </c>
      <c r="D126" s="220" t="s">
        <v>162</v>
      </c>
      <c r="E126" s="221" t="s">
        <v>223</v>
      </c>
      <c r="F126" s="222" t="s">
        <v>224</v>
      </c>
      <c r="G126" s="223" t="s">
        <v>165</v>
      </c>
      <c r="H126" s="224">
        <v>171.16</v>
      </c>
      <c r="I126" s="225"/>
      <c r="J126" s="226">
        <f>ROUND(I126*H126,2)</f>
        <v>0</v>
      </c>
      <c r="K126" s="222" t="s">
        <v>166</v>
      </c>
      <c r="L126" s="45"/>
      <c r="M126" s="227" t="s">
        <v>19</v>
      </c>
      <c r="N126" s="228" t="s">
        <v>43</v>
      </c>
      <c r="O126" s="85"/>
      <c r="P126" s="229">
        <f>O126*H126</f>
        <v>0</v>
      </c>
      <c r="Q126" s="229">
        <v>0</v>
      </c>
      <c r="R126" s="229">
        <f>Q126*H126</f>
        <v>0</v>
      </c>
      <c r="S126" s="229">
        <v>0</v>
      </c>
      <c r="T126" s="230">
        <f>S126*H126</f>
        <v>0</v>
      </c>
      <c r="U126" s="39"/>
      <c r="V126" s="39"/>
      <c r="W126" s="39"/>
      <c r="X126" s="39"/>
      <c r="Y126" s="39"/>
      <c r="Z126" s="39"/>
      <c r="AA126" s="39"/>
      <c r="AB126" s="39"/>
      <c r="AC126" s="39"/>
      <c r="AD126" s="39"/>
      <c r="AE126" s="39"/>
      <c r="AR126" s="231" t="s">
        <v>167</v>
      </c>
      <c r="AT126" s="231" t="s">
        <v>162</v>
      </c>
      <c r="AU126" s="231" t="s">
        <v>82</v>
      </c>
      <c r="AY126" s="18" t="s">
        <v>160</v>
      </c>
      <c r="BE126" s="232">
        <f>IF(N126="základní",J126,0)</f>
        <v>0</v>
      </c>
      <c r="BF126" s="232">
        <f>IF(N126="snížená",J126,0)</f>
        <v>0</v>
      </c>
      <c r="BG126" s="232">
        <f>IF(N126="zákl. přenesená",J126,0)</f>
        <v>0</v>
      </c>
      <c r="BH126" s="232">
        <f>IF(N126="sníž. přenesená",J126,0)</f>
        <v>0</v>
      </c>
      <c r="BI126" s="232">
        <f>IF(N126="nulová",J126,0)</f>
        <v>0</v>
      </c>
      <c r="BJ126" s="18" t="s">
        <v>80</v>
      </c>
      <c r="BK126" s="232">
        <f>ROUND(I126*H126,2)</f>
        <v>0</v>
      </c>
      <c r="BL126" s="18" t="s">
        <v>167</v>
      </c>
      <c r="BM126" s="231" t="s">
        <v>225</v>
      </c>
    </row>
    <row r="127" s="2" customFormat="1">
      <c r="A127" s="39"/>
      <c r="B127" s="40"/>
      <c r="C127" s="41"/>
      <c r="D127" s="233" t="s">
        <v>169</v>
      </c>
      <c r="E127" s="41"/>
      <c r="F127" s="234" t="s">
        <v>226</v>
      </c>
      <c r="G127" s="41"/>
      <c r="H127" s="41"/>
      <c r="I127" s="138"/>
      <c r="J127" s="41"/>
      <c r="K127" s="41"/>
      <c r="L127" s="45"/>
      <c r="M127" s="235"/>
      <c r="N127" s="236"/>
      <c r="O127" s="85"/>
      <c r="P127" s="85"/>
      <c r="Q127" s="85"/>
      <c r="R127" s="85"/>
      <c r="S127" s="85"/>
      <c r="T127" s="86"/>
      <c r="U127" s="39"/>
      <c r="V127" s="39"/>
      <c r="W127" s="39"/>
      <c r="X127" s="39"/>
      <c r="Y127" s="39"/>
      <c r="Z127" s="39"/>
      <c r="AA127" s="39"/>
      <c r="AB127" s="39"/>
      <c r="AC127" s="39"/>
      <c r="AD127" s="39"/>
      <c r="AE127" s="39"/>
      <c r="AT127" s="18" t="s">
        <v>169</v>
      </c>
      <c r="AU127" s="18" t="s">
        <v>82</v>
      </c>
    </row>
    <row r="128" s="2" customFormat="1">
      <c r="A128" s="39"/>
      <c r="B128" s="40"/>
      <c r="C128" s="41"/>
      <c r="D128" s="233" t="s">
        <v>171</v>
      </c>
      <c r="E128" s="41"/>
      <c r="F128" s="237" t="s">
        <v>227</v>
      </c>
      <c r="G128" s="41"/>
      <c r="H128" s="41"/>
      <c r="I128" s="138"/>
      <c r="J128" s="41"/>
      <c r="K128" s="41"/>
      <c r="L128" s="45"/>
      <c r="M128" s="235"/>
      <c r="N128" s="236"/>
      <c r="O128" s="85"/>
      <c r="P128" s="85"/>
      <c r="Q128" s="85"/>
      <c r="R128" s="85"/>
      <c r="S128" s="85"/>
      <c r="T128" s="86"/>
      <c r="U128" s="39"/>
      <c r="V128" s="39"/>
      <c r="W128" s="39"/>
      <c r="X128" s="39"/>
      <c r="Y128" s="39"/>
      <c r="Z128" s="39"/>
      <c r="AA128" s="39"/>
      <c r="AB128" s="39"/>
      <c r="AC128" s="39"/>
      <c r="AD128" s="39"/>
      <c r="AE128" s="39"/>
      <c r="AT128" s="18" t="s">
        <v>171</v>
      </c>
      <c r="AU128" s="18" t="s">
        <v>82</v>
      </c>
    </row>
    <row r="129" s="13" customFormat="1">
      <c r="A129" s="13"/>
      <c r="B129" s="238"/>
      <c r="C129" s="239"/>
      <c r="D129" s="233" t="s">
        <v>173</v>
      </c>
      <c r="E129" s="240" t="s">
        <v>19</v>
      </c>
      <c r="F129" s="241" t="s">
        <v>174</v>
      </c>
      <c r="G129" s="239"/>
      <c r="H129" s="242">
        <v>171.16</v>
      </c>
      <c r="I129" s="243"/>
      <c r="J129" s="239"/>
      <c r="K129" s="239"/>
      <c r="L129" s="244"/>
      <c r="M129" s="245"/>
      <c r="N129" s="246"/>
      <c r="O129" s="246"/>
      <c r="P129" s="246"/>
      <c r="Q129" s="246"/>
      <c r="R129" s="246"/>
      <c r="S129" s="246"/>
      <c r="T129" s="247"/>
      <c r="U129" s="13"/>
      <c r="V129" s="13"/>
      <c r="W129" s="13"/>
      <c r="X129" s="13"/>
      <c r="Y129" s="13"/>
      <c r="Z129" s="13"/>
      <c r="AA129" s="13"/>
      <c r="AB129" s="13"/>
      <c r="AC129" s="13"/>
      <c r="AD129" s="13"/>
      <c r="AE129" s="13"/>
      <c r="AT129" s="248" t="s">
        <v>173</v>
      </c>
      <c r="AU129" s="248" t="s">
        <v>82</v>
      </c>
      <c r="AV129" s="13" t="s">
        <v>82</v>
      </c>
      <c r="AW129" s="13" t="s">
        <v>33</v>
      </c>
      <c r="AX129" s="13" t="s">
        <v>80</v>
      </c>
      <c r="AY129" s="248" t="s">
        <v>160</v>
      </c>
    </row>
    <row r="130" s="2" customFormat="1" ht="16.5" customHeight="1">
      <c r="A130" s="39"/>
      <c r="B130" s="40"/>
      <c r="C130" s="249" t="s">
        <v>228</v>
      </c>
      <c r="D130" s="249" t="s">
        <v>187</v>
      </c>
      <c r="E130" s="250" t="s">
        <v>229</v>
      </c>
      <c r="F130" s="251" t="s">
        <v>230</v>
      </c>
      <c r="G130" s="252" t="s">
        <v>190</v>
      </c>
      <c r="H130" s="253">
        <v>342.31999999999999</v>
      </c>
      <c r="I130" s="254"/>
      <c r="J130" s="255">
        <f>ROUND(I130*H130,2)</f>
        <v>0</v>
      </c>
      <c r="K130" s="251" t="s">
        <v>166</v>
      </c>
      <c r="L130" s="256"/>
      <c r="M130" s="257" t="s">
        <v>19</v>
      </c>
      <c r="N130" s="258" t="s">
        <v>43</v>
      </c>
      <c r="O130" s="85"/>
      <c r="P130" s="229">
        <f>O130*H130</f>
        <v>0</v>
      </c>
      <c r="Q130" s="229">
        <v>1</v>
      </c>
      <c r="R130" s="229">
        <f>Q130*H130</f>
        <v>342.31999999999999</v>
      </c>
      <c r="S130" s="229">
        <v>0</v>
      </c>
      <c r="T130" s="230">
        <f>S130*H130</f>
        <v>0</v>
      </c>
      <c r="U130" s="39"/>
      <c r="V130" s="39"/>
      <c r="W130" s="39"/>
      <c r="X130" s="39"/>
      <c r="Y130" s="39"/>
      <c r="Z130" s="39"/>
      <c r="AA130" s="39"/>
      <c r="AB130" s="39"/>
      <c r="AC130" s="39"/>
      <c r="AD130" s="39"/>
      <c r="AE130" s="39"/>
      <c r="AR130" s="231" t="s">
        <v>191</v>
      </c>
      <c r="AT130" s="231" t="s">
        <v>187</v>
      </c>
      <c r="AU130" s="231" t="s">
        <v>82</v>
      </c>
      <c r="AY130" s="18" t="s">
        <v>160</v>
      </c>
      <c r="BE130" s="232">
        <f>IF(N130="základní",J130,0)</f>
        <v>0</v>
      </c>
      <c r="BF130" s="232">
        <f>IF(N130="snížená",J130,0)</f>
        <v>0</v>
      </c>
      <c r="BG130" s="232">
        <f>IF(N130="zákl. přenesená",J130,0)</f>
        <v>0</v>
      </c>
      <c r="BH130" s="232">
        <f>IF(N130="sníž. přenesená",J130,0)</f>
        <v>0</v>
      </c>
      <c r="BI130" s="232">
        <f>IF(N130="nulová",J130,0)</f>
        <v>0</v>
      </c>
      <c r="BJ130" s="18" t="s">
        <v>80</v>
      </c>
      <c r="BK130" s="232">
        <f>ROUND(I130*H130,2)</f>
        <v>0</v>
      </c>
      <c r="BL130" s="18" t="s">
        <v>167</v>
      </c>
      <c r="BM130" s="231" t="s">
        <v>231</v>
      </c>
    </row>
    <row r="131" s="2" customFormat="1">
      <c r="A131" s="39"/>
      <c r="B131" s="40"/>
      <c r="C131" s="41"/>
      <c r="D131" s="233" t="s">
        <v>169</v>
      </c>
      <c r="E131" s="41"/>
      <c r="F131" s="234" t="s">
        <v>230</v>
      </c>
      <c r="G131" s="41"/>
      <c r="H131" s="41"/>
      <c r="I131" s="138"/>
      <c r="J131" s="41"/>
      <c r="K131" s="41"/>
      <c r="L131" s="45"/>
      <c r="M131" s="235"/>
      <c r="N131" s="236"/>
      <c r="O131" s="85"/>
      <c r="P131" s="85"/>
      <c r="Q131" s="85"/>
      <c r="R131" s="85"/>
      <c r="S131" s="85"/>
      <c r="T131" s="86"/>
      <c r="U131" s="39"/>
      <c r="V131" s="39"/>
      <c r="W131" s="39"/>
      <c r="X131" s="39"/>
      <c r="Y131" s="39"/>
      <c r="Z131" s="39"/>
      <c r="AA131" s="39"/>
      <c r="AB131" s="39"/>
      <c r="AC131" s="39"/>
      <c r="AD131" s="39"/>
      <c r="AE131" s="39"/>
      <c r="AT131" s="18" t="s">
        <v>169</v>
      </c>
      <c r="AU131" s="18" t="s">
        <v>82</v>
      </c>
    </row>
    <row r="132" s="13" customFormat="1">
      <c r="A132" s="13"/>
      <c r="B132" s="238"/>
      <c r="C132" s="239"/>
      <c r="D132" s="233" t="s">
        <v>173</v>
      </c>
      <c r="E132" s="239"/>
      <c r="F132" s="241" t="s">
        <v>232</v>
      </c>
      <c r="G132" s="239"/>
      <c r="H132" s="242">
        <v>342.31999999999999</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173</v>
      </c>
      <c r="AU132" s="248" t="s">
        <v>82</v>
      </c>
      <c r="AV132" s="13" t="s">
        <v>82</v>
      </c>
      <c r="AW132" s="13" t="s">
        <v>4</v>
      </c>
      <c r="AX132" s="13" t="s">
        <v>80</v>
      </c>
      <c r="AY132" s="248" t="s">
        <v>160</v>
      </c>
    </row>
    <row r="133" s="2" customFormat="1" ht="16.5" customHeight="1">
      <c r="A133" s="39"/>
      <c r="B133" s="40"/>
      <c r="C133" s="220" t="s">
        <v>233</v>
      </c>
      <c r="D133" s="220" t="s">
        <v>162</v>
      </c>
      <c r="E133" s="221" t="s">
        <v>234</v>
      </c>
      <c r="F133" s="222" t="s">
        <v>235</v>
      </c>
      <c r="G133" s="223" t="s">
        <v>197</v>
      </c>
      <c r="H133" s="224">
        <v>4900.3000000000002</v>
      </c>
      <c r="I133" s="225"/>
      <c r="J133" s="226">
        <f>ROUND(I133*H133,2)</f>
        <v>0</v>
      </c>
      <c r="K133" s="222" t="s">
        <v>166</v>
      </c>
      <c r="L133" s="45"/>
      <c r="M133" s="227" t="s">
        <v>19</v>
      </c>
      <c r="N133" s="228" t="s">
        <v>43</v>
      </c>
      <c r="O133" s="85"/>
      <c r="P133" s="229">
        <f>O133*H133</f>
        <v>0</v>
      </c>
      <c r="Q133" s="229">
        <v>0</v>
      </c>
      <c r="R133" s="229">
        <f>Q133*H133</f>
        <v>0</v>
      </c>
      <c r="S133" s="229">
        <v>0</v>
      </c>
      <c r="T133" s="230">
        <f>S133*H133</f>
        <v>0</v>
      </c>
      <c r="U133" s="39"/>
      <c r="V133" s="39"/>
      <c r="W133" s="39"/>
      <c r="X133" s="39"/>
      <c r="Y133" s="39"/>
      <c r="Z133" s="39"/>
      <c r="AA133" s="39"/>
      <c r="AB133" s="39"/>
      <c r="AC133" s="39"/>
      <c r="AD133" s="39"/>
      <c r="AE133" s="39"/>
      <c r="AR133" s="231" t="s">
        <v>167</v>
      </c>
      <c r="AT133" s="231" t="s">
        <v>162</v>
      </c>
      <c r="AU133" s="231" t="s">
        <v>82</v>
      </c>
      <c r="AY133" s="18" t="s">
        <v>160</v>
      </c>
      <c r="BE133" s="232">
        <f>IF(N133="základní",J133,0)</f>
        <v>0</v>
      </c>
      <c r="BF133" s="232">
        <f>IF(N133="snížená",J133,0)</f>
        <v>0</v>
      </c>
      <c r="BG133" s="232">
        <f>IF(N133="zákl. přenesená",J133,0)</f>
        <v>0</v>
      </c>
      <c r="BH133" s="232">
        <f>IF(N133="sníž. přenesená",J133,0)</f>
        <v>0</v>
      </c>
      <c r="BI133" s="232">
        <f>IF(N133="nulová",J133,0)</f>
        <v>0</v>
      </c>
      <c r="BJ133" s="18" t="s">
        <v>80</v>
      </c>
      <c r="BK133" s="232">
        <f>ROUND(I133*H133,2)</f>
        <v>0</v>
      </c>
      <c r="BL133" s="18" t="s">
        <v>167</v>
      </c>
      <c r="BM133" s="231" t="s">
        <v>236</v>
      </c>
    </row>
    <row r="134" s="2" customFormat="1">
      <c r="A134" s="39"/>
      <c r="B134" s="40"/>
      <c r="C134" s="41"/>
      <c r="D134" s="233" t="s">
        <v>169</v>
      </c>
      <c r="E134" s="41"/>
      <c r="F134" s="234" t="s">
        <v>237</v>
      </c>
      <c r="G134" s="41"/>
      <c r="H134" s="41"/>
      <c r="I134" s="138"/>
      <c r="J134" s="41"/>
      <c r="K134" s="41"/>
      <c r="L134" s="45"/>
      <c r="M134" s="235"/>
      <c r="N134" s="236"/>
      <c r="O134" s="85"/>
      <c r="P134" s="85"/>
      <c r="Q134" s="85"/>
      <c r="R134" s="85"/>
      <c r="S134" s="85"/>
      <c r="T134" s="86"/>
      <c r="U134" s="39"/>
      <c r="V134" s="39"/>
      <c r="W134" s="39"/>
      <c r="X134" s="39"/>
      <c r="Y134" s="39"/>
      <c r="Z134" s="39"/>
      <c r="AA134" s="39"/>
      <c r="AB134" s="39"/>
      <c r="AC134" s="39"/>
      <c r="AD134" s="39"/>
      <c r="AE134" s="39"/>
      <c r="AT134" s="18" t="s">
        <v>169</v>
      </c>
      <c r="AU134" s="18" t="s">
        <v>82</v>
      </c>
    </row>
    <row r="135" s="2" customFormat="1">
      <c r="A135" s="39"/>
      <c r="B135" s="40"/>
      <c r="C135" s="41"/>
      <c r="D135" s="233" t="s">
        <v>171</v>
      </c>
      <c r="E135" s="41"/>
      <c r="F135" s="237" t="s">
        <v>238</v>
      </c>
      <c r="G135" s="41"/>
      <c r="H135" s="41"/>
      <c r="I135" s="138"/>
      <c r="J135" s="41"/>
      <c r="K135" s="41"/>
      <c r="L135" s="45"/>
      <c r="M135" s="235"/>
      <c r="N135" s="236"/>
      <c r="O135" s="85"/>
      <c r="P135" s="85"/>
      <c r="Q135" s="85"/>
      <c r="R135" s="85"/>
      <c r="S135" s="85"/>
      <c r="T135" s="86"/>
      <c r="U135" s="39"/>
      <c r="V135" s="39"/>
      <c r="W135" s="39"/>
      <c r="X135" s="39"/>
      <c r="Y135" s="39"/>
      <c r="Z135" s="39"/>
      <c r="AA135" s="39"/>
      <c r="AB135" s="39"/>
      <c r="AC135" s="39"/>
      <c r="AD135" s="39"/>
      <c r="AE135" s="39"/>
      <c r="AT135" s="18" t="s">
        <v>171</v>
      </c>
      <c r="AU135" s="18" t="s">
        <v>82</v>
      </c>
    </row>
    <row r="136" s="13" customFormat="1">
      <c r="A136" s="13"/>
      <c r="B136" s="238"/>
      <c r="C136" s="239"/>
      <c r="D136" s="233" t="s">
        <v>173</v>
      </c>
      <c r="E136" s="240" t="s">
        <v>19</v>
      </c>
      <c r="F136" s="241" t="s">
        <v>239</v>
      </c>
      <c r="G136" s="239"/>
      <c r="H136" s="242">
        <v>4900.3000000000002</v>
      </c>
      <c r="I136" s="243"/>
      <c r="J136" s="239"/>
      <c r="K136" s="239"/>
      <c r="L136" s="244"/>
      <c r="M136" s="245"/>
      <c r="N136" s="246"/>
      <c r="O136" s="246"/>
      <c r="P136" s="246"/>
      <c r="Q136" s="246"/>
      <c r="R136" s="246"/>
      <c r="S136" s="246"/>
      <c r="T136" s="247"/>
      <c r="U136" s="13"/>
      <c r="V136" s="13"/>
      <c r="W136" s="13"/>
      <c r="X136" s="13"/>
      <c r="Y136" s="13"/>
      <c r="Z136" s="13"/>
      <c r="AA136" s="13"/>
      <c r="AB136" s="13"/>
      <c r="AC136" s="13"/>
      <c r="AD136" s="13"/>
      <c r="AE136" s="13"/>
      <c r="AT136" s="248" t="s">
        <v>173</v>
      </c>
      <c r="AU136" s="248" t="s">
        <v>82</v>
      </c>
      <c r="AV136" s="13" t="s">
        <v>82</v>
      </c>
      <c r="AW136" s="13" t="s">
        <v>33</v>
      </c>
      <c r="AX136" s="13" t="s">
        <v>80</v>
      </c>
      <c r="AY136" s="248" t="s">
        <v>160</v>
      </c>
    </row>
    <row r="137" s="12" customFormat="1" ht="22.8" customHeight="1">
      <c r="A137" s="12"/>
      <c r="B137" s="204"/>
      <c r="C137" s="205"/>
      <c r="D137" s="206" t="s">
        <v>71</v>
      </c>
      <c r="E137" s="218" t="s">
        <v>167</v>
      </c>
      <c r="F137" s="218" t="s">
        <v>240</v>
      </c>
      <c r="G137" s="205"/>
      <c r="H137" s="205"/>
      <c r="I137" s="208"/>
      <c r="J137" s="219">
        <f>BK137</f>
        <v>0</v>
      </c>
      <c r="K137" s="205"/>
      <c r="L137" s="210"/>
      <c r="M137" s="211"/>
      <c r="N137" s="212"/>
      <c r="O137" s="212"/>
      <c r="P137" s="213">
        <f>SUM(P138:P147)</f>
        <v>0</v>
      </c>
      <c r="Q137" s="212"/>
      <c r="R137" s="213">
        <f>SUM(R138:R147)</f>
        <v>6.5234988000000005</v>
      </c>
      <c r="S137" s="212"/>
      <c r="T137" s="214">
        <f>SUM(T138:T147)</f>
        <v>0</v>
      </c>
      <c r="U137" s="12"/>
      <c r="V137" s="12"/>
      <c r="W137" s="12"/>
      <c r="X137" s="12"/>
      <c r="Y137" s="12"/>
      <c r="Z137" s="12"/>
      <c r="AA137" s="12"/>
      <c r="AB137" s="12"/>
      <c r="AC137" s="12"/>
      <c r="AD137" s="12"/>
      <c r="AE137" s="12"/>
      <c r="AR137" s="215" t="s">
        <v>80</v>
      </c>
      <c r="AT137" s="216" t="s">
        <v>71</v>
      </c>
      <c r="AU137" s="216" t="s">
        <v>80</v>
      </c>
      <c r="AY137" s="215" t="s">
        <v>160</v>
      </c>
      <c r="BK137" s="217">
        <f>SUM(BK138:BK147)</f>
        <v>0</v>
      </c>
    </row>
    <row r="138" s="2" customFormat="1" ht="16.5" customHeight="1">
      <c r="A138" s="39"/>
      <c r="B138" s="40"/>
      <c r="C138" s="220" t="s">
        <v>241</v>
      </c>
      <c r="D138" s="220" t="s">
        <v>162</v>
      </c>
      <c r="E138" s="221" t="s">
        <v>242</v>
      </c>
      <c r="F138" s="222" t="s">
        <v>243</v>
      </c>
      <c r="G138" s="223" t="s">
        <v>244</v>
      </c>
      <c r="H138" s="224">
        <v>58.5</v>
      </c>
      <c r="I138" s="225"/>
      <c r="J138" s="226">
        <f>ROUND(I138*H138,2)</f>
        <v>0</v>
      </c>
      <c r="K138" s="222" t="s">
        <v>166</v>
      </c>
      <c r="L138" s="45"/>
      <c r="M138" s="227" t="s">
        <v>19</v>
      </c>
      <c r="N138" s="228" t="s">
        <v>43</v>
      </c>
      <c r="O138" s="85"/>
      <c r="P138" s="229">
        <f>O138*H138</f>
        <v>0</v>
      </c>
      <c r="Q138" s="229">
        <v>0.11046</v>
      </c>
      <c r="R138" s="229">
        <f>Q138*H138</f>
        <v>6.4619100000000005</v>
      </c>
      <c r="S138" s="229">
        <v>0</v>
      </c>
      <c r="T138" s="230">
        <f>S138*H138</f>
        <v>0</v>
      </c>
      <c r="U138" s="39"/>
      <c r="V138" s="39"/>
      <c r="W138" s="39"/>
      <c r="X138" s="39"/>
      <c r="Y138" s="39"/>
      <c r="Z138" s="39"/>
      <c r="AA138" s="39"/>
      <c r="AB138" s="39"/>
      <c r="AC138" s="39"/>
      <c r="AD138" s="39"/>
      <c r="AE138" s="39"/>
      <c r="AR138" s="231" t="s">
        <v>167</v>
      </c>
      <c r="AT138" s="231" t="s">
        <v>162</v>
      </c>
      <c r="AU138" s="231" t="s">
        <v>82</v>
      </c>
      <c r="AY138" s="18" t="s">
        <v>160</v>
      </c>
      <c r="BE138" s="232">
        <f>IF(N138="základní",J138,0)</f>
        <v>0</v>
      </c>
      <c r="BF138" s="232">
        <f>IF(N138="snížená",J138,0)</f>
        <v>0</v>
      </c>
      <c r="BG138" s="232">
        <f>IF(N138="zákl. přenesená",J138,0)</f>
        <v>0</v>
      </c>
      <c r="BH138" s="232">
        <f>IF(N138="sníž. přenesená",J138,0)</f>
        <v>0</v>
      </c>
      <c r="BI138" s="232">
        <f>IF(N138="nulová",J138,0)</f>
        <v>0</v>
      </c>
      <c r="BJ138" s="18" t="s">
        <v>80</v>
      </c>
      <c r="BK138" s="232">
        <f>ROUND(I138*H138,2)</f>
        <v>0</v>
      </c>
      <c r="BL138" s="18" t="s">
        <v>167</v>
      </c>
      <c r="BM138" s="231" t="s">
        <v>245</v>
      </c>
    </row>
    <row r="139" s="2" customFormat="1">
      <c r="A139" s="39"/>
      <c r="B139" s="40"/>
      <c r="C139" s="41"/>
      <c r="D139" s="233" t="s">
        <v>169</v>
      </c>
      <c r="E139" s="41"/>
      <c r="F139" s="234" t="s">
        <v>246</v>
      </c>
      <c r="G139" s="41"/>
      <c r="H139" s="41"/>
      <c r="I139" s="138"/>
      <c r="J139" s="41"/>
      <c r="K139" s="41"/>
      <c r="L139" s="45"/>
      <c r="M139" s="235"/>
      <c r="N139" s="236"/>
      <c r="O139" s="85"/>
      <c r="P139" s="85"/>
      <c r="Q139" s="85"/>
      <c r="R139" s="85"/>
      <c r="S139" s="85"/>
      <c r="T139" s="86"/>
      <c r="U139" s="39"/>
      <c r="V139" s="39"/>
      <c r="W139" s="39"/>
      <c r="X139" s="39"/>
      <c r="Y139" s="39"/>
      <c r="Z139" s="39"/>
      <c r="AA139" s="39"/>
      <c r="AB139" s="39"/>
      <c r="AC139" s="39"/>
      <c r="AD139" s="39"/>
      <c r="AE139" s="39"/>
      <c r="AT139" s="18" t="s">
        <v>169</v>
      </c>
      <c r="AU139" s="18" t="s">
        <v>82</v>
      </c>
    </row>
    <row r="140" s="13" customFormat="1">
      <c r="A140" s="13"/>
      <c r="B140" s="238"/>
      <c r="C140" s="239"/>
      <c r="D140" s="233" t="s">
        <v>173</v>
      </c>
      <c r="E140" s="240" t="s">
        <v>19</v>
      </c>
      <c r="F140" s="241" t="s">
        <v>247</v>
      </c>
      <c r="G140" s="239"/>
      <c r="H140" s="242">
        <v>58.5</v>
      </c>
      <c r="I140" s="243"/>
      <c r="J140" s="239"/>
      <c r="K140" s="239"/>
      <c r="L140" s="244"/>
      <c r="M140" s="245"/>
      <c r="N140" s="246"/>
      <c r="O140" s="246"/>
      <c r="P140" s="246"/>
      <c r="Q140" s="246"/>
      <c r="R140" s="246"/>
      <c r="S140" s="246"/>
      <c r="T140" s="247"/>
      <c r="U140" s="13"/>
      <c r="V140" s="13"/>
      <c r="W140" s="13"/>
      <c r="X140" s="13"/>
      <c r="Y140" s="13"/>
      <c r="Z140" s="13"/>
      <c r="AA140" s="13"/>
      <c r="AB140" s="13"/>
      <c r="AC140" s="13"/>
      <c r="AD140" s="13"/>
      <c r="AE140" s="13"/>
      <c r="AT140" s="248" t="s">
        <v>173</v>
      </c>
      <c r="AU140" s="248" t="s">
        <v>82</v>
      </c>
      <c r="AV140" s="13" t="s">
        <v>82</v>
      </c>
      <c r="AW140" s="13" t="s">
        <v>33</v>
      </c>
      <c r="AX140" s="13" t="s">
        <v>80</v>
      </c>
      <c r="AY140" s="248" t="s">
        <v>160</v>
      </c>
    </row>
    <row r="141" s="2" customFormat="1" ht="16.5" customHeight="1">
      <c r="A141" s="39"/>
      <c r="B141" s="40"/>
      <c r="C141" s="220" t="s">
        <v>248</v>
      </c>
      <c r="D141" s="220" t="s">
        <v>162</v>
      </c>
      <c r="E141" s="221" t="s">
        <v>249</v>
      </c>
      <c r="F141" s="222" t="s">
        <v>250</v>
      </c>
      <c r="G141" s="223" t="s">
        <v>197</v>
      </c>
      <c r="H141" s="224">
        <v>9.3599999999999994</v>
      </c>
      <c r="I141" s="225"/>
      <c r="J141" s="226">
        <f>ROUND(I141*H141,2)</f>
        <v>0</v>
      </c>
      <c r="K141" s="222" t="s">
        <v>166</v>
      </c>
      <c r="L141" s="45"/>
      <c r="M141" s="227" t="s">
        <v>19</v>
      </c>
      <c r="N141" s="228" t="s">
        <v>43</v>
      </c>
      <c r="O141" s="85"/>
      <c r="P141" s="229">
        <f>O141*H141</f>
        <v>0</v>
      </c>
      <c r="Q141" s="229">
        <v>0.0065799999999999999</v>
      </c>
      <c r="R141" s="229">
        <f>Q141*H141</f>
        <v>0.061588799999999992</v>
      </c>
      <c r="S141" s="229">
        <v>0</v>
      </c>
      <c r="T141" s="230">
        <f>S141*H141</f>
        <v>0</v>
      </c>
      <c r="U141" s="39"/>
      <c r="V141" s="39"/>
      <c r="W141" s="39"/>
      <c r="X141" s="39"/>
      <c r="Y141" s="39"/>
      <c r="Z141" s="39"/>
      <c r="AA141" s="39"/>
      <c r="AB141" s="39"/>
      <c r="AC141" s="39"/>
      <c r="AD141" s="39"/>
      <c r="AE141" s="39"/>
      <c r="AR141" s="231" t="s">
        <v>167</v>
      </c>
      <c r="AT141" s="231" t="s">
        <v>162</v>
      </c>
      <c r="AU141" s="231" t="s">
        <v>82</v>
      </c>
      <c r="AY141" s="18" t="s">
        <v>160</v>
      </c>
      <c r="BE141" s="232">
        <f>IF(N141="základní",J141,0)</f>
        <v>0</v>
      </c>
      <c r="BF141" s="232">
        <f>IF(N141="snížená",J141,0)</f>
        <v>0</v>
      </c>
      <c r="BG141" s="232">
        <f>IF(N141="zákl. přenesená",J141,0)</f>
        <v>0</v>
      </c>
      <c r="BH141" s="232">
        <f>IF(N141="sníž. přenesená",J141,0)</f>
        <v>0</v>
      </c>
      <c r="BI141" s="232">
        <f>IF(N141="nulová",J141,0)</f>
        <v>0</v>
      </c>
      <c r="BJ141" s="18" t="s">
        <v>80</v>
      </c>
      <c r="BK141" s="232">
        <f>ROUND(I141*H141,2)</f>
        <v>0</v>
      </c>
      <c r="BL141" s="18" t="s">
        <v>167</v>
      </c>
      <c r="BM141" s="231" t="s">
        <v>251</v>
      </c>
    </row>
    <row r="142" s="2" customFormat="1">
      <c r="A142" s="39"/>
      <c r="B142" s="40"/>
      <c r="C142" s="41"/>
      <c r="D142" s="233" t="s">
        <v>169</v>
      </c>
      <c r="E142" s="41"/>
      <c r="F142" s="234" t="s">
        <v>252</v>
      </c>
      <c r="G142" s="41"/>
      <c r="H142" s="41"/>
      <c r="I142" s="138"/>
      <c r="J142" s="41"/>
      <c r="K142" s="41"/>
      <c r="L142" s="45"/>
      <c r="M142" s="235"/>
      <c r="N142" s="236"/>
      <c r="O142" s="85"/>
      <c r="P142" s="85"/>
      <c r="Q142" s="85"/>
      <c r="R142" s="85"/>
      <c r="S142" s="85"/>
      <c r="T142" s="86"/>
      <c r="U142" s="39"/>
      <c r="V142" s="39"/>
      <c r="W142" s="39"/>
      <c r="X142" s="39"/>
      <c r="Y142" s="39"/>
      <c r="Z142" s="39"/>
      <c r="AA142" s="39"/>
      <c r="AB142" s="39"/>
      <c r="AC142" s="39"/>
      <c r="AD142" s="39"/>
      <c r="AE142" s="39"/>
      <c r="AT142" s="18" t="s">
        <v>169</v>
      </c>
      <c r="AU142" s="18" t="s">
        <v>82</v>
      </c>
    </row>
    <row r="143" s="2" customFormat="1">
      <c r="A143" s="39"/>
      <c r="B143" s="40"/>
      <c r="C143" s="41"/>
      <c r="D143" s="233" t="s">
        <v>171</v>
      </c>
      <c r="E143" s="41"/>
      <c r="F143" s="237" t="s">
        <v>253</v>
      </c>
      <c r="G143" s="41"/>
      <c r="H143" s="41"/>
      <c r="I143" s="138"/>
      <c r="J143" s="41"/>
      <c r="K143" s="41"/>
      <c r="L143" s="45"/>
      <c r="M143" s="235"/>
      <c r="N143" s="236"/>
      <c r="O143" s="85"/>
      <c r="P143" s="85"/>
      <c r="Q143" s="85"/>
      <c r="R143" s="85"/>
      <c r="S143" s="85"/>
      <c r="T143" s="86"/>
      <c r="U143" s="39"/>
      <c r="V143" s="39"/>
      <c r="W143" s="39"/>
      <c r="X143" s="39"/>
      <c r="Y143" s="39"/>
      <c r="Z143" s="39"/>
      <c r="AA143" s="39"/>
      <c r="AB143" s="39"/>
      <c r="AC143" s="39"/>
      <c r="AD143" s="39"/>
      <c r="AE143" s="39"/>
      <c r="AT143" s="18" t="s">
        <v>171</v>
      </c>
      <c r="AU143" s="18" t="s">
        <v>82</v>
      </c>
    </row>
    <row r="144" s="13" customFormat="1">
      <c r="A144" s="13"/>
      <c r="B144" s="238"/>
      <c r="C144" s="239"/>
      <c r="D144" s="233" t="s">
        <v>173</v>
      </c>
      <c r="E144" s="240" t="s">
        <v>19</v>
      </c>
      <c r="F144" s="241" t="s">
        <v>254</v>
      </c>
      <c r="G144" s="239"/>
      <c r="H144" s="242">
        <v>9.3599999999999994</v>
      </c>
      <c r="I144" s="243"/>
      <c r="J144" s="239"/>
      <c r="K144" s="239"/>
      <c r="L144" s="244"/>
      <c r="M144" s="245"/>
      <c r="N144" s="246"/>
      <c r="O144" s="246"/>
      <c r="P144" s="246"/>
      <c r="Q144" s="246"/>
      <c r="R144" s="246"/>
      <c r="S144" s="246"/>
      <c r="T144" s="247"/>
      <c r="U144" s="13"/>
      <c r="V144" s="13"/>
      <c r="W144" s="13"/>
      <c r="X144" s="13"/>
      <c r="Y144" s="13"/>
      <c r="Z144" s="13"/>
      <c r="AA144" s="13"/>
      <c r="AB144" s="13"/>
      <c r="AC144" s="13"/>
      <c r="AD144" s="13"/>
      <c r="AE144" s="13"/>
      <c r="AT144" s="248" t="s">
        <v>173</v>
      </c>
      <c r="AU144" s="248" t="s">
        <v>82</v>
      </c>
      <c r="AV144" s="13" t="s">
        <v>82</v>
      </c>
      <c r="AW144" s="13" t="s">
        <v>33</v>
      </c>
      <c r="AX144" s="13" t="s">
        <v>80</v>
      </c>
      <c r="AY144" s="248" t="s">
        <v>160</v>
      </c>
    </row>
    <row r="145" s="2" customFormat="1" ht="16.5" customHeight="1">
      <c r="A145" s="39"/>
      <c r="B145" s="40"/>
      <c r="C145" s="220" t="s">
        <v>255</v>
      </c>
      <c r="D145" s="220" t="s">
        <v>162</v>
      </c>
      <c r="E145" s="221" t="s">
        <v>256</v>
      </c>
      <c r="F145" s="222" t="s">
        <v>257</v>
      </c>
      <c r="G145" s="223" t="s">
        <v>197</v>
      </c>
      <c r="H145" s="224">
        <v>9.3599999999999994</v>
      </c>
      <c r="I145" s="225"/>
      <c r="J145" s="226">
        <f>ROUND(I145*H145,2)</f>
        <v>0</v>
      </c>
      <c r="K145" s="222" t="s">
        <v>166</v>
      </c>
      <c r="L145" s="45"/>
      <c r="M145" s="227" t="s">
        <v>19</v>
      </c>
      <c r="N145" s="228" t="s">
        <v>43</v>
      </c>
      <c r="O145" s="85"/>
      <c r="P145" s="229">
        <f>O145*H145</f>
        <v>0</v>
      </c>
      <c r="Q145" s="229">
        <v>0</v>
      </c>
      <c r="R145" s="229">
        <f>Q145*H145</f>
        <v>0</v>
      </c>
      <c r="S145" s="229">
        <v>0</v>
      </c>
      <c r="T145" s="230">
        <f>S145*H145</f>
        <v>0</v>
      </c>
      <c r="U145" s="39"/>
      <c r="V145" s="39"/>
      <c r="W145" s="39"/>
      <c r="X145" s="39"/>
      <c r="Y145" s="39"/>
      <c r="Z145" s="39"/>
      <c r="AA145" s="39"/>
      <c r="AB145" s="39"/>
      <c r="AC145" s="39"/>
      <c r="AD145" s="39"/>
      <c r="AE145" s="39"/>
      <c r="AR145" s="231" t="s">
        <v>167</v>
      </c>
      <c r="AT145" s="231" t="s">
        <v>162</v>
      </c>
      <c r="AU145" s="231" t="s">
        <v>82</v>
      </c>
      <c r="AY145" s="18" t="s">
        <v>160</v>
      </c>
      <c r="BE145" s="232">
        <f>IF(N145="základní",J145,0)</f>
        <v>0</v>
      </c>
      <c r="BF145" s="232">
        <f>IF(N145="snížená",J145,0)</f>
        <v>0</v>
      </c>
      <c r="BG145" s="232">
        <f>IF(N145="zákl. přenesená",J145,0)</f>
        <v>0</v>
      </c>
      <c r="BH145" s="232">
        <f>IF(N145="sníž. přenesená",J145,0)</f>
        <v>0</v>
      </c>
      <c r="BI145" s="232">
        <f>IF(N145="nulová",J145,0)</f>
        <v>0</v>
      </c>
      <c r="BJ145" s="18" t="s">
        <v>80</v>
      </c>
      <c r="BK145" s="232">
        <f>ROUND(I145*H145,2)</f>
        <v>0</v>
      </c>
      <c r="BL145" s="18" t="s">
        <v>167</v>
      </c>
      <c r="BM145" s="231" t="s">
        <v>258</v>
      </c>
    </row>
    <row r="146" s="2" customFormat="1">
      <c r="A146" s="39"/>
      <c r="B146" s="40"/>
      <c r="C146" s="41"/>
      <c r="D146" s="233" t="s">
        <v>169</v>
      </c>
      <c r="E146" s="41"/>
      <c r="F146" s="234" t="s">
        <v>259</v>
      </c>
      <c r="G146" s="41"/>
      <c r="H146" s="41"/>
      <c r="I146" s="138"/>
      <c r="J146" s="41"/>
      <c r="K146" s="41"/>
      <c r="L146" s="45"/>
      <c r="M146" s="235"/>
      <c r="N146" s="236"/>
      <c r="O146" s="85"/>
      <c r="P146" s="85"/>
      <c r="Q146" s="85"/>
      <c r="R146" s="85"/>
      <c r="S146" s="85"/>
      <c r="T146" s="86"/>
      <c r="U146" s="39"/>
      <c r="V146" s="39"/>
      <c r="W146" s="39"/>
      <c r="X146" s="39"/>
      <c r="Y146" s="39"/>
      <c r="Z146" s="39"/>
      <c r="AA146" s="39"/>
      <c r="AB146" s="39"/>
      <c r="AC146" s="39"/>
      <c r="AD146" s="39"/>
      <c r="AE146" s="39"/>
      <c r="AT146" s="18" t="s">
        <v>169</v>
      </c>
      <c r="AU146" s="18" t="s">
        <v>82</v>
      </c>
    </row>
    <row r="147" s="2" customFormat="1">
      <c r="A147" s="39"/>
      <c r="B147" s="40"/>
      <c r="C147" s="41"/>
      <c r="D147" s="233" t="s">
        <v>171</v>
      </c>
      <c r="E147" s="41"/>
      <c r="F147" s="237" t="s">
        <v>253</v>
      </c>
      <c r="G147" s="41"/>
      <c r="H147" s="41"/>
      <c r="I147" s="138"/>
      <c r="J147" s="41"/>
      <c r="K147" s="41"/>
      <c r="L147" s="45"/>
      <c r="M147" s="235"/>
      <c r="N147" s="236"/>
      <c r="O147" s="85"/>
      <c r="P147" s="85"/>
      <c r="Q147" s="85"/>
      <c r="R147" s="85"/>
      <c r="S147" s="85"/>
      <c r="T147" s="86"/>
      <c r="U147" s="39"/>
      <c r="V147" s="39"/>
      <c r="W147" s="39"/>
      <c r="X147" s="39"/>
      <c r="Y147" s="39"/>
      <c r="Z147" s="39"/>
      <c r="AA147" s="39"/>
      <c r="AB147" s="39"/>
      <c r="AC147" s="39"/>
      <c r="AD147" s="39"/>
      <c r="AE147" s="39"/>
      <c r="AT147" s="18" t="s">
        <v>171</v>
      </c>
      <c r="AU147" s="18" t="s">
        <v>82</v>
      </c>
    </row>
    <row r="148" s="12" customFormat="1" ht="22.8" customHeight="1">
      <c r="A148" s="12"/>
      <c r="B148" s="204"/>
      <c r="C148" s="205"/>
      <c r="D148" s="206" t="s">
        <v>71</v>
      </c>
      <c r="E148" s="218" t="s">
        <v>194</v>
      </c>
      <c r="F148" s="218" t="s">
        <v>260</v>
      </c>
      <c r="G148" s="205"/>
      <c r="H148" s="205"/>
      <c r="I148" s="208"/>
      <c r="J148" s="219">
        <f>BK148</f>
        <v>0</v>
      </c>
      <c r="K148" s="205"/>
      <c r="L148" s="210"/>
      <c r="M148" s="211"/>
      <c r="N148" s="212"/>
      <c r="O148" s="212"/>
      <c r="P148" s="213">
        <f>SUM(P149:P201)</f>
        <v>0</v>
      </c>
      <c r="Q148" s="212"/>
      <c r="R148" s="213">
        <f>SUM(R149:R201)</f>
        <v>4662.7354159999995</v>
      </c>
      <c r="S148" s="212"/>
      <c r="T148" s="214">
        <f>SUM(T149:T201)</f>
        <v>0</v>
      </c>
      <c r="U148" s="12"/>
      <c r="V148" s="12"/>
      <c r="W148" s="12"/>
      <c r="X148" s="12"/>
      <c r="Y148" s="12"/>
      <c r="Z148" s="12"/>
      <c r="AA148" s="12"/>
      <c r="AB148" s="12"/>
      <c r="AC148" s="12"/>
      <c r="AD148" s="12"/>
      <c r="AE148" s="12"/>
      <c r="AR148" s="215" t="s">
        <v>80</v>
      </c>
      <c r="AT148" s="216" t="s">
        <v>71</v>
      </c>
      <c r="AU148" s="216" t="s">
        <v>80</v>
      </c>
      <c r="AY148" s="215" t="s">
        <v>160</v>
      </c>
      <c r="BK148" s="217">
        <f>SUM(BK149:BK201)</f>
        <v>0</v>
      </c>
    </row>
    <row r="149" s="2" customFormat="1" ht="16.5" customHeight="1">
      <c r="A149" s="39"/>
      <c r="B149" s="40"/>
      <c r="C149" s="220" t="s">
        <v>8</v>
      </c>
      <c r="D149" s="220" t="s">
        <v>162</v>
      </c>
      <c r="E149" s="221" t="s">
        <v>261</v>
      </c>
      <c r="F149" s="222" t="s">
        <v>262</v>
      </c>
      <c r="G149" s="223" t="s">
        <v>197</v>
      </c>
      <c r="H149" s="224">
        <v>3279.3000000000002</v>
      </c>
      <c r="I149" s="225"/>
      <c r="J149" s="226">
        <f>ROUND(I149*H149,2)</f>
        <v>0</v>
      </c>
      <c r="K149" s="222" t="s">
        <v>166</v>
      </c>
      <c r="L149" s="45"/>
      <c r="M149" s="227" t="s">
        <v>19</v>
      </c>
      <c r="N149" s="228" t="s">
        <v>43</v>
      </c>
      <c r="O149" s="85"/>
      <c r="P149" s="229">
        <f>O149*H149</f>
        <v>0</v>
      </c>
      <c r="Q149" s="229">
        <v>0.378</v>
      </c>
      <c r="R149" s="229">
        <f>Q149*H149</f>
        <v>1239.5754000000002</v>
      </c>
      <c r="S149" s="229">
        <v>0</v>
      </c>
      <c r="T149" s="230">
        <f>S149*H149</f>
        <v>0</v>
      </c>
      <c r="U149" s="39"/>
      <c r="V149" s="39"/>
      <c r="W149" s="39"/>
      <c r="X149" s="39"/>
      <c r="Y149" s="39"/>
      <c r="Z149" s="39"/>
      <c r="AA149" s="39"/>
      <c r="AB149" s="39"/>
      <c r="AC149" s="39"/>
      <c r="AD149" s="39"/>
      <c r="AE149" s="39"/>
      <c r="AR149" s="231" t="s">
        <v>167</v>
      </c>
      <c r="AT149" s="231" t="s">
        <v>162</v>
      </c>
      <c r="AU149" s="231" t="s">
        <v>82</v>
      </c>
      <c r="AY149" s="18" t="s">
        <v>160</v>
      </c>
      <c r="BE149" s="232">
        <f>IF(N149="základní",J149,0)</f>
        <v>0</v>
      </c>
      <c r="BF149" s="232">
        <f>IF(N149="snížená",J149,0)</f>
        <v>0</v>
      </c>
      <c r="BG149" s="232">
        <f>IF(N149="zákl. přenesená",J149,0)</f>
        <v>0</v>
      </c>
      <c r="BH149" s="232">
        <f>IF(N149="sníž. přenesená",J149,0)</f>
        <v>0</v>
      </c>
      <c r="BI149" s="232">
        <f>IF(N149="nulová",J149,0)</f>
        <v>0</v>
      </c>
      <c r="BJ149" s="18" t="s">
        <v>80</v>
      </c>
      <c r="BK149" s="232">
        <f>ROUND(I149*H149,2)</f>
        <v>0</v>
      </c>
      <c r="BL149" s="18" t="s">
        <v>167</v>
      </c>
      <c r="BM149" s="231" t="s">
        <v>263</v>
      </c>
    </row>
    <row r="150" s="2" customFormat="1">
      <c r="A150" s="39"/>
      <c r="B150" s="40"/>
      <c r="C150" s="41"/>
      <c r="D150" s="233" t="s">
        <v>169</v>
      </c>
      <c r="E150" s="41"/>
      <c r="F150" s="234" t="s">
        <v>264</v>
      </c>
      <c r="G150" s="41"/>
      <c r="H150" s="41"/>
      <c r="I150" s="138"/>
      <c r="J150" s="41"/>
      <c r="K150" s="41"/>
      <c r="L150" s="45"/>
      <c r="M150" s="235"/>
      <c r="N150" s="236"/>
      <c r="O150" s="85"/>
      <c r="P150" s="85"/>
      <c r="Q150" s="85"/>
      <c r="R150" s="85"/>
      <c r="S150" s="85"/>
      <c r="T150" s="86"/>
      <c r="U150" s="39"/>
      <c r="V150" s="39"/>
      <c r="W150" s="39"/>
      <c r="X150" s="39"/>
      <c r="Y150" s="39"/>
      <c r="Z150" s="39"/>
      <c r="AA150" s="39"/>
      <c r="AB150" s="39"/>
      <c r="AC150" s="39"/>
      <c r="AD150" s="39"/>
      <c r="AE150" s="39"/>
      <c r="AT150" s="18" t="s">
        <v>169</v>
      </c>
      <c r="AU150" s="18" t="s">
        <v>82</v>
      </c>
    </row>
    <row r="151" s="13" customFormat="1">
      <c r="A151" s="13"/>
      <c r="B151" s="238"/>
      <c r="C151" s="239"/>
      <c r="D151" s="233" t="s">
        <v>173</v>
      </c>
      <c r="E151" s="240" t="s">
        <v>19</v>
      </c>
      <c r="F151" s="241" t="s">
        <v>265</v>
      </c>
      <c r="G151" s="239"/>
      <c r="H151" s="242">
        <v>3279.3000000000002</v>
      </c>
      <c r="I151" s="243"/>
      <c r="J151" s="239"/>
      <c r="K151" s="239"/>
      <c r="L151" s="244"/>
      <c r="M151" s="245"/>
      <c r="N151" s="246"/>
      <c r="O151" s="246"/>
      <c r="P151" s="246"/>
      <c r="Q151" s="246"/>
      <c r="R151" s="246"/>
      <c r="S151" s="246"/>
      <c r="T151" s="247"/>
      <c r="U151" s="13"/>
      <c r="V151" s="13"/>
      <c r="W151" s="13"/>
      <c r="X151" s="13"/>
      <c r="Y151" s="13"/>
      <c r="Z151" s="13"/>
      <c r="AA151" s="13"/>
      <c r="AB151" s="13"/>
      <c r="AC151" s="13"/>
      <c r="AD151" s="13"/>
      <c r="AE151" s="13"/>
      <c r="AT151" s="248" t="s">
        <v>173</v>
      </c>
      <c r="AU151" s="248" t="s">
        <v>82</v>
      </c>
      <c r="AV151" s="13" t="s">
        <v>82</v>
      </c>
      <c r="AW151" s="13" t="s">
        <v>33</v>
      </c>
      <c r="AX151" s="13" t="s">
        <v>80</v>
      </c>
      <c r="AY151" s="248" t="s">
        <v>160</v>
      </c>
    </row>
    <row r="152" s="2" customFormat="1" ht="16.5" customHeight="1">
      <c r="A152" s="39"/>
      <c r="B152" s="40"/>
      <c r="C152" s="220" t="s">
        <v>266</v>
      </c>
      <c r="D152" s="220" t="s">
        <v>162</v>
      </c>
      <c r="E152" s="221" t="s">
        <v>267</v>
      </c>
      <c r="F152" s="222" t="s">
        <v>268</v>
      </c>
      <c r="G152" s="223" t="s">
        <v>197</v>
      </c>
      <c r="H152" s="224">
        <v>1621</v>
      </c>
      <c r="I152" s="225"/>
      <c r="J152" s="226">
        <f>ROUND(I152*H152,2)</f>
        <v>0</v>
      </c>
      <c r="K152" s="222" t="s">
        <v>166</v>
      </c>
      <c r="L152" s="45"/>
      <c r="M152" s="227" t="s">
        <v>19</v>
      </c>
      <c r="N152" s="228" t="s">
        <v>43</v>
      </c>
      <c r="O152" s="85"/>
      <c r="P152" s="229">
        <f>O152*H152</f>
        <v>0</v>
      </c>
      <c r="Q152" s="229">
        <v>0.47260000000000002</v>
      </c>
      <c r="R152" s="229">
        <f>Q152*H152</f>
        <v>766.08460000000002</v>
      </c>
      <c r="S152" s="229">
        <v>0</v>
      </c>
      <c r="T152" s="230">
        <f>S152*H152</f>
        <v>0</v>
      </c>
      <c r="U152" s="39"/>
      <c r="V152" s="39"/>
      <c r="W152" s="39"/>
      <c r="X152" s="39"/>
      <c r="Y152" s="39"/>
      <c r="Z152" s="39"/>
      <c r="AA152" s="39"/>
      <c r="AB152" s="39"/>
      <c r="AC152" s="39"/>
      <c r="AD152" s="39"/>
      <c r="AE152" s="39"/>
      <c r="AR152" s="231" t="s">
        <v>167</v>
      </c>
      <c r="AT152" s="231" t="s">
        <v>162</v>
      </c>
      <c r="AU152" s="231" t="s">
        <v>82</v>
      </c>
      <c r="AY152" s="18" t="s">
        <v>160</v>
      </c>
      <c r="BE152" s="232">
        <f>IF(N152="základní",J152,0)</f>
        <v>0</v>
      </c>
      <c r="BF152" s="232">
        <f>IF(N152="snížená",J152,0)</f>
        <v>0</v>
      </c>
      <c r="BG152" s="232">
        <f>IF(N152="zákl. přenesená",J152,0)</f>
        <v>0</v>
      </c>
      <c r="BH152" s="232">
        <f>IF(N152="sníž. přenesená",J152,0)</f>
        <v>0</v>
      </c>
      <c r="BI152" s="232">
        <f>IF(N152="nulová",J152,0)</f>
        <v>0</v>
      </c>
      <c r="BJ152" s="18" t="s">
        <v>80</v>
      </c>
      <c r="BK152" s="232">
        <f>ROUND(I152*H152,2)</f>
        <v>0</v>
      </c>
      <c r="BL152" s="18" t="s">
        <v>167</v>
      </c>
      <c r="BM152" s="231" t="s">
        <v>269</v>
      </c>
    </row>
    <row r="153" s="2" customFormat="1">
      <c r="A153" s="39"/>
      <c r="B153" s="40"/>
      <c r="C153" s="41"/>
      <c r="D153" s="233" t="s">
        <v>169</v>
      </c>
      <c r="E153" s="41"/>
      <c r="F153" s="234" t="s">
        <v>270</v>
      </c>
      <c r="G153" s="41"/>
      <c r="H153" s="41"/>
      <c r="I153" s="138"/>
      <c r="J153" s="41"/>
      <c r="K153" s="41"/>
      <c r="L153" s="45"/>
      <c r="M153" s="235"/>
      <c r="N153" s="236"/>
      <c r="O153" s="85"/>
      <c r="P153" s="85"/>
      <c r="Q153" s="85"/>
      <c r="R153" s="85"/>
      <c r="S153" s="85"/>
      <c r="T153" s="86"/>
      <c r="U153" s="39"/>
      <c r="V153" s="39"/>
      <c r="W153" s="39"/>
      <c r="X153" s="39"/>
      <c r="Y153" s="39"/>
      <c r="Z153" s="39"/>
      <c r="AA153" s="39"/>
      <c r="AB153" s="39"/>
      <c r="AC153" s="39"/>
      <c r="AD153" s="39"/>
      <c r="AE153" s="39"/>
      <c r="AT153" s="18" t="s">
        <v>169</v>
      </c>
      <c r="AU153" s="18" t="s">
        <v>82</v>
      </c>
    </row>
    <row r="154" s="13" customFormat="1">
      <c r="A154" s="13"/>
      <c r="B154" s="238"/>
      <c r="C154" s="239"/>
      <c r="D154" s="233" t="s">
        <v>173</v>
      </c>
      <c r="E154" s="240" t="s">
        <v>19</v>
      </c>
      <c r="F154" s="241" t="s">
        <v>106</v>
      </c>
      <c r="G154" s="239"/>
      <c r="H154" s="242">
        <v>1621</v>
      </c>
      <c r="I154" s="243"/>
      <c r="J154" s="239"/>
      <c r="K154" s="239"/>
      <c r="L154" s="244"/>
      <c r="M154" s="245"/>
      <c r="N154" s="246"/>
      <c r="O154" s="246"/>
      <c r="P154" s="246"/>
      <c r="Q154" s="246"/>
      <c r="R154" s="246"/>
      <c r="S154" s="246"/>
      <c r="T154" s="247"/>
      <c r="U154" s="13"/>
      <c r="V154" s="13"/>
      <c r="W154" s="13"/>
      <c r="X154" s="13"/>
      <c r="Y154" s="13"/>
      <c r="Z154" s="13"/>
      <c r="AA154" s="13"/>
      <c r="AB154" s="13"/>
      <c r="AC154" s="13"/>
      <c r="AD154" s="13"/>
      <c r="AE154" s="13"/>
      <c r="AT154" s="248" t="s">
        <v>173</v>
      </c>
      <c r="AU154" s="248" t="s">
        <v>82</v>
      </c>
      <c r="AV154" s="13" t="s">
        <v>82</v>
      </c>
      <c r="AW154" s="13" t="s">
        <v>33</v>
      </c>
      <c r="AX154" s="13" t="s">
        <v>80</v>
      </c>
      <c r="AY154" s="248" t="s">
        <v>160</v>
      </c>
    </row>
    <row r="155" s="2" customFormat="1" ht="16.5" customHeight="1">
      <c r="A155" s="39"/>
      <c r="B155" s="40"/>
      <c r="C155" s="220" t="s">
        <v>271</v>
      </c>
      <c r="D155" s="220" t="s">
        <v>162</v>
      </c>
      <c r="E155" s="221" t="s">
        <v>272</v>
      </c>
      <c r="F155" s="222" t="s">
        <v>273</v>
      </c>
      <c r="G155" s="223" t="s">
        <v>197</v>
      </c>
      <c r="H155" s="224">
        <v>3279.3000000000002</v>
      </c>
      <c r="I155" s="225"/>
      <c r="J155" s="226">
        <f>ROUND(I155*H155,2)</f>
        <v>0</v>
      </c>
      <c r="K155" s="222" t="s">
        <v>166</v>
      </c>
      <c r="L155" s="45"/>
      <c r="M155" s="227" t="s">
        <v>19</v>
      </c>
      <c r="N155" s="228" t="s">
        <v>43</v>
      </c>
      <c r="O155" s="85"/>
      <c r="P155" s="229">
        <f>O155*H155</f>
        <v>0</v>
      </c>
      <c r="Q155" s="229">
        <v>0.37190000000000001</v>
      </c>
      <c r="R155" s="229">
        <f>Q155*H155</f>
        <v>1219.57167</v>
      </c>
      <c r="S155" s="229">
        <v>0</v>
      </c>
      <c r="T155" s="230">
        <f>S155*H155</f>
        <v>0</v>
      </c>
      <c r="U155" s="39"/>
      <c r="V155" s="39"/>
      <c r="W155" s="39"/>
      <c r="X155" s="39"/>
      <c r="Y155" s="39"/>
      <c r="Z155" s="39"/>
      <c r="AA155" s="39"/>
      <c r="AB155" s="39"/>
      <c r="AC155" s="39"/>
      <c r="AD155" s="39"/>
      <c r="AE155" s="39"/>
      <c r="AR155" s="231" t="s">
        <v>167</v>
      </c>
      <c r="AT155" s="231" t="s">
        <v>162</v>
      </c>
      <c r="AU155" s="231" t="s">
        <v>82</v>
      </c>
      <c r="AY155" s="18" t="s">
        <v>160</v>
      </c>
      <c r="BE155" s="232">
        <f>IF(N155="základní",J155,0)</f>
        <v>0</v>
      </c>
      <c r="BF155" s="232">
        <f>IF(N155="snížená",J155,0)</f>
        <v>0</v>
      </c>
      <c r="BG155" s="232">
        <f>IF(N155="zákl. přenesená",J155,0)</f>
        <v>0</v>
      </c>
      <c r="BH155" s="232">
        <f>IF(N155="sníž. přenesená",J155,0)</f>
        <v>0</v>
      </c>
      <c r="BI155" s="232">
        <f>IF(N155="nulová",J155,0)</f>
        <v>0</v>
      </c>
      <c r="BJ155" s="18" t="s">
        <v>80</v>
      </c>
      <c r="BK155" s="232">
        <f>ROUND(I155*H155,2)</f>
        <v>0</v>
      </c>
      <c r="BL155" s="18" t="s">
        <v>167</v>
      </c>
      <c r="BM155" s="231" t="s">
        <v>274</v>
      </c>
    </row>
    <row r="156" s="2" customFormat="1">
      <c r="A156" s="39"/>
      <c r="B156" s="40"/>
      <c r="C156" s="41"/>
      <c r="D156" s="233" t="s">
        <v>169</v>
      </c>
      <c r="E156" s="41"/>
      <c r="F156" s="234" t="s">
        <v>275</v>
      </c>
      <c r="G156" s="41"/>
      <c r="H156" s="41"/>
      <c r="I156" s="138"/>
      <c r="J156" s="41"/>
      <c r="K156" s="41"/>
      <c r="L156" s="45"/>
      <c r="M156" s="235"/>
      <c r="N156" s="236"/>
      <c r="O156" s="85"/>
      <c r="P156" s="85"/>
      <c r="Q156" s="85"/>
      <c r="R156" s="85"/>
      <c r="S156" s="85"/>
      <c r="T156" s="86"/>
      <c r="U156" s="39"/>
      <c r="V156" s="39"/>
      <c r="W156" s="39"/>
      <c r="X156" s="39"/>
      <c r="Y156" s="39"/>
      <c r="Z156" s="39"/>
      <c r="AA156" s="39"/>
      <c r="AB156" s="39"/>
      <c r="AC156" s="39"/>
      <c r="AD156" s="39"/>
      <c r="AE156" s="39"/>
      <c r="AT156" s="18" t="s">
        <v>169</v>
      </c>
      <c r="AU156" s="18" t="s">
        <v>82</v>
      </c>
    </row>
    <row r="157" s="2" customFormat="1">
      <c r="A157" s="39"/>
      <c r="B157" s="40"/>
      <c r="C157" s="41"/>
      <c r="D157" s="233" t="s">
        <v>171</v>
      </c>
      <c r="E157" s="41"/>
      <c r="F157" s="237" t="s">
        <v>276</v>
      </c>
      <c r="G157" s="41"/>
      <c r="H157" s="41"/>
      <c r="I157" s="138"/>
      <c r="J157" s="41"/>
      <c r="K157" s="41"/>
      <c r="L157" s="45"/>
      <c r="M157" s="235"/>
      <c r="N157" s="236"/>
      <c r="O157" s="85"/>
      <c r="P157" s="85"/>
      <c r="Q157" s="85"/>
      <c r="R157" s="85"/>
      <c r="S157" s="85"/>
      <c r="T157" s="86"/>
      <c r="U157" s="39"/>
      <c r="V157" s="39"/>
      <c r="W157" s="39"/>
      <c r="X157" s="39"/>
      <c r="Y157" s="39"/>
      <c r="Z157" s="39"/>
      <c r="AA157" s="39"/>
      <c r="AB157" s="39"/>
      <c r="AC157" s="39"/>
      <c r="AD157" s="39"/>
      <c r="AE157" s="39"/>
      <c r="AT157" s="18" t="s">
        <v>171</v>
      </c>
      <c r="AU157" s="18" t="s">
        <v>82</v>
      </c>
    </row>
    <row r="158" s="13" customFormat="1">
      <c r="A158" s="13"/>
      <c r="B158" s="238"/>
      <c r="C158" s="239"/>
      <c r="D158" s="233" t="s">
        <v>173</v>
      </c>
      <c r="E158" s="240" t="s">
        <v>19</v>
      </c>
      <c r="F158" s="241" t="s">
        <v>265</v>
      </c>
      <c r="G158" s="239"/>
      <c r="H158" s="242">
        <v>3279.3000000000002</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173</v>
      </c>
      <c r="AU158" s="248" t="s">
        <v>82</v>
      </c>
      <c r="AV158" s="13" t="s">
        <v>82</v>
      </c>
      <c r="AW158" s="13" t="s">
        <v>33</v>
      </c>
      <c r="AX158" s="13" t="s">
        <v>80</v>
      </c>
      <c r="AY158" s="248" t="s">
        <v>160</v>
      </c>
    </row>
    <row r="159" s="2" customFormat="1" ht="16.5" customHeight="1">
      <c r="A159" s="39"/>
      <c r="B159" s="40"/>
      <c r="C159" s="220" t="s">
        <v>277</v>
      </c>
      <c r="D159" s="220" t="s">
        <v>162</v>
      </c>
      <c r="E159" s="221" t="s">
        <v>278</v>
      </c>
      <c r="F159" s="222" t="s">
        <v>279</v>
      </c>
      <c r="G159" s="223" t="s">
        <v>197</v>
      </c>
      <c r="H159" s="224">
        <v>2472.0999999999999</v>
      </c>
      <c r="I159" s="225"/>
      <c r="J159" s="226">
        <f>ROUND(I159*H159,2)</f>
        <v>0</v>
      </c>
      <c r="K159" s="222" t="s">
        <v>166</v>
      </c>
      <c r="L159" s="45"/>
      <c r="M159" s="227" t="s">
        <v>19</v>
      </c>
      <c r="N159" s="228" t="s">
        <v>43</v>
      </c>
      <c r="O159" s="85"/>
      <c r="P159" s="229">
        <f>O159*H159</f>
        <v>0</v>
      </c>
      <c r="Q159" s="229">
        <v>0.21099999999999999</v>
      </c>
      <c r="R159" s="229">
        <f>Q159*H159</f>
        <v>521.61309999999992</v>
      </c>
      <c r="S159" s="229">
        <v>0</v>
      </c>
      <c r="T159" s="230">
        <f>S159*H159</f>
        <v>0</v>
      </c>
      <c r="U159" s="39"/>
      <c r="V159" s="39"/>
      <c r="W159" s="39"/>
      <c r="X159" s="39"/>
      <c r="Y159" s="39"/>
      <c r="Z159" s="39"/>
      <c r="AA159" s="39"/>
      <c r="AB159" s="39"/>
      <c r="AC159" s="39"/>
      <c r="AD159" s="39"/>
      <c r="AE159" s="39"/>
      <c r="AR159" s="231" t="s">
        <v>167</v>
      </c>
      <c r="AT159" s="231" t="s">
        <v>162</v>
      </c>
      <c r="AU159" s="231" t="s">
        <v>82</v>
      </c>
      <c r="AY159" s="18" t="s">
        <v>160</v>
      </c>
      <c r="BE159" s="232">
        <f>IF(N159="základní",J159,0)</f>
        <v>0</v>
      </c>
      <c r="BF159" s="232">
        <f>IF(N159="snížená",J159,0)</f>
        <v>0</v>
      </c>
      <c r="BG159" s="232">
        <f>IF(N159="zákl. přenesená",J159,0)</f>
        <v>0</v>
      </c>
      <c r="BH159" s="232">
        <f>IF(N159="sníž. přenesená",J159,0)</f>
        <v>0</v>
      </c>
      <c r="BI159" s="232">
        <f>IF(N159="nulová",J159,0)</f>
        <v>0</v>
      </c>
      <c r="BJ159" s="18" t="s">
        <v>80</v>
      </c>
      <c r="BK159" s="232">
        <f>ROUND(I159*H159,2)</f>
        <v>0</v>
      </c>
      <c r="BL159" s="18" t="s">
        <v>167</v>
      </c>
      <c r="BM159" s="231" t="s">
        <v>280</v>
      </c>
    </row>
    <row r="160" s="2" customFormat="1">
      <c r="A160" s="39"/>
      <c r="B160" s="40"/>
      <c r="C160" s="41"/>
      <c r="D160" s="233" t="s">
        <v>169</v>
      </c>
      <c r="E160" s="41"/>
      <c r="F160" s="234" t="s">
        <v>281</v>
      </c>
      <c r="G160" s="41"/>
      <c r="H160" s="41"/>
      <c r="I160" s="138"/>
      <c r="J160" s="41"/>
      <c r="K160" s="41"/>
      <c r="L160" s="45"/>
      <c r="M160" s="235"/>
      <c r="N160" s="236"/>
      <c r="O160" s="85"/>
      <c r="P160" s="85"/>
      <c r="Q160" s="85"/>
      <c r="R160" s="85"/>
      <c r="S160" s="85"/>
      <c r="T160" s="86"/>
      <c r="U160" s="39"/>
      <c r="V160" s="39"/>
      <c r="W160" s="39"/>
      <c r="X160" s="39"/>
      <c r="Y160" s="39"/>
      <c r="Z160" s="39"/>
      <c r="AA160" s="39"/>
      <c r="AB160" s="39"/>
      <c r="AC160" s="39"/>
      <c r="AD160" s="39"/>
      <c r="AE160" s="39"/>
      <c r="AT160" s="18" t="s">
        <v>169</v>
      </c>
      <c r="AU160" s="18" t="s">
        <v>82</v>
      </c>
    </row>
    <row r="161" s="2" customFormat="1">
      <c r="A161" s="39"/>
      <c r="B161" s="40"/>
      <c r="C161" s="41"/>
      <c r="D161" s="233" t="s">
        <v>171</v>
      </c>
      <c r="E161" s="41"/>
      <c r="F161" s="237" t="s">
        <v>282</v>
      </c>
      <c r="G161" s="41"/>
      <c r="H161" s="41"/>
      <c r="I161" s="138"/>
      <c r="J161" s="41"/>
      <c r="K161" s="41"/>
      <c r="L161" s="45"/>
      <c r="M161" s="235"/>
      <c r="N161" s="236"/>
      <c r="O161" s="85"/>
      <c r="P161" s="85"/>
      <c r="Q161" s="85"/>
      <c r="R161" s="85"/>
      <c r="S161" s="85"/>
      <c r="T161" s="86"/>
      <c r="U161" s="39"/>
      <c r="V161" s="39"/>
      <c r="W161" s="39"/>
      <c r="X161" s="39"/>
      <c r="Y161" s="39"/>
      <c r="Z161" s="39"/>
      <c r="AA161" s="39"/>
      <c r="AB161" s="39"/>
      <c r="AC161" s="39"/>
      <c r="AD161" s="39"/>
      <c r="AE161" s="39"/>
      <c r="AT161" s="18" t="s">
        <v>171</v>
      </c>
      <c r="AU161" s="18" t="s">
        <v>82</v>
      </c>
    </row>
    <row r="162" s="13" customFormat="1">
      <c r="A162" s="13"/>
      <c r="B162" s="238"/>
      <c r="C162" s="239"/>
      <c r="D162" s="233" t="s">
        <v>173</v>
      </c>
      <c r="E162" s="240" t="s">
        <v>19</v>
      </c>
      <c r="F162" s="241" t="s">
        <v>108</v>
      </c>
      <c r="G162" s="239"/>
      <c r="H162" s="242">
        <v>2472.0999999999999</v>
      </c>
      <c r="I162" s="243"/>
      <c r="J162" s="239"/>
      <c r="K162" s="239"/>
      <c r="L162" s="244"/>
      <c r="M162" s="245"/>
      <c r="N162" s="246"/>
      <c r="O162" s="246"/>
      <c r="P162" s="246"/>
      <c r="Q162" s="246"/>
      <c r="R162" s="246"/>
      <c r="S162" s="246"/>
      <c r="T162" s="247"/>
      <c r="U162" s="13"/>
      <c r="V162" s="13"/>
      <c r="W162" s="13"/>
      <c r="X162" s="13"/>
      <c r="Y162" s="13"/>
      <c r="Z162" s="13"/>
      <c r="AA162" s="13"/>
      <c r="AB162" s="13"/>
      <c r="AC162" s="13"/>
      <c r="AD162" s="13"/>
      <c r="AE162" s="13"/>
      <c r="AT162" s="248" t="s">
        <v>173</v>
      </c>
      <c r="AU162" s="248" t="s">
        <v>82</v>
      </c>
      <c r="AV162" s="13" t="s">
        <v>82</v>
      </c>
      <c r="AW162" s="13" t="s">
        <v>33</v>
      </c>
      <c r="AX162" s="13" t="s">
        <v>80</v>
      </c>
      <c r="AY162" s="248" t="s">
        <v>160</v>
      </c>
    </row>
    <row r="163" s="2" customFormat="1" ht="16.5" customHeight="1">
      <c r="A163" s="39"/>
      <c r="B163" s="40"/>
      <c r="C163" s="220" t="s">
        <v>283</v>
      </c>
      <c r="D163" s="220" t="s">
        <v>162</v>
      </c>
      <c r="E163" s="221" t="s">
        <v>284</v>
      </c>
      <c r="F163" s="222" t="s">
        <v>285</v>
      </c>
      <c r="G163" s="223" t="s">
        <v>197</v>
      </c>
      <c r="H163" s="224">
        <v>2472.0999999999999</v>
      </c>
      <c r="I163" s="225"/>
      <c r="J163" s="226">
        <f>ROUND(I163*H163,2)</f>
        <v>0</v>
      </c>
      <c r="K163" s="222" t="s">
        <v>166</v>
      </c>
      <c r="L163" s="45"/>
      <c r="M163" s="227" t="s">
        <v>19</v>
      </c>
      <c r="N163" s="228" t="s">
        <v>43</v>
      </c>
      <c r="O163" s="85"/>
      <c r="P163" s="229">
        <f>O163*H163</f>
        <v>0</v>
      </c>
      <c r="Q163" s="229">
        <v>0.00034000000000000002</v>
      </c>
      <c r="R163" s="229">
        <f>Q163*H163</f>
        <v>0.84051399999999998</v>
      </c>
      <c r="S163" s="229">
        <v>0</v>
      </c>
      <c r="T163" s="230">
        <f>S163*H163</f>
        <v>0</v>
      </c>
      <c r="U163" s="39"/>
      <c r="V163" s="39"/>
      <c r="W163" s="39"/>
      <c r="X163" s="39"/>
      <c r="Y163" s="39"/>
      <c r="Z163" s="39"/>
      <c r="AA163" s="39"/>
      <c r="AB163" s="39"/>
      <c r="AC163" s="39"/>
      <c r="AD163" s="39"/>
      <c r="AE163" s="39"/>
      <c r="AR163" s="231" t="s">
        <v>167</v>
      </c>
      <c r="AT163" s="231" t="s">
        <v>162</v>
      </c>
      <c r="AU163" s="231" t="s">
        <v>82</v>
      </c>
      <c r="AY163" s="18" t="s">
        <v>160</v>
      </c>
      <c r="BE163" s="232">
        <f>IF(N163="základní",J163,0)</f>
        <v>0</v>
      </c>
      <c r="BF163" s="232">
        <f>IF(N163="snížená",J163,0)</f>
        <v>0</v>
      </c>
      <c r="BG163" s="232">
        <f>IF(N163="zákl. přenesená",J163,0)</f>
        <v>0</v>
      </c>
      <c r="BH163" s="232">
        <f>IF(N163="sníž. přenesená",J163,0)</f>
        <v>0</v>
      </c>
      <c r="BI163" s="232">
        <f>IF(N163="nulová",J163,0)</f>
        <v>0</v>
      </c>
      <c r="BJ163" s="18" t="s">
        <v>80</v>
      </c>
      <c r="BK163" s="232">
        <f>ROUND(I163*H163,2)</f>
        <v>0</v>
      </c>
      <c r="BL163" s="18" t="s">
        <v>167</v>
      </c>
      <c r="BM163" s="231" t="s">
        <v>286</v>
      </c>
    </row>
    <row r="164" s="2" customFormat="1">
      <c r="A164" s="39"/>
      <c r="B164" s="40"/>
      <c r="C164" s="41"/>
      <c r="D164" s="233" t="s">
        <v>169</v>
      </c>
      <c r="E164" s="41"/>
      <c r="F164" s="234" t="s">
        <v>287</v>
      </c>
      <c r="G164" s="41"/>
      <c r="H164" s="41"/>
      <c r="I164" s="138"/>
      <c r="J164" s="41"/>
      <c r="K164" s="41"/>
      <c r="L164" s="45"/>
      <c r="M164" s="235"/>
      <c r="N164" s="236"/>
      <c r="O164" s="85"/>
      <c r="P164" s="85"/>
      <c r="Q164" s="85"/>
      <c r="R164" s="85"/>
      <c r="S164" s="85"/>
      <c r="T164" s="86"/>
      <c r="U164" s="39"/>
      <c r="V164" s="39"/>
      <c r="W164" s="39"/>
      <c r="X164" s="39"/>
      <c r="Y164" s="39"/>
      <c r="Z164" s="39"/>
      <c r="AA164" s="39"/>
      <c r="AB164" s="39"/>
      <c r="AC164" s="39"/>
      <c r="AD164" s="39"/>
      <c r="AE164" s="39"/>
      <c r="AT164" s="18" t="s">
        <v>169</v>
      </c>
      <c r="AU164" s="18" t="s">
        <v>82</v>
      </c>
    </row>
    <row r="165" s="2" customFormat="1">
      <c r="A165" s="39"/>
      <c r="B165" s="40"/>
      <c r="C165" s="41"/>
      <c r="D165" s="233" t="s">
        <v>171</v>
      </c>
      <c r="E165" s="41"/>
      <c r="F165" s="237" t="s">
        <v>288</v>
      </c>
      <c r="G165" s="41"/>
      <c r="H165" s="41"/>
      <c r="I165" s="138"/>
      <c r="J165" s="41"/>
      <c r="K165" s="41"/>
      <c r="L165" s="45"/>
      <c r="M165" s="235"/>
      <c r="N165" s="236"/>
      <c r="O165" s="85"/>
      <c r="P165" s="85"/>
      <c r="Q165" s="85"/>
      <c r="R165" s="85"/>
      <c r="S165" s="85"/>
      <c r="T165" s="86"/>
      <c r="U165" s="39"/>
      <c r="V165" s="39"/>
      <c r="W165" s="39"/>
      <c r="X165" s="39"/>
      <c r="Y165" s="39"/>
      <c r="Z165" s="39"/>
      <c r="AA165" s="39"/>
      <c r="AB165" s="39"/>
      <c r="AC165" s="39"/>
      <c r="AD165" s="39"/>
      <c r="AE165" s="39"/>
      <c r="AT165" s="18" t="s">
        <v>171</v>
      </c>
      <c r="AU165" s="18" t="s">
        <v>82</v>
      </c>
    </row>
    <row r="166" s="13" customFormat="1">
      <c r="A166" s="13"/>
      <c r="B166" s="238"/>
      <c r="C166" s="239"/>
      <c r="D166" s="233" t="s">
        <v>173</v>
      </c>
      <c r="E166" s="240" t="s">
        <v>19</v>
      </c>
      <c r="F166" s="241" t="s">
        <v>108</v>
      </c>
      <c r="G166" s="239"/>
      <c r="H166" s="242">
        <v>2472.0999999999999</v>
      </c>
      <c r="I166" s="243"/>
      <c r="J166" s="239"/>
      <c r="K166" s="239"/>
      <c r="L166" s="244"/>
      <c r="M166" s="245"/>
      <c r="N166" s="246"/>
      <c r="O166" s="246"/>
      <c r="P166" s="246"/>
      <c r="Q166" s="246"/>
      <c r="R166" s="246"/>
      <c r="S166" s="246"/>
      <c r="T166" s="247"/>
      <c r="U166" s="13"/>
      <c r="V166" s="13"/>
      <c r="W166" s="13"/>
      <c r="X166" s="13"/>
      <c r="Y166" s="13"/>
      <c r="Z166" s="13"/>
      <c r="AA166" s="13"/>
      <c r="AB166" s="13"/>
      <c r="AC166" s="13"/>
      <c r="AD166" s="13"/>
      <c r="AE166" s="13"/>
      <c r="AT166" s="248" t="s">
        <v>173</v>
      </c>
      <c r="AU166" s="248" t="s">
        <v>82</v>
      </c>
      <c r="AV166" s="13" t="s">
        <v>82</v>
      </c>
      <c r="AW166" s="13" t="s">
        <v>33</v>
      </c>
      <c r="AX166" s="13" t="s">
        <v>80</v>
      </c>
      <c r="AY166" s="248" t="s">
        <v>160</v>
      </c>
    </row>
    <row r="167" s="2" customFormat="1" ht="16.5" customHeight="1">
      <c r="A167" s="39"/>
      <c r="B167" s="40"/>
      <c r="C167" s="220" t="s">
        <v>289</v>
      </c>
      <c r="D167" s="220" t="s">
        <v>162</v>
      </c>
      <c r="E167" s="221" t="s">
        <v>290</v>
      </c>
      <c r="F167" s="222" t="s">
        <v>291</v>
      </c>
      <c r="G167" s="223" t="s">
        <v>197</v>
      </c>
      <c r="H167" s="224">
        <v>2472.0999999999999</v>
      </c>
      <c r="I167" s="225"/>
      <c r="J167" s="226">
        <f>ROUND(I167*H167,2)</f>
        <v>0</v>
      </c>
      <c r="K167" s="222" t="s">
        <v>166</v>
      </c>
      <c r="L167" s="45"/>
      <c r="M167" s="227" t="s">
        <v>19</v>
      </c>
      <c r="N167" s="228" t="s">
        <v>43</v>
      </c>
      <c r="O167" s="85"/>
      <c r="P167" s="229">
        <f>O167*H167</f>
        <v>0</v>
      </c>
      <c r="Q167" s="229">
        <v>0.00051000000000000004</v>
      </c>
      <c r="R167" s="229">
        <f>Q167*H167</f>
        <v>1.2607710000000001</v>
      </c>
      <c r="S167" s="229">
        <v>0</v>
      </c>
      <c r="T167" s="230">
        <f>S167*H167</f>
        <v>0</v>
      </c>
      <c r="U167" s="39"/>
      <c r="V167" s="39"/>
      <c r="W167" s="39"/>
      <c r="X167" s="39"/>
      <c r="Y167" s="39"/>
      <c r="Z167" s="39"/>
      <c r="AA167" s="39"/>
      <c r="AB167" s="39"/>
      <c r="AC167" s="39"/>
      <c r="AD167" s="39"/>
      <c r="AE167" s="39"/>
      <c r="AR167" s="231" t="s">
        <v>167</v>
      </c>
      <c r="AT167" s="231" t="s">
        <v>162</v>
      </c>
      <c r="AU167" s="231" t="s">
        <v>82</v>
      </c>
      <c r="AY167" s="18" t="s">
        <v>160</v>
      </c>
      <c r="BE167" s="232">
        <f>IF(N167="základní",J167,0)</f>
        <v>0</v>
      </c>
      <c r="BF167" s="232">
        <f>IF(N167="snížená",J167,0)</f>
        <v>0</v>
      </c>
      <c r="BG167" s="232">
        <f>IF(N167="zákl. přenesená",J167,0)</f>
        <v>0</v>
      </c>
      <c r="BH167" s="232">
        <f>IF(N167="sníž. přenesená",J167,0)</f>
        <v>0</v>
      </c>
      <c r="BI167" s="232">
        <f>IF(N167="nulová",J167,0)</f>
        <v>0</v>
      </c>
      <c r="BJ167" s="18" t="s">
        <v>80</v>
      </c>
      <c r="BK167" s="232">
        <f>ROUND(I167*H167,2)</f>
        <v>0</v>
      </c>
      <c r="BL167" s="18" t="s">
        <v>167</v>
      </c>
      <c r="BM167" s="231" t="s">
        <v>292</v>
      </c>
    </row>
    <row r="168" s="2" customFormat="1">
      <c r="A168" s="39"/>
      <c r="B168" s="40"/>
      <c r="C168" s="41"/>
      <c r="D168" s="233" t="s">
        <v>169</v>
      </c>
      <c r="E168" s="41"/>
      <c r="F168" s="234" t="s">
        <v>293</v>
      </c>
      <c r="G168" s="41"/>
      <c r="H168" s="41"/>
      <c r="I168" s="138"/>
      <c r="J168" s="41"/>
      <c r="K168" s="41"/>
      <c r="L168" s="45"/>
      <c r="M168" s="235"/>
      <c r="N168" s="236"/>
      <c r="O168" s="85"/>
      <c r="P168" s="85"/>
      <c r="Q168" s="85"/>
      <c r="R168" s="85"/>
      <c r="S168" s="85"/>
      <c r="T168" s="86"/>
      <c r="U168" s="39"/>
      <c r="V168" s="39"/>
      <c r="W168" s="39"/>
      <c r="X168" s="39"/>
      <c r="Y168" s="39"/>
      <c r="Z168" s="39"/>
      <c r="AA168" s="39"/>
      <c r="AB168" s="39"/>
      <c r="AC168" s="39"/>
      <c r="AD168" s="39"/>
      <c r="AE168" s="39"/>
      <c r="AT168" s="18" t="s">
        <v>169</v>
      </c>
      <c r="AU168" s="18" t="s">
        <v>82</v>
      </c>
    </row>
    <row r="169" s="13" customFormat="1">
      <c r="A169" s="13"/>
      <c r="B169" s="238"/>
      <c r="C169" s="239"/>
      <c r="D169" s="233" t="s">
        <v>173</v>
      </c>
      <c r="E169" s="240" t="s">
        <v>19</v>
      </c>
      <c r="F169" s="241" t="s">
        <v>108</v>
      </c>
      <c r="G169" s="239"/>
      <c r="H169" s="242">
        <v>2472.0999999999999</v>
      </c>
      <c r="I169" s="243"/>
      <c r="J169" s="239"/>
      <c r="K169" s="239"/>
      <c r="L169" s="244"/>
      <c r="M169" s="245"/>
      <c r="N169" s="246"/>
      <c r="O169" s="246"/>
      <c r="P169" s="246"/>
      <c r="Q169" s="246"/>
      <c r="R169" s="246"/>
      <c r="S169" s="246"/>
      <c r="T169" s="247"/>
      <c r="U169" s="13"/>
      <c r="V169" s="13"/>
      <c r="W169" s="13"/>
      <c r="X169" s="13"/>
      <c r="Y169" s="13"/>
      <c r="Z169" s="13"/>
      <c r="AA169" s="13"/>
      <c r="AB169" s="13"/>
      <c r="AC169" s="13"/>
      <c r="AD169" s="13"/>
      <c r="AE169" s="13"/>
      <c r="AT169" s="248" t="s">
        <v>173</v>
      </c>
      <c r="AU169" s="248" t="s">
        <v>82</v>
      </c>
      <c r="AV169" s="13" t="s">
        <v>82</v>
      </c>
      <c r="AW169" s="13" t="s">
        <v>33</v>
      </c>
      <c r="AX169" s="13" t="s">
        <v>80</v>
      </c>
      <c r="AY169" s="248" t="s">
        <v>160</v>
      </c>
    </row>
    <row r="170" s="2" customFormat="1" ht="16.5" customHeight="1">
      <c r="A170" s="39"/>
      <c r="B170" s="40"/>
      <c r="C170" s="220" t="s">
        <v>7</v>
      </c>
      <c r="D170" s="220" t="s">
        <v>162</v>
      </c>
      <c r="E170" s="221" t="s">
        <v>294</v>
      </c>
      <c r="F170" s="222" t="s">
        <v>295</v>
      </c>
      <c r="G170" s="223" t="s">
        <v>197</v>
      </c>
      <c r="H170" s="224">
        <v>2472.0999999999999</v>
      </c>
      <c r="I170" s="225"/>
      <c r="J170" s="226">
        <f>ROUND(I170*H170,2)</f>
        <v>0</v>
      </c>
      <c r="K170" s="222" t="s">
        <v>166</v>
      </c>
      <c r="L170" s="45"/>
      <c r="M170" s="227" t="s">
        <v>19</v>
      </c>
      <c r="N170" s="228" t="s">
        <v>43</v>
      </c>
      <c r="O170" s="85"/>
      <c r="P170" s="229">
        <f>O170*H170</f>
        <v>0</v>
      </c>
      <c r="Q170" s="229">
        <v>0.10373</v>
      </c>
      <c r="R170" s="229">
        <f>Q170*H170</f>
        <v>256.43093299999998</v>
      </c>
      <c r="S170" s="229">
        <v>0</v>
      </c>
      <c r="T170" s="230">
        <f>S170*H170</f>
        <v>0</v>
      </c>
      <c r="U170" s="39"/>
      <c r="V170" s="39"/>
      <c r="W170" s="39"/>
      <c r="X170" s="39"/>
      <c r="Y170" s="39"/>
      <c r="Z170" s="39"/>
      <c r="AA170" s="39"/>
      <c r="AB170" s="39"/>
      <c r="AC170" s="39"/>
      <c r="AD170" s="39"/>
      <c r="AE170" s="39"/>
      <c r="AR170" s="231" t="s">
        <v>167</v>
      </c>
      <c r="AT170" s="231" t="s">
        <v>162</v>
      </c>
      <c r="AU170" s="231" t="s">
        <v>82</v>
      </c>
      <c r="AY170" s="18" t="s">
        <v>160</v>
      </c>
      <c r="BE170" s="232">
        <f>IF(N170="základní",J170,0)</f>
        <v>0</v>
      </c>
      <c r="BF170" s="232">
        <f>IF(N170="snížená",J170,0)</f>
        <v>0</v>
      </c>
      <c r="BG170" s="232">
        <f>IF(N170="zákl. přenesená",J170,0)</f>
        <v>0</v>
      </c>
      <c r="BH170" s="232">
        <f>IF(N170="sníž. přenesená",J170,0)</f>
        <v>0</v>
      </c>
      <c r="BI170" s="232">
        <f>IF(N170="nulová",J170,0)</f>
        <v>0</v>
      </c>
      <c r="BJ170" s="18" t="s">
        <v>80</v>
      </c>
      <c r="BK170" s="232">
        <f>ROUND(I170*H170,2)</f>
        <v>0</v>
      </c>
      <c r="BL170" s="18" t="s">
        <v>167</v>
      </c>
      <c r="BM170" s="231" t="s">
        <v>296</v>
      </c>
    </row>
    <row r="171" s="2" customFormat="1">
      <c r="A171" s="39"/>
      <c r="B171" s="40"/>
      <c r="C171" s="41"/>
      <c r="D171" s="233" t="s">
        <v>169</v>
      </c>
      <c r="E171" s="41"/>
      <c r="F171" s="234" t="s">
        <v>297</v>
      </c>
      <c r="G171" s="41"/>
      <c r="H171" s="41"/>
      <c r="I171" s="138"/>
      <c r="J171" s="41"/>
      <c r="K171" s="41"/>
      <c r="L171" s="45"/>
      <c r="M171" s="235"/>
      <c r="N171" s="236"/>
      <c r="O171" s="85"/>
      <c r="P171" s="85"/>
      <c r="Q171" s="85"/>
      <c r="R171" s="85"/>
      <c r="S171" s="85"/>
      <c r="T171" s="86"/>
      <c r="U171" s="39"/>
      <c r="V171" s="39"/>
      <c r="W171" s="39"/>
      <c r="X171" s="39"/>
      <c r="Y171" s="39"/>
      <c r="Z171" s="39"/>
      <c r="AA171" s="39"/>
      <c r="AB171" s="39"/>
      <c r="AC171" s="39"/>
      <c r="AD171" s="39"/>
      <c r="AE171" s="39"/>
      <c r="AT171" s="18" t="s">
        <v>169</v>
      </c>
      <c r="AU171" s="18" t="s">
        <v>82</v>
      </c>
    </row>
    <row r="172" s="2" customFormat="1">
      <c r="A172" s="39"/>
      <c r="B172" s="40"/>
      <c r="C172" s="41"/>
      <c r="D172" s="233" t="s">
        <v>171</v>
      </c>
      <c r="E172" s="41"/>
      <c r="F172" s="237" t="s">
        <v>298</v>
      </c>
      <c r="G172" s="41"/>
      <c r="H172" s="41"/>
      <c r="I172" s="138"/>
      <c r="J172" s="41"/>
      <c r="K172" s="41"/>
      <c r="L172" s="45"/>
      <c r="M172" s="235"/>
      <c r="N172" s="236"/>
      <c r="O172" s="85"/>
      <c r="P172" s="85"/>
      <c r="Q172" s="85"/>
      <c r="R172" s="85"/>
      <c r="S172" s="85"/>
      <c r="T172" s="86"/>
      <c r="U172" s="39"/>
      <c r="V172" s="39"/>
      <c r="W172" s="39"/>
      <c r="X172" s="39"/>
      <c r="Y172" s="39"/>
      <c r="Z172" s="39"/>
      <c r="AA172" s="39"/>
      <c r="AB172" s="39"/>
      <c r="AC172" s="39"/>
      <c r="AD172" s="39"/>
      <c r="AE172" s="39"/>
      <c r="AT172" s="18" t="s">
        <v>171</v>
      </c>
      <c r="AU172" s="18" t="s">
        <v>82</v>
      </c>
    </row>
    <row r="173" s="13" customFormat="1">
      <c r="A173" s="13"/>
      <c r="B173" s="238"/>
      <c r="C173" s="239"/>
      <c r="D173" s="233" t="s">
        <v>173</v>
      </c>
      <c r="E173" s="240" t="s">
        <v>108</v>
      </c>
      <c r="F173" s="241" t="s">
        <v>299</v>
      </c>
      <c r="G173" s="239"/>
      <c r="H173" s="242">
        <v>2472.0999999999999</v>
      </c>
      <c r="I173" s="243"/>
      <c r="J173" s="239"/>
      <c r="K173" s="239"/>
      <c r="L173" s="244"/>
      <c r="M173" s="245"/>
      <c r="N173" s="246"/>
      <c r="O173" s="246"/>
      <c r="P173" s="246"/>
      <c r="Q173" s="246"/>
      <c r="R173" s="246"/>
      <c r="S173" s="246"/>
      <c r="T173" s="247"/>
      <c r="U173" s="13"/>
      <c r="V173" s="13"/>
      <c r="W173" s="13"/>
      <c r="X173" s="13"/>
      <c r="Y173" s="13"/>
      <c r="Z173" s="13"/>
      <c r="AA173" s="13"/>
      <c r="AB173" s="13"/>
      <c r="AC173" s="13"/>
      <c r="AD173" s="13"/>
      <c r="AE173" s="13"/>
      <c r="AT173" s="248" t="s">
        <v>173</v>
      </c>
      <c r="AU173" s="248" t="s">
        <v>82</v>
      </c>
      <c r="AV173" s="13" t="s">
        <v>82</v>
      </c>
      <c r="AW173" s="13" t="s">
        <v>33</v>
      </c>
      <c r="AX173" s="13" t="s">
        <v>80</v>
      </c>
      <c r="AY173" s="248" t="s">
        <v>160</v>
      </c>
    </row>
    <row r="174" s="2" customFormat="1" ht="16.5" customHeight="1">
      <c r="A174" s="39"/>
      <c r="B174" s="40"/>
      <c r="C174" s="220" t="s">
        <v>300</v>
      </c>
      <c r="D174" s="220" t="s">
        <v>162</v>
      </c>
      <c r="E174" s="221" t="s">
        <v>301</v>
      </c>
      <c r="F174" s="222" t="s">
        <v>302</v>
      </c>
      <c r="G174" s="223" t="s">
        <v>197</v>
      </c>
      <c r="H174" s="224">
        <v>1621</v>
      </c>
      <c r="I174" s="225"/>
      <c r="J174" s="226">
        <f>ROUND(I174*H174,2)</f>
        <v>0</v>
      </c>
      <c r="K174" s="222" t="s">
        <v>166</v>
      </c>
      <c r="L174" s="45"/>
      <c r="M174" s="227" t="s">
        <v>19</v>
      </c>
      <c r="N174" s="228" t="s">
        <v>43</v>
      </c>
      <c r="O174" s="85"/>
      <c r="P174" s="229">
        <f>O174*H174</f>
        <v>0</v>
      </c>
      <c r="Q174" s="229">
        <v>0.085650000000000004</v>
      </c>
      <c r="R174" s="229">
        <f>Q174*H174</f>
        <v>138.83865</v>
      </c>
      <c r="S174" s="229">
        <v>0</v>
      </c>
      <c r="T174" s="230">
        <f>S174*H174</f>
        <v>0</v>
      </c>
      <c r="U174" s="39"/>
      <c r="V174" s="39"/>
      <c r="W174" s="39"/>
      <c r="X174" s="39"/>
      <c r="Y174" s="39"/>
      <c r="Z174" s="39"/>
      <c r="AA174" s="39"/>
      <c r="AB174" s="39"/>
      <c r="AC174" s="39"/>
      <c r="AD174" s="39"/>
      <c r="AE174" s="39"/>
      <c r="AR174" s="231" t="s">
        <v>167</v>
      </c>
      <c r="AT174" s="231" t="s">
        <v>162</v>
      </c>
      <c r="AU174" s="231" t="s">
        <v>82</v>
      </c>
      <c r="AY174" s="18" t="s">
        <v>160</v>
      </c>
      <c r="BE174" s="232">
        <f>IF(N174="základní",J174,0)</f>
        <v>0</v>
      </c>
      <c r="BF174" s="232">
        <f>IF(N174="snížená",J174,0)</f>
        <v>0</v>
      </c>
      <c r="BG174" s="232">
        <f>IF(N174="zákl. přenesená",J174,0)</f>
        <v>0</v>
      </c>
      <c r="BH174" s="232">
        <f>IF(N174="sníž. přenesená",J174,0)</f>
        <v>0</v>
      </c>
      <c r="BI174" s="232">
        <f>IF(N174="nulová",J174,0)</f>
        <v>0</v>
      </c>
      <c r="BJ174" s="18" t="s">
        <v>80</v>
      </c>
      <c r="BK174" s="232">
        <f>ROUND(I174*H174,2)</f>
        <v>0</v>
      </c>
      <c r="BL174" s="18" t="s">
        <v>167</v>
      </c>
      <c r="BM174" s="231" t="s">
        <v>303</v>
      </c>
    </row>
    <row r="175" s="2" customFormat="1">
      <c r="A175" s="39"/>
      <c r="B175" s="40"/>
      <c r="C175" s="41"/>
      <c r="D175" s="233" t="s">
        <v>169</v>
      </c>
      <c r="E175" s="41"/>
      <c r="F175" s="234" t="s">
        <v>304</v>
      </c>
      <c r="G175" s="41"/>
      <c r="H175" s="41"/>
      <c r="I175" s="138"/>
      <c r="J175" s="41"/>
      <c r="K175" s="41"/>
      <c r="L175" s="45"/>
      <c r="M175" s="235"/>
      <c r="N175" s="236"/>
      <c r="O175" s="85"/>
      <c r="P175" s="85"/>
      <c r="Q175" s="85"/>
      <c r="R175" s="85"/>
      <c r="S175" s="85"/>
      <c r="T175" s="86"/>
      <c r="U175" s="39"/>
      <c r="V175" s="39"/>
      <c r="W175" s="39"/>
      <c r="X175" s="39"/>
      <c r="Y175" s="39"/>
      <c r="Z175" s="39"/>
      <c r="AA175" s="39"/>
      <c r="AB175" s="39"/>
      <c r="AC175" s="39"/>
      <c r="AD175" s="39"/>
      <c r="AE175" s="39"/>
      <c r="AT175" s="18" t="s">
        <v>169</v>
      </c>
      <c r="AU175" s="18" t="s">
        <v>82</v>
      </c>
    </row>
    <row r="176" s="2" customFormat="1">
      <c r="A176" s="39"/>
      <c r="B176" s="40"/>
      <c r="C176" s="41"/>
      <c r="D176" s="233" t="s">
        <v>171</v>
      </c>
      <c r="E176" s="41"/>
      <c r="F176" s="237" t="s">
        <v>305</v>
      </c>
      <c r="G176" s="41"/>
      <c r="H176" s="41"/>
      <c r="I176" s="138"/>
      <c r="J176" s="41"/>
      <c r="K176" s="41"/>
      <c r="L176" s="45"/>
      <c r="M176" s="235"/>
      <c r="N176" s="236"/>
      <c r="O176" s="85"/>
      <c r="P176" s="85"/>
      <c r="Q176" s="85"/>
      <c r="R176" s="85"/>
      <c r="S176" s="85"/>
      <c r="T176" s="86"/>
      <c r="U176" s="39"/>
      <c r="V176" s="39"/>
      <c r="W176" s="39"/>
      <c r="X176" s="39"/>
      <c r="Y176" s="39"/>
      <c r="Z176" s="39"/>
      <c r="AA176" s="39"/>
      <c r="AB176" s="39"/>
      <c r="AC176" s="39"/>
      <c r="AD176" s="39"/>
      <c r="AE176" s="39"/>
      <c r="AT176" s="18" t="s">
        <v>171</v>
      </c>
      <c r="AU176" s="18" t="s">
        <v>82</v>
      </c>
    </row>
    <row r="177" s="13" customFormat="1">
      <c r="A177" s="13"/>
      <c r="B177" s="238"/>
      <c r="C177" s="239"/>
      <c r="D177" s="233" t="s">
        <v>173</v>
      </c>
      <c r="E177" s="240" t="s">
        <v>118</v>
      </c>
      <c r="F177" s="241" t="s">
        <v>306</v>
      </c>
      <c r="G177" s="239"/>
      <c r="H177" s="242">
        <v>1605.5999999999999</v>
      </c>
      <c r="I177" s="243"/>
      <c r="J177" s="239"/>
      <c r="K177" s="239"/>
      <c r="L177" s="244"/>
      <c r="M177" s="245"/>
      <c r="N177" s="246"/>
      <c r="O177" s="246"/>
      <c r="P177" s="246"/>
      <c r="Q177" s="246"/>
      <c r="R177" s="246"/>
      <c r="S177" s="246"/>
      <c r="T177" s="247"/>
      <c r="U177" s="13"/>
      <c r="V177" s="13"/>
      <c r="W177" s="13"/>
      <c r="X177" s="13"/>
      <c r="Y177" s="13"/>
      <c r="Z177" s="13"/>
      <c r="AA177" s="13"/>
      <c r="AB177" s="13"/>
      <c r="AC177" s="13"/>
      <c r="AD177" s="13"/>
      <c r="AE177" s="13"/>
      <c r="AT177" s="248" t="s">
        <v>173</v>
      </c>
      <c r="AU177" s="248" t="s">
        <v>82</v>
      </c>
      <c r="AV177" s="13" t="s">
        <v>82</v>
      </c>
      <c r="AW177" s="13" t="s">
        <v>33</v>
      </c>
      <c r="AX177" s="13" t="s">
        <v>72</v>
      </c>
      <c r="AY177" s="248" t="s">
        <v>160</v>
      </c>
    </row>
    <row r="178" s="13" customFormat="1">
      <c r="A178" s="13"/>
      <c r="B178" s="238"/>
      <c r="C178" s="239"/>
      <c r="D178" s="233" t="s">
        <v>173</v>
      </c>
      <c r="E178" s="240" t="s">
        <v>103</v>
      </c>
      <c r="F178" s="241" t="s">
        <v>307</v>
      </c>
      <c r="G178" s="239"/>
      <c r="H178" s="242">
        <v>15.4</v>
      </c>
      <c r="I178" s="243"/>
      <c r="J178" s="239"/>
      <c r="K178" s="239"/>
      <c r="L178" s="244"/>
      <c r="M178" s="245"/>
      <c r="N178" s="246"/>
      <c r="O178" s="246"/>
      <c r="P178" s="246"/>
      <c r="Q178" s="246"/>
      <c r="R178" s="246"/>
      <c r="S178" s="246"/>
      <c r="T178" s="247"/>
      <c r="U178" s="13"/>
      <c r="V178" s="13"/>
      <c r="W178" s="13"/>
      <c r="X178" s="13"/>
      <c r="Y178" s="13"/>
      <c r="Z178" s="13"/>
      <c r="AA178" s="13"/>
      <c r="AB178" s="13"/>
      <c r="AC178" s="13"/>
      <c r="AD178" s="13"/>
      <c r="AE178" s="13"/>
      <c r="AT178" s="248" t="s">
        <v>173</v>
      </c>
      <c r="AU178" s="248" t="s">
        <v>82</v>
      </c>
      <c r="AV178" s="13" t="s">
        <v>82</v>
      </c>
      <c r="AW178" s="13" t="s">
        <v>33</v>
      </c>
      <c r="AX178" s="13" t="s">
        <v>72</v>
      </c>
      <c r="AY178" s="248" t="s">
        <v>160</v>
      </c>
    </row>
    <row r="179" s="14" customFormat="1">
      <c r="A179" s="14"/>
      <c r="B179" s="259"/>
      <c r="C179" s="260"/>
      <c r="D179" s="233" t="s">
        <v>173</v>
      </c>
      <c r="E179" s="261" t="s">
        <v>106</v>
      </c>
      <c r="F179" s="262" t="s">
        <v>204</v>
      </c>
      <c r="G179" s="260"/>
      <c r="H179" s="263">
        <v>1621</v>
      </c>
      <c r="I179" s="264"/>
      <c r="J179" s="260"/>
      <c r="K179" s="260"/>
      <c r="L179" s="265"/>
      <c r="M179" s="266"/>
      <c r="N179" s="267"/>
      <c r="O179" s="267"/>
      <c r="P179" s="267"/>
      <c r="Q179" s="267"/>
      <c r="R179" s="267"/>
      <c r="S179" s="267"/>
      <c r="T179" s="268"/>
      <c r="U179" s="14"/>
      <c r="V179" s="14"/>
      <c r="W179" s="14"/>
      <c r="X179" s="14"/>
      <c r="Y179" s="14"/>
      <c r="Z179" s="14"/>
      <c r="AA179" s="14"/>
      <c r="AB179" s="14"/>
      <c r="AC179" s="14"/>
      <c r="AD179" s="14"/>
      <c r="AE179" s="14"/>
      <c r="AT179" s="269" t="s">
        <v>173</v>
      </c>
      <c r="AU179" s="269" t="s">
        <v>82</v>
      </c>
      <c r="AV179" s="14" t="s">
        <v>167</v>
      </c>
      <c r="AW179" s="14" t="s">
        <v>33</v>
      </c>
      <c r="AX179" s="14" t="s">
        <v>80</v>
      </c>
      <c r="AY179" s="269" t="s">
        <v>160</v>
      </c>
    </row>
    <row r="180" s="2" customFormat="1" ht="16.5" customHeight="1">
      <c r="A180" s="39"/>
      <c r="B180" s="40"/>
      <c r="C180" s="249" t="s">
        <v>308</v>
      </c>
      <c r="D180" s="249" t="s">
        <v>187</v>
      </c>
      <c r="E180" s="250" t="s">
        <v>309</v>
      </c>
      <c r="F180" s="251" t="s">
        <v>310</v>
      </c>
      <c r="G180" s="252" t="s">
        <v>197</v>
      </c>
      <c r="H180" s="253">
        <v>1637.712</v>
      </c>
      <c r="I180" s="254"/>
      <c r="J180" s="255">
        <f>ROUND(I180*H180,2)</f>
        <v>0</v>
      </c>
      <c r="K180" s="251" t="s">
        <v>166</v>
      </c>
      <c r="L180" s="256"/>
      <c r="M180" s="257" t="s">
        <v>19</v>
      </c>
      <c r="N180" s="258" t="s">
        <v>43</v>
      </c>
      <c r="O180" s="85"/>
      <c r="P180" s="229">
        <f>O180*H180</f>
        <v>0</v>
      </c>
      <c r="Q180" s="229">
        <v>0.17599999999999999</v>
      </c>
      <c r="R180" s="229">
        <f>Q180*H180</f>
        <v>288.23731199999997</v>
      </c>
      <c r="S180" s="229">
        <v>0</v>
      </c>
      <c r="T180" s="230">
        <f>S180*H180</f>
        <v>0</v>
      </c>
      <c r="U180" s="39"/>
      <c r="V180" s="39"/>
      <c r="W180" s="39"/>
      <c r="X180" s="39"/>
      <c r="Y180" s="39"/>
      <c r="Z180" s="39"/>
      <c r="AA180" s="39"/>
      <c r="AB180" s="39"/>
      <c r="AC180" s="39"/>
      <c r="AD180" s="39"/>
      <c r="AE180" s="39"/>
      <c r="AR180" s="231" t="s">
        <v>191</v>
      </c>
      <c r="AT180" s="231" t="s">
        <v>187</v>
      </c>
      <c r="AU180" s="231" t="s">
        <v>82</v>
      </c>
      <c r="AY180" s="18" t="s">
        <v>160</v>
      </c>
      <c r="BE180" s="232">
        <f>IF(N180="základní",J180,0)</f>
        <v>0</v>
      </c>
      <c r="BF180" s="232">
        <f>IF(N180="snížená",J180,0)</f>
        <v>0</v>
      </c>
      <c r="BG180" s="232">
        <f>IF(N180="zákl. přenesená",J180,0)</f>
        <v>0</v>
      </c>
      <c r="BH180" s="232">
        <f>IF(N180="sníž. přenesená",J180,0)</f>
        <v>0</v>
      </c>
      <c r="BI180" s="232">
        <f>IF(N180="nulová",J180,0)</f>
        <v>0</v>
      </c>
      <c r="BJ180" s="18" t="s">
        <v>80</v>
      </c>
      <c r="BK180" s="232">
        <f>ROUND(I180*H180,2)</f>
        <v>0</v>
      </c>
      <c r="BL180" s="18" t="s">
        <v>167</v>
      </c>
      <c r="BM180" s="231" t="s">
        <v>311</v>
      </c>
    </row>
    <row r="181" s="2" customFormat="1">
      <c r="A181" s="39"/>
      <c r="B181" s="40"/>
      <c r="C181" s="41"/>
      <c r="D181" s="233" t="s">
        <v>169</v>
      </c>
      <c r="E181" s="41"/>
      <c r="F181" s="234" t="s">
        <v>310</v>
      </c>
      <c r="G181" s="41"/>
      <c r="H181" s="41"/>
      <c r="I181" s="138"/>
      <c r="J181" s="41"/>
      <c r="K181" s="41"/>
      <c r="L181" s="45"/>
      <c r="M181" s="235"/>
      <c r="N181" s="236"/>
      <c r="O181" s="85"/>
      <c r="P181" s="85"/>
      <c r="Q181" s="85"/>
      <c r="R181" s="85"/>
      <c r="S181" s="85"/>
      <c r="T181" s="86"/>
      <c r="U181" s="39"/>
      <c r="V181" s="39"/>
      <c r="W181" s="39"/>
      <c r="X181" s="39"/>
      <c r="Y181" s="39"/>
      <c r="Z181" s="39"/>
      <c r="AA181" s="39"/>
      <c r="AB181" s="39"/>
      <c r="AC181" s="39"/>
      <c r="AD181" s="39"/>
      <c r="AE181" s="39"/>
      <c r="AT181" s="18" t="s">
        <v>169</v>
      </c>
      <c r="AU181" s="18" t="s">
        <v>82</v>
      </c>
    </row>
    <row r="182" s="13" customFormat="1">
      <c r="A182" s="13"/>
      <c r="B182" s="238"/>
      <c r="C182" s="239"/>
      <c r="D182" s="233" t="s">
        <v>173</v>
      </c>
      <c r="E182" s="240" t="s">
        <v>19</v>
      </c>
      <c r="F182" s="241" t="s">
        <v>118</v>
      </c>
      <c r="G182" s="239"/>
      <c r="H182" s="242">
        <v>1605.5999999999999</v>
      </c>
      <c r="I182" s="243"/>
      <c r="J182" s="239"/>
      <c r="K182" s="239"/>
      <c r="L182" s="244"/>
      <c r="M182" s="245"/>
      <c r="N182" s="246"/>
      <c r="O182" s="246"/>
      <c r="P182" s="246"/>
      <c r="Q182" s="246"/>
      <c r="R182" s="246"/>
      <c r="S182" s="246"/>
      <c r="T182" s="247"/>
      <c r="U182" s="13"/>
      <c r="V182" s="13"/>
      <c r="W182" s="13"/>
      <c r="X182" s="13"/>
      <c r="Y182" s="13"/>
      <c r="Z182" s="13"/>
      <c r="AA182" s="13"/>
      <c r="AB182" s="13"/>
      <c r="AC182" s="13"/>
      <c r="AD182" s="13"/>
      <c r="AE182" s="13"/>
      <c r="AT182" s="248" t="s">
        <v>173</v>
      </c>
      <c r="AU182" s="248" t="s">
        <v>82</v>
      </c>
      <c r="AV182" s="13" t="s">
        <v>82</v>
      </c>
      <c r="AW182" s="13" t="s">
        <v>33</v>
      </c>
      <c r="AX182" s="13" t="s">
        <v>80</v>
      </c>
      <c r="AY182" s="248" t="s">
        <v>160</v>
      </c>
    </row>
    <row r="183" s="13" customFormat="1">
      <c r="A183" s="13"/>
      <c r="B183" s="238"/>
      <c r="C183" s="239"/>
      <c r="D183" s="233" t="s">
        <v>173</v>
      </c>
      <c r="E183" s="239"/>
      <c r="F183" s="241" t="s">
        <v>312</v>
      </c>
      <c r="G183" s="239"/>
      <c r="H183" s="242">
        <v>1637.712</v>
      </c>
      <c r="I183" s="243"/>
      <c r="J183" s="239"/>
      <c r="K183" s="239"/>
      <c r="L183" s="244"/>
      <c r="M183" s="245"/>
      <c r="N183" s="246"/>
      <c r="O183" s="246"/>
      <c r="P183" s="246"/>
      <c r="Q183" s="246"/>
      <c r="R183" s="246"/>
      <c r="S183" s="246"/>
      <c r="T183" s="247"/>
      <c r="U183" s="13"/>
      <c r="V183" s="13"/>
      <c r="W183" s="13"/>
      <c r="X183" s="13"/>
      <c r="Y183" s="13"/>
      <c r="Z183" s="13"/>
      <c r="AA183" s="13"/>
      <c r="AB183" s="13"/>
      <c r="AC183" s="13"/>
      <c r="AD183" s="13"/>
      <c r="AE183" s="13"/>
      <c r="AT183" s="248" t="s">
        <v>173</v>
      </c>
      <c r="AU183" s="248" t="s">
        <v>82</v>
      </c>
      <c r="AV183" s="13" t="s">
        <v>82</v>
      </c>
      <c r="AW183" s="13" t="s">
        <v>4</v>
      </c>
      <c r="AX183" s="13" t="s">
        <v>80</v>
      </c>
      <c r="AY183" s="248" t="s">
        <v>160</v>
      </c>
    </row>
    <row r="184" s="2" customFormat="1" ht="16.5" customHeight="1">
      <c r="A184" s="39"/>
      <c r="B184" s="40"/>
      <c r="C184" s="249" t="s">
        <v>313</v>
      </c>
      <c r="D184" s="249" t="s">
        <v>187</v>
      </c>
      <c r="E184" s="250" t="s">
        <v>314</v>
      </c>
      <c r="F184" s="251" t="s">
        <v>315</v>
      </c>
      <c r="G184" s="252" t="s">
        <v>197</v>
      </c>
      <c r="H184" s="253">
        <v>15.708</v>
      </c>
      <c r="I184" s="254"/>
      <c r="J184" s="255">
        <f>ROUND(I184*H184,2)</f>
        <v>0</v>
      </c>
      <c r="K184" s="251" t="s">
        <v>19</v>
      </c>
      <c r="L184" s="256"/>
      <c r="M184" s="257" t="s">
        <v>19</v>
      </c>
      <c r="N184" s="258" t="s">
        <v>43</v>
      </c>
      <c r="O184" s="85"/>
      <c r="P184" s="229">
        <f>O184*H184</f>
        <v>0</v>
      </c>
      <c r="Q184" s="229">
        <v>0.13100000000000001</v>
      </c>
      <c r="R184" s="229">
        <f>Q184*H184</f>
        <v>2.0577480000000001</v>
      </c>
      <c r="S184" s="229">
        <v>0</v>
      </c>
      <c r="T184" s="230">
        <f>S184*H184</f>
        <v>0</v>
      </c>
      <c r="U184" s="39"/>
      <c r="V184" s="39"/>
      <c r="W184" s="39"/>
      <c r="X184" s="39"/>
      <c r="Y184" s="39"/>
      <c r="Z184" s="39"/>
      <c r="AA184" s="39"/>
      <c r="AB184" s="39"/>
      <c r="AC184" s="39"/>
      <c r="AD184" s="39"/>
      <c r="AE184" s="39"/>
      <c r="AR184" s="231" t="s">
        <v>191</v>
      </c>
      <c r="AT184" s="231" t="s">
        <v>187</v>
      </c>
      <c r="AU184" s="231" t="s">
        <v>82</v>
      </c>
      <c r="AY184" s="18" t="s">
        <v>160</v>
      </c>
      <c r="BE184" s="232">
        <f>IF(N184="základní",J184,0)</f>
        <v>0</v>
      </c>
      <c r="BF184" s="232">
        <f>IF(N184="snížená",J184,0)</f>
        <v>0</v>
      </c>
      <c r="BG184" s="232">
        <f>IF(N184="zákl. přenesená",J184,0)</f>
        <v>0</v>
      </c>
      <c r="BH184" s="232">
        <f>IF(N184="sníž. přenesená",J184,0)</f>
        <v>0</v>
      </c>
      <c r="BI184" s="232">
        <f>IF(N184="nulová",J184,0)</f>
        <v>0</v>
      </c>
      <c r="BJ184" s="18" t="s">
        <v>80</v>
      </c>
      <c r="BK184" s="232">
        <f>ROUND(I184*H184,2)</f>
        <v>0</v>
      </c>
      <c r="BL184" s="18" t="s">
        <v>167</v>
      </c>
      <c r="BM184" s="231" t="s">
        <v>316</v>
      </c>
    </row>
    <row r="185" s="2" customFormat="1">
      <c r="A185" s="39"/>
      <c r="B185" s="40"/>
      <c r="C185" s="41"/>
      <c r="D185" s="233" t="s">
        <v>169</v>
      </c>
      <c r="E185" s="41"/>
      <c r="F185" s="234" t="s">
        <v>315</v>
      </c>
      <c r="G185" s="41"/>
      <c r="H185" s="41"/>
      <c r="I185" s="138"/>
      <c r="J185" s="41"/>
      <c r="K185" s="41"/>
      <c r="L185" s="45"/>
      <c r="M185" s="235"/>
      <c r="N185" s="236"/>
      <c r="O185" s="85"/>
      <c r="P185" s="85"/>
      <c r="Q185" s="85"/>
      <c r="R185" s="85"/>
      <c r="S185" s="85"/>
      <c r="T185" s="86"/>
      <c r="U185" s="39"/>
      <c r="V185" s="39"/>
      <c r="W185" s="39"/>
      <c r="X185" s="39"/>
      <c r="Y185" s="39"/>
      <c r="Z185" s="39"/>
      <c r="AA185" s="39"/>
      <c r="AB185" s="39"/>
      <c r="AC185" s="39"/>
      <c r="AD185" s="39"/>
      <c r="AE185" s="39"/>
      <c r="AT185" s="18" t="s">
        <v>169</v>
      </c>
      <c r="AU185" s="18" t="s">
        <v>82</v>
      </c>
    </row>
    <row r="186" s="13" customFormat="1">
      <c r="A186" s="13"/>
      <c r="B186" s="238"/>
      <c r="C186" s="239"/>
      <c r="D186" s="233" t="s">
        <v>173</v>
      </c>
      <c r="E186" s="240" t="s">
        <v>19</v>
      </c>
      <c r="F186" s="241" t="s">
        <v>103</v>
      </c>
      <c r="G186" s="239"/>
      <c r="H186" s="242">
        <v>15.4</v>
      </c>
      <c r="I186" s="243"/>
      <c r="J186" s="239"/>
      <c r="K186" s="239"/>
      <c r="L186" s="244"/>
      <c r="M186" s="245"/>
      <c r="N186" s="246"/>
      <c r="O186" s="246"/>
      <c r="P186" s="246"/>
      <c r="Q186" s="246"/>
      <c r="R186" s="246"/>
      <c r="S186" s="246"/>
      <c r="T186" s="247"/>
      <c r="U186" s="13"/>
      <c r="V186" s="13"/>
      <c r="W186" s="13"/>
      <c r="X186" s="13"/>
      <c r="Y186" s="13"/>
      <c r="Z186" s="13"/>
      <c r="AA186" s="13"/>
      <c r="AB186" s="13"/>
      <c r="AC186" s="13"/>
      <c r="AD186" s="13"/>
      <c r="AE186" s="13"/>
      <c r="AT186" s="248" t="s">
        <v>173</v>
      </c>
      <c r="AU186" s="248" t="s">
        <v>82</v>
      </c>
      <c r="AV186" s="13" t="s">
        <v>82</v>
      </c>
      <c r="AW186" s="13" t="s">
        <v>33</v>
      </c>
      <c r="AX186" s="13" t="s">
        <v>80</v>
      </c>
      <c r="AY186" s="248" t="s">
        <v>160</v>
      </c>
    </row>
    <row r="187" s="13" customFormat="1">
      <c r="A187" s="13"/>
      <c r="B187" s="238"/>
      <c r="C187" s="239"/>
      <c r="D187" s="233" t="s">
        <v>173</v>
      </c>
      <c r="E187" s="239"/>
      <c r="F187" s="241" t="s">
        <v>317</v>
      </c>
      <c r="G187" s="239"/>
      <c r="H187" s="242">
        <v>15.708</v>
      </c>
      <c r="I187" s="243"/>
      <c r="J187" s="239"/>
      <c r="K187" s="239"/>
      <c r="L187" s="244"/>
      <c r="M187" s="245"/>
      <c r="N187" s="246"/>
      <c r="O187" s="246"/>
      <c r="P187" s="246"/>
      <c r="Q187" s="246"/>
      <c r="R187" s="246"/>
      <c r="S187" s="246"/>
      <c r="T187" s="247"/>
      <c r="U187" s="13"/>
      <c r="V187" s="13"/>
      <c r="W187" s="13"/>
      <c r="X187" s="13"/>
      <c r="Y187" s="13"/>
      <c r="Z187" s="13"/>
      <c r="AA187" s="13"/>
      <c r="AB187" s="13"/>
      <c r="AC187" s="13"/>
      <c r="AD187" s="13"/>
      <c r="AE187" s="13"/>
      <c r="AT187" s="248" t="s">
        <v>173</v>
      </c>
      <c r="AU187" s="248" t="s">
        <v>82</v>
      </c>
      <c r="AV187" s="13" t="s">
        <v>82</v>
      </c>
      <c r="AW187" s="13" t="s">
        <v>4</v>
      </c>
      <c r="AX187" s="13" t="s">
        <v>80</v>
      </c>
      <c r="AY187" s="248" t="s">
        <v>160</v>
      </c>
    </row>
    <row r="188" s="2" customFormat="1" ht="16.5" customHeight="1">
      <c r="A188" s="39"/>
      <c r="B188" s="40"/>
      <c r="C188" s="220" t="s">
        <v>318</v>
      </c>
      <c r="D188" s="220" t="s">
        <v>162</v>
      </c>
      <c r="E188" s="221" t="s">
        <v>319</v>
      </c>
      <c r="F188" s="222" t="s">
        <v>320</v>
      </c>
      <c r="G188" s="223" t="s">
        <v>197</v>
      </c>
      <c r="H188" s="224">
        <v>807.20000000000005</v>
      </c>
      <c r="I188" s="225"/>
      <c r="J188" s="226">
        <f>ROUND(I188*H188,2)</f>
        <v>0</v>
      </c>
      <c r="K188" s="222" t="s">
        <v>166</v>
      </c>
      <c r="L188" s="45"/>
      <c r="M188" s="227" t="s">
        <v>19</v>
      </c>
      <c r="N188" s="228" t="s">
        <v>43</v>
      </c>
      <c r="O188" s="85"/>
      <c r="P188" s="229">
        <f>O188*H188</f>
        <v>0</v>
      </c>
      <c r="Q188" s="229">
        <v>0.10362</v>
      </c>
      <c r="R188" s="229">
        <f>Q188*H188</f>
        <v>83.642064000000005</v>
      </c>
      <c r="S188" s="229">
        <v>0</v>
      </c>
      <c r="T188" s="230">
        <f>S188*H188</f>
        <v>0</v>
      </c>
      <c r="U188" s="39"/>
      <c r="V188" s="39"/>
      <c r="W188" s="39"/>
      <c r="X188" s="39"/>
      <c r="Y188" s="39"/>
      <c r="Z188" s="39"/>
      <c r="AA188" s="39"/>
      <c r="AB188" s="39"/>
      <c r="AC188" s="39"/>
      <c r="AD188" s="39"/>
      <c r="AE188" s="39"/>
      <c r="AR188" s="231" t="s">
        <v>167</v>
      </c>
      <c r="AT188" s="231" t="s">
        <v>162</v>
      </c>
      <c r="AU188" s="231" t="s">
        <v>82</v>
      </c>
      <c r="AY188" s="18" t="s">
        <v>160</v>
      </c>
      <c r="BE188" s="232">
        <f>IF(N188="základní",J188,0)</f>
        <v>0</v>
      </c>
      <c r="BF188" s="232">
        <f>IF(N188="snížená",J188,0)</f>
        <v>0</v>
      </c>
      <c r="BG188" s="232">
        <f>IF(N188="zákl. přenesená",J188,0)</f>
        <v>0</v>
      </c>
      <c r="BH188" s="232">
        <f>IF(N188="sníž. přenesená",J188,0)</f>
        <v>0</v>
      </c>
      <c r="BI188" s="232">
        <f>IF(N188="nulová",J188,0)</f>
        <v>0</v>
      </c>
      <c r="BJ188" s="18" t="s">
        <v>80</v>
      </c>
      <c r="BK188" s="232">
        <f>ROUND(I188*H188,2)</f>
        <v>0</v>
      </c>
      <c r="BL188" s="18" t="s">
        <v>167</v>
      </c>
      <c r="BM188" s="231" t="s">
        <v>321</v>
      </c>
    </row>
    <row r="189" s="2" customFormat="1">
      <c r="A189" s="39"/>
      <c r="B189" s="40"/>
      <c r="C189" s="41"/>
      <c r="D189" s="233" t="s">
        <v>169</v>
      </c>
      <c r="E189" s="41"/>
      <c r="F189" s="234" t="s">
        <v>322</v>
      </c>
      <c r="G189" s="41"/>
      <c r="H189" s="41"/>
      <c r="I189" s="138"/>
      <c r="J189" s="41"/>
      <c r="K189" s="41"/>
      <c r="L189" s="45"/>
      <c r="M189" s="235"/>
      <c r="N189" s="236"/>
      <c r="O189" s="85"/>
      <c r="P189" s="85"/>
      <c r="Q189" s="85"/>
      <c r="R189" s="85"/>
      <c r="S189" s="85"/>
      <c r="T189" s="86"/>
      <c r="U189" s="39"/>
      <c r="V189" s="39"/>
      <c r="W189" s="39"/>
      <c r="X189" s="39"/>
      <c r="Y189" s="39"/>
      <c r="Z189" s="39"/>
      <c r="AA189" s="39"/>
      <c r="AB189" s="39"/>
      <c r="AC189" s="39"/>
      <c r="AD189" s="39"/>
      <c r="AE189" s="39"/>
      <c r="AT189" s="18" t="s">
        <v>169</v>
      </c>
      <c r="AU189" s="18" t="s">
        <v>82</v>
      </c>
    </row>
    <row r="190" s="2" customFormat="1">
      <c r="A190" s="39"/>
      <c r="B190" s="40"/>
      <c r="C190" s="41"/>
      <c r="D190" s="233" t="s">
        <v>171</v>
      </c>
      <c r="E190" s="41"/>
      <c r="F190" s="237" t="s">
        <v>323</v>
      </c>
      <c r="G190" s="41"/>
      <c r="H190" s="41"/>
      <c r="I190" s="138"/>
      <c r="J190" s="41"/>
      <c r="K190" s="41"/>
      <c r="L190" s="45"/>
      <c r="M190" s="235"/>
      <c r="N190" s="236"/>
      <c r="O190" s="85"/>
      <c r="P190" s="85"/>
      <c r="Q190" s="85"/>
      <c r="R190" s="85"/>
      <c r="S190" s="85"/>
      <c r="T190" s="86"/>
      <c r="U190" s="39"/>
      <c r="V190" s="39"/>
      <c r="W190" s="39"/>
      <c r="X190" s="39"/>
      <c r="Y190" s="39"/>
      <c r="Z190" s="39"/>
      <c r="AA190" s="39"/>
      <c r="AB190" s="39"/>
      <c r="AC190" s="39"/>
      <c r="AD190" s="39"/>
      <c r="AE190" s="39"/>
      <c r="AT190" s="18" t="s">
        <v>171</v>
      </c>
      <c r="AU190" s="18" t="s">
        <v>82</v>
      </c>
    </row>
    <row r="191" s="13" customFormat="1">
      <c r="A191" s="13"/>
      <c r="B191" s="238"/>
      <c r="C191" s="239"/>
      <c r="D191" s="233" t="s">
        <v>173</v>
      </c>
      <c r="E191" s="240" t="s">
        <v>115</v>
      </c>
      <c r="F191" s="241" t="s">
        <v>324</v>
      </c>
      <c r="G191" s="239"/>
      <c r="H191" s="242">
        <v>800.10000000000002</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173</v>
      </c>
      <c r="AU191" s="248" t="s">
        <v>82</v>
      </c>
      <c r="AV191" s="13" t="s">
        <v>82</v>
      </c>
      <c r="AW191" s="13" t="s">
        <v>33</v>
      </c>
      <c r="AX191" s="13" t="s">
        <v>72</v>
      </c>
      <c r="AY191" s="248" t="s">
        <v>160</v>
      </c>
    </row>
    <row r="192" s="13" customFormat="1">
      <c r="A192" s="13"/>
      <c r="B192" s="238"/>
      <c r="C192" s="239"/>
      <c r="D192" s="233" t="s">
        <v>173</v>
      </c>
      <c r="E192" s="240" t="s">
        <v>110</v>
      </c>
      <c r="F192" s="241" t="s">
        <v>325</v>
      </c>
      <c r="G192" s="239"/>
      <c r="H192" s="242">
        <v>7.0999999999999996</v>
      </c>
      <c r="I192" s="243"/>
      <c r="J192" s="239"/>
      <c r="K192" s="239"/>
      <c r="L192" s="244"/>
      <c r="M192" s="245"/>
      <c r="N192" s="246"/>
      <c r="O192" s="246"/>
      <c r="P192" s="246"/>
      <c r="Q192" s="246"/>
      <c r="R192" s="246"/>
      <c r="S192" s="246"/>
      <c r="T192" s="247"/>
      <c r="U192" s="13"/>
      <c r="V192" s="13"/>
      <c r="W192" s="13"/>
      <c r="X192" s="13"/>
      <c r="Y192" s="13"/>
      <c r="Z192" s="13"/>
      <c r="AA192" s="13"/>
      <c r="AB192" s="13"/>
      <c r="AC192" s="13"/>
      <c r="AD192" s="13"/>
      <c r="AE192" s="13"/>
      <c r="AT192" s="248" t="s">
        <v>173</v>
      </c>
      <c r="AU192" s="248" t="s">
        <v>82</v>
      </c>
      <c r="AV192" s="13" t="s">
        <v>82</v>
      </c>
      <c r="AW192" s="13" t="s">
        <v>33</v>
      </c>
      <c r="AX192" s="13" t="s">
        <v>72</v>
      </c>
      <c r="AY192" s="248" t="s">
        <v>160</v>
      </c>
    </row>
    <row r="193" s="14" customFormat="1">
      <c r="A193" s="14"/>
      <c r="B193" s="259"/>
      <c r="C193" s="260"/>
      <c r="D193" s="233" t="s">
        <v>173</v>
      </c>
      <c r="E193" s="261" t="s">
        <v>112</v>
      </c>
      <c r="F193" s="262" t="s">
        <v>204</v>
      </c>
      <c r="G193" s="260"/>
      <c r="H193" s="263">
        <v>807.20000000000005</v>
      </c>
      <c r="I193" s="264"/>
      <c r="J193" s="260"/>
      <c r="K193" s="260"/>
      <c r="L193" s="265"/>
      <c r="M193" s="266"/>
      <c r="N193" s="267"/>
      <c r="O193" s="267"/>
      <c r="P193" s="267"/>
      <c r="Q193" s="267"/>
      <c r="R193" s="267"/>
      <c r="S193" s="267"/>
      <c r="T193" s="268"/>
      <c r="U193" s="14"/>
      <c r="V193" s="14"/>
      <c r="W193" s="14"/>
      <c r="X193" s="14"/>
      <c r="Y193" s="14"/>
      <c r="Z193" s="14"/>
      <c r="AA193" s="14"/>
      <c r="AB193" s="14"/>
      <c r="AC193" s="14"/>
      <c r="AD193" s="14"/>
      <c r="AE193" s="14"/>
      <c r="AT193" s="269" t="s">
        <v>173</v>
      </c>
      <c r="AU193" s="269" t="s">
        <v>82</v>
      </c>
      <c r="AV193" s="14" t="s">
        <v>167</v>
      </c>
      <c r="AW193" s="14" t="s">
        <v>33</v>
      </c>
      <c r="AX193" s="14" t="s">
        <v>80</v>
      </c>
      <c r="AY193" s="269" t="s">
        <v>160</v>
      </c>
    </row>
    <row r="194" s="2" customFormat="1" ht="16.5" customHeight="1">
      <c r="A194" s="39"/>
      <c r="B194" s="40"/>
      <c r="C194" s="249" t="s">
        <v>326</v>
      </c>
      <c r="D194" s="249" t="s">
        <v>187</v>
      </c>
      <c r="E194" s="250" t="s">
        <v>309</v>
      </c>
      <c r="F194" s="251" t="s">
        <v>310</v>
      </c>
      <c r="G194" s="252" t="s">
        <v>197</v>
      </c>
      <c r="H194" s="253">
        <v>816.10199999999998</v>
      </c>
      <c r="I194" s="254"/>
      <c r="J194" s="255">
        <f>ROUND(I194*H194,2)</f>
        <v>0</v>
      </c>
      <c r="K194" s="251" t="s">
        <v>166</v>
      </c>
      <c r="L194" s="256"/>
      <c r="M194" s="257" t="s">
        <v>19</v>
      </c>
      <c r="N194" s="258" t="s">
        <v>43</v>
      </c>
      <c r="O194" s="85"/>
      <c r="P194" s="229">
        <f>O194*H194</f>
        <v>0</v>
      </c>
      <c r="Q194" s="229">
        <v>0.17599999999999999</v>
      </c>
      <c r="R194" s="229">
        <f>Q194*H194</f>
        <v>143.63395199999999</v>
      </c>
      <c r="S194" s="229">
        <v>0</v>
      </c>
      <c r="T194" s="230">
        <f>S194*H194</f>
        <v>0</v>
      </c>
      <c r="U194" s="39"/>
      <c r="V194" s="39"/>
      <c r="W194" s="39"/>
      <c r="X194" s="39"/>
      <c r="Y194" s="39"/>
      <c r="Z194" s="39"/>
      <c r="AA194" s="39"/>
      <c r="AB194" s="39"/>
      <c r="AC194" s="39"/>
      <c r="AD194" s="39"/>
      <c r="AE194" s="39"/>
      <c r="AR194" s="231" t="s">
        <v>191</v>
      </c>
      <c r="AT194" s="231" t="s">
        <v>187</v>
      </c>
      <c r="AU194" s="231" t="s">
        <v>82</v>
      </c>
      <c r="AY194" s="18" t="s">
        <v>160</v>
      </c>
      <c r="BE194" s="232">
        <f>IF(N194="základní",J194,0)</f>
        <v>0</v>
      </c>
      <c r="BF194" s="232">
        <f>IF(N194="snížená",J194,0)</f>
        <v>0</v>
      </c>
      <c r="BG194" s="232">
        <f>IF(N194="zákl. přenesená",J194,0)</f>
        <v>0</v>
      </c>
      <c r="BH194" s="232">
        <f>IF(N194="sníž. přenesená",J194,0)</f>
        <v>0</v>
      </c>
      <c r="BI194" s="232">
        <f>IF(N194="nulová",J194,0)</f>
        <v>0</v>
      </c>
      <c r="BJ194" s="18" t="s">
        <v>80</v>
      </c>
      <c r="BK194" s="232">
        <f>ROUND(I194*H194,2)</f>
        <v>0</v>
      </c>
      <c r="BL194" s="18" t="s">
        <v>167</v>
      </c>
      <c r="BM194" s="231" t="s">
        <v>327</v>
      </c>
    </row>
    <row r="195" s="2" customFormat="1">
      <c r="A195" s="39"/>
      <c r="B195" s="40"/>
      <c r="C195" s="41"/>
      <c r="D195" s="233" t="s">
        <v>169</v>
      </c>
      <c r="E195" s="41"/>
      <c r="F195" s="234" t="s">
        <v>310</v>
      </c>
      <c r="G195" s="41"/>
      <c r="H195" s="41"/>
      <c r="I195" s="138"/>
      <c r="J195" s="41"/>
      <c r="K195" s="41"/>
      <c r="L195" s="45"/>
      <c r="M195" s="235"/>
      <c r="N195" s="236"/>
      <c r="O195" s="85"/>
      <c r="P195" s="85"/>
      <c r="Q195" s="85"/>
      <c r="R195" s="85"/>
      <c r="S195" s="85"/>
      <c r="T195" s="86"/>
      <c r="U195" s="39"/>
      <c r="V195" s="39"/>
      <c r="W195" s="39"/>
      <c r="X195" s="39"/>
      <c r="Y195" s="39"/>
      <c r="Z195" s="39"/>
      <c r="AA195" s="39"/>
      <c r="AB195" s="39"/>
      <c r="AC195" s="39"/>
      <c r="AD195" s="39"/>
      <c r="AE195" s="39"/>
      <c r="AT195" s="18" t="s">
        <v>169</v>
      </c>
      <c r="AU195" s="18" t="s">
        <v>82</v>
      </c>
    </row>
    <row r="196" s="13" customFormat="1">
      <c r="A196" s="13"/>
      <c r="B196" s="238"/>
      <c r="C196" s="239"/>
      <c r="D196" s="233" t="s">
        <v>173</v>
      </c>
      <c r="E196" s="240" t="s">
        <v>19</v>
      </c>
      <c r="F196" s="241" t="s">
        <v>115</v>
      </c>
      <c r="G196" s="239"/>
      <c r="H196" s="242">
        <v>800.10000000000002</v>
      </c>
      <c r="I196" s="243"/>
      <c r="J196" s="239"/>
      <c r="K196" s="239"/>
      <c r="L196" s="244"/>
      <c r="M196" s="245"/>
      <c r="N196" s="246"/>
      <c r="O196" s="246"/>
      <c r="P196" s="246"/>
      <c r="Q196" s="246"/>
      <c r="R196" s="246"/>
      <c r="S196" s="246"/>
      <c r="T196" s="247"/>
      <c r="U196" s="13"/>
      <c r="V196" s="13"/>
      <c r="W196" s="13"/>
      <c r="X196" s="13"/>
      <c r="Y196" s="13"/>
      <c r="Z196" s="13"/>
      <c r="AA196" s="13"/>
      <c r="AB196" s="13"/>
      <c r="AC196" s="13"/>
      <c r="AD196" s="13"/>
      <c r="AE196" s="13"/>
      <c r="AT196" s="248" t="s">
        <v>173</v>
      </c>
      <c r="AU196" s="248" t="s">
        <v>82</v>
      </c>
      <c r="AV196" s="13" t="s">
        <v>82</v>
      </c>
      <c r="AW196" s="13" t="s">
        <v>33</v>
      </c>
      <c r="AX196" s="13" t="s">
        <v>80</v>
      </c>
      <c r="AY196" s="248" t="s">
        <v>160</v>
      </c>
    </row>
    <row r="197" s="13" customFormat="1">
      <c r="A197" s="13"/>
      <c r="B197" s="238"/>
      <c r="C197" s="239"/>
      <c r="D197" s="233" t="s">
        <v>173</v>
      </c>
      <c r="E197" s="239"/>
      <c r="F197" s="241" t="s">
        <v>328</v>
      </c>
      <c r="G197" s="239"/>
      <c r="H197" s="242">
        <v>816.10199999999998</v>
      </c>
      <c r="I197" s="243"/>
      <c r="J197" s="239"/>
      <c r="K197" s="239"/>
      <c r="L197" s="244"/>
      <c r="M197" s="245"/>
      <c r="N197" s="246"/>
      <c r="O197" s="246"/>
      <c r="P197" s="246"/>
      <c r="Q197" s="246"/>
      <c r="R197" s="246"/>
      <c r="S197" s="246"/>
      <c r="T197" s="247"/>
      <c r="U197" s="13"/>
      <c r="V197" s="13"/>
      <c r="W197" s="13"/>
      <c r="X197" s="13"/>
      <c r="Y197" s="13"/>
      <c r="Z197" s="13"/>
      <c r="AA197" s="13"/>
      <c r="AB197" s="13"/>
      <c r="AC197" s="13"/>
      <c r="AD197" s="13"/>
      <c r="AE197" s="13"/>
      <c r="AT197" s="248" t="s">
        <v>173</v>
      </c>
      <c r="AU197" s="248" t="s">
        <v>82</v>
      </c>
      <c r="AV197" s="13" t="s">
        <v>82</v>
      </c>
      <c r="AW197" s="13" t="s">
        <v>4</v>
      </c>
      <c r="AX197" s="13" t="s">
        <v>80</v>
      </c>
      <c r="AY197" s="248" t="s">
        <v>160</v>
      </c>
    </row>
    <row r="198" s="2" customFormat="1" ht="16.5" customHeight="1">
      <c r="A198" s="39"/>
      <c r="B198" s="40"/>
      <c r="C198" s="249" t="s">
        <v>329</v>
      </c>
      <c r="D198" s="249" t="s">
        <v>187</v>
      </c>
      <c r="E198" s="250" t="s">
        <v>314</v>
      </c>
      <c r="F198" s="251" t="s">
        <v>315</v>
      </c>
      <c r="G198" s="252" t="s">
        <v>197</v>
      </c>
      <c r="H198" s="253">
        <v>7.242</v>
      </c>
      <c r="I198" s="254"/>
      <c r="J198" s="255">
        <f>ROUND(I198*H198,2)</f>
        <v>0</v>
      </c>
      <c r="K198" s="251" t="s">
        <v>19</v>
      </c>
      <c r="L198" s="256"/>
      <c r="M198" s="257" t="s">
        <v>19</v>
      </c>
      <c r="N198" s="258" t="s">
        <v>43</v>
      </c>
      <c r="O198" s="85"/>
      <c r="P198" s="229">
        <f>O198*H198</f>
        <v>0</v>
      </c>
      <c r="Q198" s="229">
        <v>0.13100000000000001</v>
      </c>
      <c r="R198" s="229">
        <f>Q198*H198</f>
        <v>0.94870200000000005</v>
      </c>
      <c r="S198" s="229">
        <v>0</v>
      </c>
      <c r="T198" s="230">
        <f>S198*H198</f>
        <v>0</v>
      </c>
      <c r="U198" s="39"/>
      <c r="V198" s="39"/>
      <c r="W198" s="39"/>
      <c r="X198" s="39"/>
      <c r="Y198" s="39"/>
      <c r="Z198" s="39"/>
      <c r="AA198" s="39"/>
      <c r="AB198" s="39"/>
      <c r="AC198" s="39"/>
      <c r="AD198" s="39"/>
      <c r="AE198" s="39"/>
      <c r="AR198" s="231" t="s">
        <v>191</v>
      </c>
      <c r="AT198" s="231" t="s">
        <v>187</v>
      </c>
      <c r="AU198" s="231" t="s">
        <v>82</v>
      </c>
      <c r="AY198" s="18" t="s">
        <v>160</v>
      </c>
      <c r="BE198" s="232">
        <f>IF(N198="základní",J198,0)</f>
        <v>0</v>
      </c>
      <c r="BF198" s="232">
        <f>IF(N198="snížená",J198,0)</f>
        <v>0</v>
      </c>
      <c r="BG198" s="232">
        <f>IF(N198="zákl. přenesená",J198,0)</f>
        <v>0</v>
      </c>
      <c r="BH198" s="232">
        <f>IF(N198="sníž. přenesená",J198,0)</f>
        <v>0</v>
      </c>
      <c r="BI198" s="232">
        <f>IF(N198="nulová",J198,0)</f>
        <v>0</v>
      </c>
      <c r="BJ198" s="18" t="s">
        <v>80</v>
      </c>
      <c r="BK198" s="232">
        <f>ROUND(I198*H198,2)</f>
        <v>0</v>
      </c>
      <c r="BL198" s="18" t="s">
        <v>167</v>
      </c>
      <c r="BM198" s="231" t="s">
        <v>330</v>
      </c>
    </row>
    <row r="199" s="2" customFormat="1">
      <c r="A199" s="39"/>
      <c r="B199" s="40"/>
      <c r="C199" s="41"/>
      <c r="D199" s="233" t="s">
        <v>169</v>
      </c>
      <c r="E199" s="41"/>
      <c r="F199" s="234" t="s">
        <v>315</v>
      </c>
      <c r="G199" s="41"/>
      <c r="H199" s="41"/>
      <c r="I199" s="138"/>
      <c r="J199" s="41"/>
      <c r="K199" s="41"/>
      <c r="L199" s="45"/>
      <c r="M199" s="235"/>
      <c r="N199" s="236"/>
      <c r="O199" s="85"/>
      <c r="P199" s="85"/>
      <c r="Q199" s="85"/>
      <c r="R199" s="85"/>
      <c r="S199" s="85"/>
      <c r="T199" s="86"/>
      <c r="U199" s="39"/>
      <c r="V199" s="39"/>
      <c r="W199" s="39"/>
      <c r="X199" s="39"/>
      <c r="Y199" s="39"/>
      <c r="Z199" s="39"/>
      <c r="AA199" s="39"/>
      <c r="AB199" s="39"/>
      <c r="AC199" s="39"/>
      <c r="AD199" s="39"/>
      <c r="AE199" s="39"/>
      <c r="AT199" s="18" t="s">
        <v>169</v>
      </c>
      <c r="AU199" s="18" t="s">
        <v>82</v>
      </c>
    </row>
    <row r="200" s="13" customFormat="1">
      <c r="A200" s="13"/>
      <c r="B200" s="238"/>
      <c r="C200" s="239"/>
      <c r="D200" s="233" t="s">
        <v>173</v>
      </c>
      <c r="E200" s="240" t="s">
        <v>19</v>
      </c>
      <c r="F200" s="241" t="s">
        <v>110</v>
      </c>
      <c r="G200" s="239"/>
      <c r="H200" s="242">
        <v>7.0999999999999996</v>
      </c>
      <c r="I200" s="243"/>
      <c r="J200" s="239"/>
      <c r="K200" s="239"/>
      <c r="L200" s="244"/>
      <c r="M200" s="245"/>
      <c r="N200" s="246"/>
      <c r="O200" s="246"/>
      <c r="P200" s="246"/>
      <c r="Q200" s="246"/>
      <c r="R200" s="246"/>
      <c r="S200" s="246"/>
      <c r="T200" s="247"/>
      <c r="U200" s="13"/>
      <c r="V200" s="13"/>
      <c r="W200" s="13"/>
      <c r="X200" s="13"/>
      <c r="Y200" s="13"/>
      <c r="Z200" s="13"/>
      <c r="AA200" s="13"/>
      <c r="AB200" s="13"/>
      <c r="AC200" s="13"/>
      <c r="AD200" s="13"/>
      <c r="AE200" s="13"/>
      <c r="AT200" s="248" t="s">
        <v>173</v>
      </c>
      <c r="AU200" s="248" t="s">
        <v>82</v>
      </c>
      <c r="AV200" s="13" t="s">
        <v>82</v>
      </c>
      <c r="AW200" s="13" t="s">
        <v>33</v>
      </c>
      <c r="AX200" s="13" t="s">
        <v>80</v>
      </c>
      <c r="AY200" s="248" t="s">
        <v>160</v>
      </c>
    </row>
    <row r="201" s="13" customFormat="1">
      <c r="A201" s="13"/>
      <c r="B201" s="238"/>
      <c r="C201" s="239"/>
      <c r="D201" s="233" t="s">
        <v>173</v>
      </c>
      <c r="E201" s="239"/>
      <c r="F201" s="241" t="s">
        <v>331</v>
      </c>
      <c r="G201" s="239"/>
      <c r="H201" s="242">
        <v>7.242</v>
      </c>
      <c r="I201" s="243"/>
      <c r="J201" s="239"/>
      <c r="K201" s="239"/>
      <c r="L201" s="244"/>
      <c r="M201" s="245"/>
      <c r="N201" s="246"/>
      <c r="O201" s="246"/>
      <c r="P201" s="246"/>
      <c r="Q201" s="246"/>
      <c r="R201" s="246"/>
      <c r="S201" s="246"/>
      <c r="T201" s="247"/>
      <c r="U201" s="13"/>
      <c r="V201" s="13"/>
      <c r="W201" s="13"/>
      <c r="X201" s="13"/>
      <c r="Y201" s="13"/>
      <c r="Z201" s="13"/>
      <c r="AA201" s="13"/>
      <c r="AB201" s="13"/>
      <c r="AC201" s="13"/>
      <c r="AD201" s="13"/>
      <c r="AE201" s="13"/>
      <c r="AT201" s="248" t="s">
        <v>173</v>
      </c>
      <c r="AU201" s="248" t="s">
        <v>82</v>
      </c>
      <c r="AV201" s="13" t="s">
        <v>82</v>
      </c>
      <c r="AW201" s="13" t="s">
        <v>4</v>
      </c>
      <c r="AX201" s="13" t="s">
        <v>80</v>
      </c>
      <c r="AY201" s="248" t="s">
        <v>160</v>
      </c>
    </row>
    <row r="202" s="12" customFormat="1" ht="22.8" customHeight="1">
      <c r="A202" s="12"/>
      <c r="B202" s="204"/>
      <c r="C202" s="205"/>
      <c r="D202" s="206" t="s">
        <v>71</v>
      </c>
      <c r="E202" s="218" t="s">
        <v>205</v>
      </c>
      <c r="F202" s="218" t="s">
        <v>332</v>
      </c>
      <c r="G202" s="205"/>
      <c r="H202" s="205"/>
      <c r="I202" s="208"/>
      <c r="J202" s="219">
        <f>BK202</f>
        <v>0</v>
      </c>
      <c r="K202" s="205"/>
      <c r="L202" s="210"/>
      <c r="M202" s="211"/>
      <c r="N202" s="212"/>
      <c r="O202" s="212"/>
      <c r="P202" s="213">
        <f>SUM(P203:P219)</f>
        <v>0</v>
      </c>
      <c r="Q202" s="212"/>
      <c r="R202" s="213">
        <f>SUM(R203:R219)</f>
        <v>6.6240235600000004</v>
      </c>
      <c r="S202" s="212"/>
      <c r="T202" s="214">
        <f>SUM(T203:T219)</f>
        <v>0</v>
      </c>
      <c r="U202" s="12"/>
      <c r="V202" s="12"/>
      <c r="W202" s="12"/>
      <c r="X202" s="12"/>
      <c r="Y202" s="12"/>
      <c r="Z202" s="12"/>
      <c r="AA202" s="12"/>
      <c r="AB202" s="12"/>
      <c r="AC202" s="12"/>
      <c r="AD202" s="12"/>
      <c r="AE202" s="12"/>
      <c r="AR202" s="215" t="s">
        <v>80</v>
      </c>
      <c r="AT202" s="216" t="s">
        <v>71</v>
      </c>
      <c r="AU202" s="216" t="s">
        <v>80</v>
      </c>
      <c r="AY202" s="215" t="s">
        <v>160</v>
      </c>
      <c r="BK202" s="217">
        <f>SUM(BK203:BK219)</f>
        <v>0</v>
      </c>
    </row>
    <row r="203" s="2" customFormat="1" ht="16.5" customHeight="1">
      <c r="A203" s="39"/>
      <c r="B203" s="40"/>
      <c r="C203" s="220" t="s">
        <v>333</v>
      </c>
      <c r="D203" s="220" t="s">
        <v>162</v>
      </c>
      <c r="E203" s="221" t="s">
        <v>334</v>
      </c>
      <c r="F203" s="222" t="s">
        <v>335</v>
      </c>
      <c r="G203" s="223" t="s">
        <v>165</v>
      </c>
      <c r="H203" s="224">
        <v>2.633</v>
      </c>
      <c r="I203" s="225"/>
      <c r="J203" s="226">
        <f>ROUND(I203*H203,2)</f>
        <v>0</v>
      </c>
      <c r="K203" s="222" t="s">
        <v>166</v>
      </c>
      <c r="L203" s="45"/>
      <c r="M203" s="227" t="s">
        <v>19</v>
      </c>
      <c r="N203" s="228" t="s">
        <v>43</v>
      </c>
      <c r="O203" s="85"/>
      <c r="P203" s="229">
        <f>O203*H203</f>
        <v>0</v>
      </c>
      <c r="Q203" s="229">
        <v>2.45329</v>
      </c>
      <c r="R203" s="229">
        <f>Q203*H203</f>
        <v>6.4595125700000002</v>
      </c>
      <c r="S203" s="229">
        <v>0</v>
      </c>
      <c r="T203" s="230">
        <f>S203*H203</f>
        <v>0</v>
      </c>
      <c r="U203" s="39"/>
      <c r="V203" s="39"/>
      <c r="W203" s="39"/>
      <c r="X203" s="39"/>
      <c r="Y203" s="39"/>
      <c r="Z203" s="39"/>
      <c r="AA203" s="39"/>
      <c r="AB203" s="39"/>
      <c r="AC203" s="39"/>
      <c r="AD203" s="39"/>
      <c r="AE203" s="39"/>
      <c r="AR203" s="231" t="s">
        <v>167</v>
      </c>
      <c r="AT203" s="231" t="s">
        <v>162</v>
      </c>
      <c r="AU203" s="231" t="s">
        <v>82</v>
      </c>
      <c r="AY203" s="18" t="s">
        <v>160</v>
      </c>
      <c r="BE203" s="232">
        <f>IF(N203="základní",J203,0)</f>
        <v>0</v>
      </c>
      <c r="BF203" s="232">
        <f>IF(N203="snížená",J203,0)</f>
        <v>0</v>
      </c>
      <c r="BG203" s="232">
        <f>IF(N203="zákl. přenesená",J203,0)</f>
        <v>0</v>
      </c>
      <c r="BH203" s="232">
        <f>IF(N203="sníž. přenesená",J203,0)</f>
        <v>0</v>
      </c>
      <c r="BI203" s="232">
        <f>IF(N203="nulová",J203,0)</f>
        <v>0</v>
      </c>
      <c r="BJ203" s="18" t="s">
        <v>80</v>
      </c>
      <c r="BK203" s="232">
        <f>ROUND(I203*H203,2)</f>
        <v>0</v>
      </c>
      <c r="BL203" s="18" t="s">
        <v>167</v>
      </c>
      <c r="BM203" s="231" t="s">
        <v>336</v>
      </c>
    </row>
    <row r="204" s="2" customFormat="1">
      <c r="A204" s="39"/>
      <c r="B204" s="40"/>
      <c r="C204" s="41"/>
      <c r="D204" s="233" t="s">
        <v>169</v>
      </c>
      <c r="E204" s="41"/>
      <c r="F204" s="234" t="s">
        <v>337</v>
      </c>
      <c r="G204" s="41"/>
      <c r="H204" s="41"/>
      <c r="I204" s="138"/>
      <c r="J204" s="41"/>
      <c r="K204" s="41"/>
      <c r="L204" s="45"/>
      <c r="M204" s="235"/>
      <c r="N204" s="236"/>
      <c r="O204" s="85"/>
      <c r="P204" s="85"/>
      <c r="Q204" s="85"/>
      <c r="R204" s="85"/>
      <c r="S204" s="85"/>
      <c r="T204" s="86"/>
      <c r="U204" s="39"/>
      <c r="V204" s="39"/>
      <c r="W204" s="39"/>
      <c r="X204" s="39"/>
      <c r="Y204" s="39"/>
      <c r="Z204" s="39"/>
      <c r="AA204" s="39"/>
      <c r="AB204" s="39"/>
      <c r="AC204" s="39"/>
      <c r="AD204" s="39"/>
      <c r="AE204" s="39"/>
      <c r="AT204" s="18" t="s">
        <v>169</v>
      </c>
      <c r="AU204" s="18" t="s">
        <v>82</v>
      </c>
    </row>
    <row r="205" s="2" customFormat="1">
      <c r="A205" s="39"/>
      <c r="B205" s="40"/>
      <c r="C205" s="41"/>
      <c r="D205" s="233" t="s">
        <v>171</v>
      </c>
      <c r="E205" s="41"/>
      <c r="F205" s="237" t="s">
        <v>338</v>
      </c>
      <c r="G205" s="41"/>
      <c r="H205" s="41"/>
      <c r="I205" s="138"/>
      <c r="J205" s="41"/>
      <c r="K205" s="41"/>
      <c r="L205" s="45"/>
      <c r="M205" s="235"/>
      <c r="N205" s="236"/>
      <c r="O205" s="85"/>
      <c r="P205" s="85"/>
      <c r="Q205" s="85"/>
      <c r="R205" s="85"/>
      <c r="S205" s="85"/>
      <c r="T205" s="86"/>
      <c r="U205" s="39"/>
      <c r="V205" s="39"/>
      <c r="W205" s="39"/>
      <c r="X205" s="39"/>
      <c r="Y205" s="39"/>
      <c r="Z205" s="39"/>
      <c r="AA205" s="39"/>
      <c r="AB205" s="39"/>
      <c r="AC205" s="39"/>
      <c r="AD205" s="39"/>
      <c r="AE205" s="39"/>
      <c r="AT205" s="18" t="s">
        <v>171</v>
      </c>
      <c r="AU205" s="18" t="s">
        <v>82</v>
      </c>
    </row>
    <row r="206" s="13" customFormat="1">
      <c r="A206" s="13"/>
      <c r="B206" s="238"/>
      <c r="C206" s="239"/>
      <c r="D206" s="233" t="s">
        <v>173</v>
      </c>
      <c r="E206" s="240" t="s">
        <v>19</v>
      </c>
      <c r="F206" s="241" t="s">
        <v>339</v>
      </c>
      <c r="G206" s="239"/>
      <c r="H206" s="242">
        <v>2.633</v>
      </c>
      <c r="I206" s="243"/>
      <c r="J206" s="239"/>
      <c r="K206" s="239"/>
      <c r="L206" s="244"/>
      <c r="M206" s="245"/>
      <c r="N206" s="246"/>
      <c r="O206" s="246"/>
      <c r="P206" s="246"/>
      <c r="Q206" s="246"/>
      <c r="R206" s="246"/>
      <c r="S206" s="246"/>
      <c r="T206" s="247"/>
      <c r="U206" s="13"/>
      <c r="V206" s="13"/>
      <c r="W206" s="13"/>
      <c r="X206" s="13"/>
      <c r="Y206" s="13"/>
      <c r="Z206" s="13"/>
      <c r="AA206" s="13"/>
      <c r="AB206" s="13"/>
      <c r="AC206" s="13"/>
      <c r="AD206" s="13"/>
      <c r="AE206" s="13"/>
      <c r="AT206" s="248" t="s">
        <v>173</v>
      </c>
      <c r="AU206" s="248" t="s">
        <v>82</v>
      </c>
      <c r="AV206" s="13" t="s">
        <v>82</v>
      </c>
      <c r="AW206" s="13" t="s">
        <v>33</v>
      </c>
      <c r="AX206" s="13" t="s">
        <v>80</v>
      </c>
      <c r="AY206" s="248" t="s">
        <v>160</v>
      </c>
    </row>
    <row r="207" s="2" customFormat="1" ht="16.5" customHeight="1">
      <c r="A207" s="39"/>
      <c r="B207" s="40"/>
      <c r="C207" s="220" t="s">
        <v>340</v>
      </c>
      <c r="D207" s="220" t="s">
        <v>162</v>
      </c>
      <c r="E207" s="221" t="s">
        <v>341</v>
      </c>
      <c r="F207" s="222" t="s">
        <v>342</v>
      </c>
      <c r="G207" s="223" t="s">
        <v>165</v>
      </c>
      <c r="H207" s="224">
        <v>2.633</v>
      </c>
      <c r="I207" s="225"/>
      <c r="J207" s="226">
        <f>ROUND(I207*H207,2)</f>
        <v>0</v>
      </c>
      <c r="K207" s="222" t="s">
        <v>166</v>
      </c>
      <c r="L207" s="45"/>
      <c r="M207" s="227" t="s">
        <v>19</v>
      </c>
      <c r="N207" s="228" t="s">
        <v>43</v>
      </c>
      <c r="O207" s="85"/>
      <c r="P207" s="229">
        <f>O207*H207</f>
        <v>0</v>
      </c>
      <c r="Q207" s="229">
        <v>0.01</v>
      </c>
      <c r="R207" s="229">
        <f>Q207*H207</f>
        <v>0.026329999999999999</v>
      </c>
      <c r="S207" s="229">
        <v>0</v>
      </c>
      <c r="T207" s="230">
        <f>S207*H207</f>
        <v>0</v>
      </c>
      <c r="U207" s="39"/>
      <c r="V207" s="39"/>
      <c r="W207" s="39"/>
      <c r="X207" s="39"/>
      <c r="Y207" s="39"/>
      <c r="Z207" s="39"/>
      <c r="AA207" s="39"/>
      <c r="AB207" s="39"/>
      <c r="AC207" s="39"/>
      <c r="AD207" s="39"/>
      <c r="AE207" s="39"/>
      <c r="AR207" s="231" t="s">
        <v>167</v>
      </c>
      <c r="AT207" s="231" t="s">
        <v>162</v>
      </c>
      <c r="AU207" s="231" t="s">
        <v>82</v>
      </c>
      <c r="AY207" s="18" t="s">
        <v>160</v>
      </c>
      <c r="BE207" s="232">
        <f>IF(N207="základní",J207,0)</f>
        <v>0</v>
      </c>
      <c r="BF207" s="232">
        <f>IF(N207="snížená",J207,0)</f>
        <v>0</v>
      </c>
      <c r="BG207" s="232">
        <f>IF(N207="zákl. přenesená",J207,0)</f>
        <v>0</v>
      </c>
      <c r="BH207" s="232">
        <f>IF(N207="sníž. přenesená",J207,0)</f>
        <v>0</v>
      </c>
      <c r="BI207" s="232">
        <f>IF(N207="nulová",J207,0)</f>
        <v>0</v>
      </c>
      <c r="BJ207" s="18" t="s">
        <v>80</v>
      </c>
      <c r="BK207" s="232">
        <f>ROUND(I207*H207,2)</f>
        <v>0</v>
      </c>
      <c r="BL207" s="18" t="s">
        <v>167</v>
      </c>
      <c r="BM207" s="231" t="s">
        <v>343</v>
      </c>
    </row>
    <row r="208" s="2" customFormat="1">
      <c r="A208" s="39"/>
      <c r="B208" s="40"/>
      <c r="C208" s="41"/>
      <c r="D208" s="233" t="s">
        <v>169</v>
      </c>
      <c r="E208" s="41"/>
      <c r="F208" s="234" t="s">
        <v>344</v>
      </c>
      <c r="G208" s="41"/>
      <c r="H208" s="41"/>
      <c r="I208" s="138"/>
      <c r="J208" s="41"/>
      <c r="K208" s="41"/>
      <c r="L208" s="45"/>
      <c r="M208" s="235"/>
      <c r="N208" s="236"/>
      <c r="O208" s="85"/>
      <c r="P208" s="85"/>
      <c r="Q208" s="85"/>
      <c r="R208" s="85"/>
      <c r="S208" s="85"/>
      <c r="T208" s="86"/>
      <c r="U208" s="39"/>
      <c r="V208" s="39"/>
      <c r="W208" s="39"/>
      <c r="X208" s="39"/>
      <c r="Y208" s="39"/>
      <c r="Z208" s="39"/>
      <c r="AA208" s="39"/>
      <c r="AB208" s="39"/>
      <c r="AC208" s="39"/>
      <c r="AD208" s="39"/>
      <c r="AE208" s="39"/>
      <c r="AT208" s="18" t="s">
        <v>169</v>
      </c>
      <c r="AU208" s="18" t="s">
        <v>82</v>
      </c>
    </row>
    <row r="209" s="2" customFormat="1">
      <c r="A209" s="39"/>
      <c r="B209" s="40"/>
      <c r="C209" s="41"/>
      <c r="D209" s="233" t="s">
        <v>171</v>
      </c>
      <c r="E209" s="41"/>
      <c r="F209" s="237" t="s">
        <v>345</v>
      </c>
      <c r="G209" s="41"/>
      <c r="H209" s="41"/>
      <c r="I209" s="138"/>
      <c r="J209" s="41"/>
      <c r="K209" s="41"/>
      <c r="L209" s="45"/>
      <c r="M209" s="235"/>
      <c r="N209" s="236"/>
      <c r="O209" s="85"/>
      <c r="P209" s="85"/>
      <c r="Q209" s="85"/>
      <c r="R209" s="85"/>
      <c r="S209" s="85"/>
      <c r="T209" s="86"/>
      <c r="U209" s="39"/>
      <c r="V209" s="39"/>
      <c r="W209" s="39"/>
      <c r="X209" s="39"/>
      <c r="Y209" s="39"/>
      <c r="Z209" s="39"/>
      <c r="AA209" s="39"/>
      <c r="AB209" s="39"/>
      <c r="AC209" s="39"/>
      <c r="AD209" s="39"/>
      <c r="AE209" s="39"/>
      <c r="AT209" s="18" t="s">
        <v>171</v>
      </c>
      <c r="AU209" s="18" t="s">
        <v>82</v>
      </c>
    </row>
    <row r="210" s="2" customFormat="1" ht="16.5" customHeight="1">
      <c r="A210" s="39"/>
      <c r="B210" s="40"/>
      <c r="C210" s="220" t="s">
        <v>346</v>
      </c>
      <c r="D210" s="220" t="s">
        <v>162</v>
      </c>
      <c r="E210" s="221" t="s">
        <v>347</v>
      </c>
      <c r="F210" s="222" t="s">
        <v>348</v>
      </c>
      <c r="G210" s="223" t="s">
        <v>165</v>
      </c>
      <c r="H210" s="224">
        <v>2.633</v>
      </c>
      <c r="I210" s="225"/>
      <c r="J210" s="226">
        <f>ROUND(I210*H210,2)</f>
        <v>0</v>
      </c>
      <c r="K210" s="222" t="s">
        <v>166</v>
      </c>
      <c r="L210" s="45"/>
      <c r="M210" s="227" t="s">
        <v>19</v>
      </c>
      <c r="N210" s="228" t="s">
        <v>43</v>
      </c>
      <c r="O210" s="85"/>
      <c r="P210" s="229">
        <f>O210*H210</f>
        <v>0</v>
      </c>
      <c r="Q210" s="229">
        <v>0</v>
      </c>
      <c r="R210" s="229">
        <f>Q210*H210</f>
        <v>0</v>
      </c>
      <c r="S210" s="229">
        <v>0</v>
      </c>
      <c r="T210" s="230">
        <f>S210*H210</f>
        <v>0</v>
      </c>
      <c r="U210" s="39"/>
      <c r="V210" s="39"/>
      <c r="W210" s="39"/>
      <c r="X210" s="39"/>
      <c r="Y210" s="39"/>
      <c r="Z210" s="39"/>
      <c r="AA210" s="39"/>
      <c r="AB210" s="39"/>
      <c r="AC210" s="39"/>
      <c r="AD210" s="39"/>
      <c r="AE210" s="39"/>
      <c r="AR210" s="231" t="s">
        <v>167</v>
      </c>
      <c r="AT210" s="231" t="s">
        <v>162</v>
      </c>
      <c r="AU210" s="231" t="s">
        <v>82</v>
      </c>
      <c r="AY210" s="18" t="s">
        <v>160</v>
      </c>
      <c r="BE210" s="232">
        <f>IF(N210="základní",J210,0)</f>
        <v>0</v>
      </c>
      <c r="BF210" s="232">
        <f>IF(N210="snížená",J210,0)</f>
        <v>0</v>
      </c>
      <c r="BG210" s="232">
        <f>IF(N210="zákl. přenesená",J210,0)</f>
        <v>0</v>
      </c>
      <c r="BH210" s="232">
        <f>IF(N210="sníž. přenesená",J210,0)</f>
        <v>0</v>
      </c>
      <c r="BI210" s="232">
        <f>IF(N210="nulová",J210,0)</f>
        <v>0</v>
      </c>
      <c r="BJ210" s="18" t="s">
        <v>80</v>
      </c>
      <c r="BK210" s="232">
        <f>ROUND(I210*H210,2)</f>
        <v>0</v>
      </c>
      <c r="BL210" s="18" t="s">
        <v>167</v>
      </c>
      <c r="BM210" s="231" t="s">
        <v>349</v>
      </c>
    </row>
    <row r="211" s="2" customFormat="1">
      <c r="A211" s="39"/>
      <c r="B211" s="40"/>
      <c r="C211" s="41"/>
      <c r="D211" s="233" t="s">
        <v>169</v>
      </c>
      <c r="E211" s="41"/>
      <c r="F211" s="234" t="s">
        <v>350</v>
      </c>
      <c r="G211" s="41"/>
      <c r="H211" s="41"/>
      <c r="I211" s="138"/>
      <c r="J211" s="41"/>
      <c r="K211" s="41"/>
      <c r="L211" s="45"/>
      <c r="M211" s="235"/>
      <c r="N211" s="236"/>
      <c r="O211" s="85"/>
      <c r="P211" s="85"/>
      <c r="Q211" s="85"/>
      <c r="R211" s="85"/>
      <c r="S211" s="85"/>
      <c r="T211" s="86"/>
      <c r="U211" s="39"/>
      <c r="V211" s="39"/>
      <c r="W211" s="39"/>
      <c r="X211" s="39"/>
      <c r="Y211" s="39"/>
      <c r="Z211" s="39"/>
      <c r="AA211" s="39"/>
      <c r="AB211" s="39"/>
      <c r="AC211" s="39"/>
      <c r="AD211" s="39"/>
      <c r="AE211" s="39"/>
      <c r="AT211" s="18" t="s">
        <v>169</v>
      </c>
      <c r="AU211" s="18" t="s">
        <v>82</v>
      </c>
    </row>
    <row r="212" s="2" customFormat="1">
      <c r="A212" s="39"/>
      <c r="B212" s="40"/>
      <c r="C212" s="41"/>
      <c r="D212" s="233" t="s">
        <v>171</v>
      </c>
      <c r="E212" s="41"/>
      <c r="F212" s="237" t="s">
        <v>345</v>
      </c>
      <c r="G212" s="41"/>
      <c r="H212" s="41"/>
      <c r="I212" s="138"/>
      <c r="J212" s="41"/>
      <c r="K212" s="41"/>
      <c r="L212" s="45"/>
      <c r="M212" s="235"/>
      <c r="N212" s="236"/>
      <c r="O212" s="85"/>
      <c r="P212" s="85"/>
      <c r="Q212" s="85"/>
      <c r="R212" s="85"/>
      <c r="S212" s="85"/>
      <c r="T212" s="86"/>
      <c r="U212" s="39"/>
      <c r="V212" s="39"/>
      <c r="W212" s="39"/>
      <c r="X212" s="39"/>
      <c r="Y212" s="39"/>
      <c r="Z212" s="39"/>
      <c r="AA212" s="39"/>
      <c r="AB212" s="39"/>
      <c r="AC212" s="39"/>
      <c r="AD212" s="39"/>
      <c r="AE212" s="39"/>
      <c r="AT212" s="18" t="s">
        <v>171</v>
      </c>
      <c r="AU212" s="18" t="s">
        <v>82</v>
      </c>
    </row>
    <row r="213" s="2" customFormat="1" ht="16.5" customHeight="1">
      <c r="A213" s="39"/>
      <c r="B213" s="40"/>
      <c r="C213" s="220" t="s">
        <v>351</v>
      </c>
      <c r="D213" s="220" t="s">
        <v>162</v>
      </c>
      <c r="E213" s="221" t="s">
        <v>352</v>
      </c>
      <c r="F213" s="222" t="s">
        <v>353</v>
      </c>
      <c r="G213" s="223" t="s">
        <v>190</v>
      </c>
      <c r="H213" s="224">
        <v>0.086999999999999994</v>
      </c>
      <c r="I213" s="225"/>
      <c r="J213" s="226">
        <f>ROUND(I213*H213,2)</f>
        <v>0</v>
      </c>
      <c r="K213" s="222" t="s">
        <v>166</v>
      </c>
      <c r="L213" s="45"/>
      <c r="M213" s="227" t="s">
        <v>19</v>
      </c>
      <c r="N213" s="228" t="s">
        <v>43</v>
      </c>
      <c r="O213" s="85"/>
      <c r="P213" s="229">
        <f>O213*H213</f>
        <v>0</v>
      </c>
      <c r="Q213" s="229">
        <v>1.06277</v>
      </c>
      <c r="R213" s="229">
        <f>Q213*H213</f>
        <v>0.092460989999999993</v>
      </c>
      <c r="S213" s="229">
        <v>0</v>
      </c>
      <c r="T213" s="230">
        <f>S213*H213</f>
        <v>0</v>
      </c>
      <c r="U213" s="39"/>
      <c r="V213" s="39"/>
      <c r="W213" s="39"/>
      <c r="X213" s="39"/>
      <c r="Y213" s="39"/>
      <c r="Z213" s="39"/>
      <c r="AA213" s="39"/>
      <c r="AB213" s="39"/>
      <c r="AC213" s="39"/>
      <c r="AD213" s="39"/>
      <c r="AE213" s="39"/>
      <c r="AR213" s="231" t="s">
        <v>167</v>
      </c>
      <c r="AT213" s="231" t="s">
        <v>162</v>
      </c>
      <c r="AU213" s="231" t="s">
        <v>82</v>
      </c>
      <c r="AY213" s="18" t="s">
        <v>160</v>
      </c>
      <c r="BE213" s="232">
        <f>IF(N213="základní",J213,0)</f>
        <v>0</v>
      </c>
      <c r="BF213" s="232">
        <f>IF(N213="snížená",J213,0)</f>
        <v>0</v>
      </c>
      <c r="BG213" s="232">
        <f>IF(N213="zákl. přenesená",J213,0)</f>
        <v>0</v>
      </c>
      <c r="BH213" s="232">
        <f>IF(N213="sníž. přenesená",J213,0)</f>
        <v>0</v>
      </c>
      <c r="BI213" s="232">
        <f>IF(N213="nulová",J213,0)</f>
        <v>0</v>
      </c>
      <c r="BJ213" s="18" t="s">
        <v>80</v>
      </c>
      <c r="BK213" s="232">
        <f>ROUND(I213*H213,2)</f>
        <v>0</v>
      </c>
      <c r="BL213" s="18" t="s">
        <v>167</v>
      </c>
      <c r="BM213" s="231" t="s">
        <v>354</v>
      </c>
    </row>
    <row r="214" s="2" customFormat="1">
      <c r="A214" s="39"/>
      <c r="B214" s="40"/>
      <c r="C214" s="41"/>
      <c r="D214" s="233" t="s">
        <v>169</v>
      </c>
      <c r="E214" s="41"/>
      <c r="F214" s="234" t="s">
        <v>355</v>
      </c>
      <c r="G214" s="41"/>
      <c r="H214" s="41"/>
      <c r="I214" s="138"/>
      <c r="J214" s="41"/>
      <c r="K214" s="41"/>
      <c r="L214" s="45"/>
      <c r="M214" s="235"/>
      <c r="N214" s="236"/>
      <c r="O214" s="85"/>
      <c r="P214" s="85"/>
      <c r="Q214" s="85"/>
      <c r="R214" s="85"/>
      <c r="S214" s="85"/>
      <c r="T214" s="86"/>
      <c r="U214" s="39"/>
      <c r="V214" s="39"/>
      <c r="W214" s="39"/>
      <c r="X214" s="39"/>
      <c r="Y214" s="39"/>
      <c r="Z214" s="39"/>
      <c r="AA214" s="39"/>
      <c r="AB214" s="39"/>
      <c r="AC214" s="39"/>
      <c r="AD214" s="39"/>
      <c r="AE214" s="39"/>
      <c r="AT214" s="18" t="s">
        <v>169</v>
      </c>
      <c r="AU214" s="18" t="s">
        <v>82</v>
      </c>
    </row>
    <row r="215" s="13" customFormat="1">
      <c r="A215" s="13"/>
      <c r="B215" s="238"/>
      <c r="C215" s="239"/>
      <c r="D215" s="233" t="s">
        <v>173</v>
      </c>
      <c r="E215" s="240" t="s">
        <v>19</v>
      </c>
      <c r="F215" s="241" t="s">
        <v>356</v>
      </c>
      <c r="G215" s="239"/>
      <c r="H215" s="242">
        <v>0.086999999999999994</v>
      </c>
      <c r="I215" s="243"/>
      <c r="J215" s="239"/>
      <c r="K215" s="239"/>
      <c r="L215" s="244"/>
      <c r="M215" s="245"/>
      <c r="N215" s="246"/>
      <c r="O215" s="246"/>
      <c r="P215" s="246"/>
      <c r="Q215" s="246"/>
      <c r="R215" s="246"/>
      <c r="S215" s="246"/>
      <c r="T215" s="247"/>
      <c r="U215" s="13"/>
      <c r="V215" s="13"/>
      <c r="W215" s="13"/>
      <c r="X215" s="13"/>
      <c r="Y215" s="13"/>
      <c r="Z215" s="13"/>
      <c r="AA215" s="13"/>
      <c r="AB215" s="13"/>
      <c r="AC215" s="13"/>
      <c r="AD215" s="13"/>
      <c r="AE215" s="13"/>
      <c r="AT215" s="248" t="s">
        <v>173</v>
      </c>
      <c r="AU215" s="248" t="s">
        <v>82</v>
      </c>
      <c r="AV215" s="13" t="s">
        <v>82</v>
      </c>
      <c r="AW215" s="13" t="s">
        <v>33</v>
      </c>
      <c r="AX215" s="13" t="s">
        <v>80</v>
      </c>
      <c r="AY215" s="248" t="s">
        <v>160</v>
      </c>
    </row>
    <row r="216" s="2" customFormat="1" ht="16.5" customHeight="1">
      <c r="A216" s="39"/>
      <c r="B216" s="40"/>
      <c r="C216" s="220" t="s">
        <v>357</v>
      </c>
      <c r="D216" s="220" t="s">
        <v>162</v>
      </c>
      <c r="E216" s="221" t="s">
        <v>358</v>
      </c>
      <c r="F216" s="222" t="s">
        <v>359</v>
      </c>
      <c r="G216" s="223" t="s">
        <v>197</v>
      </c>
      <c r="H216" s="224">
        <v>4</v>
      </c>
      <c r="I216" s="225"/>
      <c r="J216" s="226">
        <f>ROUND(I216*H216,2)</f>
        <v>0</v>
      </c>
      <c r="K216" s="222" t="s">
        <v>166</v>
      </c>
      <c r="L216" s="45"/>
      <c r="M216" s="227" t="s">
        <v>19</v>
      </c>
      <c r="N216" s="228" t="s">
        <v>43</v>
      </c>
      <c r="O216" s="85"/>
      <c r="P216" s="229">
        <f>O216*H216</f>
        <v>0</v>
      </c>
      <c r="Q216" s="229">
        <v>0.011429999999999999</v>
      </c>
      <c r="R216" s="229">
        <f>Q216*H216</f>
        <v>0.045719999999999997</v>
      </c>
      <c r="S216" s="229">
        <v>0</v>
      </c>
      <c r="T216" s="230">
        <f>S216*H216</f>
        <v>0</v>
      </c>
      <c r="U216" s="39"/>
      <c r="V216" s="39"/>
      <c r="W216" s="39"/>
      <c r="X216" s="39"/>
      <c r="Y216" s="39"/>
      <c r="Z216" s="39"/>
      <c r="AA216" s="39"/>
      <c r="AB216" s="39"/>
      <c r="AC216" s="39"/>
      <c r="AD216" s="39"/>
      <c r="AE216" s="39"/>
      <c r="AR216" s="231" t="s">
        <v>167</v>
      </c>
      <c r="AT216" s="231" t="s">
        <v>162</v>
      </c>
      <c r="AU216" s="231" t="s">
        <v>82</v>
      </c>
      <c r="AY216" s="18" t="s">
        <v>160</v>
      </c>
      <c r="BE216" s="232">
        <f>IF(N216="základní",J216,0)</f>
        <v>0</v>
      </c>
      <c r="BF216" s="232">
        <f>IF(N216="snížená",J216,0)</f>
        <v>0</v>
      </c>
      <c r="BG216" s="232">
        <f>IF(N216="zákl. přenesená",J216,0)</f>
        <v>0</v>
      </c>
      <c r="BH216" s="232">
        <f>IF(N216="sníž. přenesená",J216,0)</f>
        <v>0</v>
      </c>
      <c r="BI216" s="232">
        <f>IF(N216="nulová",J216,0)</f>
        <v>0</v>
      </c>
      <c r="BJ216" s="18" t="s">
        <v>80</v>
      </c>
      <c r="BK216" s="232">
        <f>ROUND(I216*H216,2)</f>
        <v>0</v>
      </c>
      <c r="BL216" s="18" t="s">
        <v>167</v>
      </c>
      <c r="BM216" s="231" t="s">
        <v>360</v>
      </c>
    </row>
    <row r="217" s="2" customFormat="1">
      <c r="A217" s="39"/>
      <c r="B217" s="40"/>
      <c r="C217" s="41"/>
      <c r="D217" s="233" t="s">
        <v>169</v>
      </c>
      <c r="E217" s="41"/>
      <c r="F217" s="234" t="s">
        <v>359</v>
      </c>
      <c r="G217" s="41"/>
      <c r="H217" s="41"/>
      <c r="I217" s="138"/>
      <c r="J217" s="41"/>
      <c r="K217" s="41"/>
      <c r="L217" s="45"/>
      <c r="M217" s="235"/>
      <c r="N217" s="236"/>
      <c r="O217" s="85"/>
      <c r="P217" s="85"/>
      <c r="Q217" s="85"/>
      <c r="R217" s="85"/>
      <c r="S217" s="85"/>
      <c r="T217" s="86"/>
      <c r="U217" s="39"/>
      <c r="V217" s="39"/>
      <c r="W217" s="39"/>
      <c r="X217" s="39"/>
      <c r="Y217" s="39"/>
      <c r="Z217" s="39"/>
      <c r="AA217" s="39"/>
      <c r="AB217" s="39"/>
      <c r="AC217" s="39"/>
      <c r="AD217" s="39"/>
      <c r="AE217" s="39"/>
      <c r="AT217" s="18" t="s">
        <v>169</v>
      </c>
      <c r="AU217" s="18" t="s">
        <v>82</v>
      </c>
    </row>
    <row r="218" s="2" customFormat="1">
      <c r="A218" s="39"/>
      <c r="B218" s="40"/>
      <c r="C218" s="41"/>
      <c r="D218" s="233" t="s">
        <v>171</v>
      </c>
      <c r="E218" s="41"/>
      <c r="F218" s="237" t="s">
        <v>361</v>
      </c>
      <c r="G218" s="41"/>
      <c r="H218" s="41"/>
      <c r="I218" s="138"/>
      <c r="J218" s="41"/>
      <c r="K218" s="41"/>
      <c r="L218" s="45"/>
      <c r="M218" s="235"/>
      <c r="N218" s="236"/>
      <c r="O218" s="85"/>
      <c r="P218" s="85"/>
      <c r="Q218" s="85"/>
      <c r="R218" s="85"/>
      <c r="S218" s="85"/>
      <c r="T218" s="86"/>
      <c r="U218" s="39"/>
      <c r="V218" s="39"/>
      <c r="W218" s="39"/>
      <c r="X218" s="39"/>
      <c r="Y218" s="39"/>
      <c r="Z218" s="39"/>
      <c r="AA218" s="39"/>
      <c r="AB218" s="39"/>
      <c r="AC218" s="39"/>
      <c r="AD218" s="39"/>
      <c r="AE218" s="39"/>
      <c r="AT218" s="18" t="s">
        <v>171</v>
      </c>
      <c r="AU218" s="18" t="s">
        <v>82</v>
      </c>
    </row>
    <row r="219" s="13" customFormat="1">
      <c r="A219" s="13"/>
      <c r="B219" s="238"/>
      <c r="C219" s="239"/>
      <c r="D219" s="233" t="s">
        <v>173</v>
      </c>
      <c r="E219" s="240" t="s">
        <v>19</v>
      </c>
      <c r="F219" s="241" t="s">
        <v>362</v>
      </c>
      <c r="G219" s="239"/>
      <c r="H219" s="242">
        <v>4</v>
      </c>
      <c r="I219" s="243"/>
      <c r="J219" s="239"/>
      <c r="K219" s="239"/>
      <c r="L219" s="244"/>
      <c r="M219" s="245"/>
      <c r="N219" s="246"/>
      <c r="O219" s="246"/>
      <c r="P219" s="246"/>
      <c r="Q219" s="246"/>
      <c r="R219" s="246"/>
      <c r="S219" s="246"/>
      <c r="T219" s="247"/>
      <c r="U219" s="13"/>
      <c r="V219" s="13"/>
      <c r="W219" s="13"/>
      <c r="X219" s="13"/>
      <c r="Y219" s="13"/>
      <c r="Z219" s="13"/>
      <c r="AA219" s="13"/>
      <c r="AB219" s="13"/>
      <c r="AC219" s="13"/>
      <c r="AD219" s="13"/>
      <c r="AE219" s="13"/>
      <c r="AT219" s="248" t="s">
        <v>173</v>
      </c>
      <c r="AU219" s="248" t="s">
        <v>82</v>
      </c>
      <c r="AV219" s="13" t="s">
        <v>82</v>
      </c>
      <c r="AW219" s="13" t="s">
        <v>33</v>
      </c>
      <c r="AX219" s="13" t="s">
        <v>80</v>
      </c>
      <c r="AY219" s="248" t="s">
        <v>160</v>
      </c>
    </row>
    <row r="220" s="12" customFormat="1" ht="22.8" customHeight="1">
      <c r="A220" s="12"/>
      <c r="B220" s="204"/>
      <c r="C220" s="205"/>
      <c r="D220" s="206" t="s">
        <v>71</v>
      </c>
      <c r="E220" s="218" t="s">
        <v>191</v>
      </c>
      <c r="F220" s="218" t="s">
        <v>363</v>
      </c>
      <c r="G220" s="205"/>
      <c r="H220" s="205"/>
      <c r="I220" s="208"/>
      <c r="J220" s="219">
        <f>BK220</f>
        <v>0</v>
      </c>
      <c r="K220" s="205"/>
      <c r="L220" s="210"/>
      <c r="M220" s="211"/>
      <c r="N220" s="212"/>
      <c r="O220" s="212"/>
      <c r="P220" s="213">
        <f>SUM(P221:P256)</f>
        <v>0</v>
      </c>
      <c r="Q220" s="212"/>
      <c r="R220" s="213">
        <f>SUM(R221:R256)</f>
        <v>14.928131840000001</v>
      </c>
      <c r="S220" s="212"/>
      <c r="T220" s="214">
        <f>SUM(T221:T256)</f>
        <v>0</v>
      </c>
      <c r="U220" s="12"/>
      <c r="V220" s="12"/>
      <c r="W220" s="12"/>
      <c r="X220" s="12"/>
      <c r="Y220" s="12"/>
      <c r="Z220" s="12"/>
      <c r="AA220" s="12"/>
      <c r="AB220" s="12"/>
      <c r="AC220" s="12"/>
      <c r="AD220" s="12"/>
      <c r="AE220" s="12"/>
      <c r="AR220" s="215" t="s">
        <v>80</v>
      </c>
      <c r="AT220" s="216" t="s">
        <v>71</v>
      </c>
      <c r="AU220" s="216" t="s">
        <v>80</v>
      </c>
      <c r="AY220" s="215" t="s">
        <v>160</v>
      </c>
      <c r="BK220" s="217">
        <f>SUM(BK221:BK256)</f>
        <v>0</v>
      </c>
    </row>
    <row r="221" s="2" customFormat="1" ht="16.5" customHeight="1">
      <c r="A221" s="39"/>
      <c r="B221" s="40"/>
      <c r="C221" s="220" t="s">
        <v>364</v>
      </c>
      <c r="D221" s="220" t="s">
        <v>162</v>
      </c>
      <c r="E221" s="221" t="s">
        <v>365</v>
      </c>
      <c r="F221" s="222" t="s">
        <v>366</v>
      </c>
      <c r="G221" s="223" t="s">
        <v>244</v>
      </c>
      <c r="H221" s="224">
        <v>855.79999999999995</v>
      </c>
      <c r="I221" s="225"/>
      <c r="J221" s="226">
        <f>ROUND(I221*H221,2)</f>
        <v>0</v>
      </c>
      <c r="K221" s="222" t="s">
        <v>19</v>
      </c>
      <c r="L221" s="45"/>
      <c r="M221" s="227" t="s">
        <v>19</v>
      </c>
      <c r="N221" s="228" t="s">
        <v>43</v>
      </c>
      <c r="O221" s="85"/>
      <c r="P221" s="229">
        <f>O221*H221</f>
        <v>0</v>
      </c>
      <c r="Q221" s="229">
        <v>0</v>
      </c>
      <c r="R221" s="229">
        <f>Q221*H221</f>
        <v>0</v>
      </c>
      <c r="S221" s="229">
        <v>0</v>
      </c>
      <c r="T221" s="230">
        <f>S221*H221</f>
        <v>0</v>
      </c>
      <c r="U221" s="39"/>
      <c r="V221" s="39"/>
      <c r="W221" s="39"/>
      <c r="X221" s="39"/>
      <c r="Y221" s="39"/>
      <c r="Z221" s="39"/>
      <c r="AA221" s="39"/>
      <c r="AB221" s="39"/>
      <c r="AC221" s="39"/>
      <c r="AD221" s="39"/>
      <c r="AE221" s="39"/>
      <c r="AR221" s="231" t="s">
        <v>167</v>
      </c>
      <c r="AT221" s="231" t="s">
        <v>162</v>
      </c>
      <c r="AU221" s="231" t="s">
        <v>82</v>
      </c>
      <c r="AY221" s="18" t="s">
        <v>160</v>
      </c>
      <c r="BE221" s="232">
        <f>IF(N221="základní",J221,0)</f>
        <v>0</v>
      </c>
      <c r="BF221" s="232">
        <f>IF(N221="snížená",J221,0)</f>
        <v>0</v>
      </c>
      <c r="BG221" s="232">
        <f>IF(N221="zákl. přenesená",J221,0)</f>
        <v>0</v>
      </c>
      <c r="BH221" s="232">
        <f>IF(N221="sníž. přenesená",J221,0)</f>
        <v>0</v>
      </c>
      <c r="BI221" s="232">
        <f>IF(N221="nulová",J221,0)</f>
        <v>0</v>
      </c>
      <c r="BJ221" s="18" t="s">
        <v>80</v>
      </c>
      <c r="BK221" s="232">
        <f>ROUND(I221*H221,2)</f>
        <v>0</v>
      </c>
      <c r="BL221" s="18" t="s">
        <v>167</v>
      </c>
      <c r="BM221" s="231" t="s">
        <v>367</v>
      </c>
    </row>
    <row r="222" s="2" customFormat="1">
      <c r="A222" s="39"/>
      <c r="B222" s="40"/>
      <c r="C222" s="41"/>
      <c r="D222" s="233" t="s">
        <v>169</v>
      </c>
      <c r="E222" s="41"/>
      <c r="F222" s="234" t="s">
        <v>368</v>
      </c>
      <c r="G222" s="41"/>
      <c r="H222" s="41"/>
      <c r="I222" s="138"/>
      <c r="J222" s="41"/>
      <c r="K222" s="41"/>
      <c r="L222" s="45"/>
      <c r="M222" s="235"/>
      <c r="N222" s="236"/>
      <c r="O222" s="85"/>
      <c r="P222" s="85"/>
      <c r="Q222" s="85"/>
      <c r="R222" s="85"/>
      <c r="S222" s="85"/>
      <c r="T222" s="86"/>
      <c r="U222" s="39"/>
      <c r="V222" s="39"/>
      <c r="W222" s="39"/>
      <c r="X222" s="39"/>
      <c r="Y222" s="39"/>
      <c r="Z222" s="39"/>
      <c r="AA222" s="39"/>
      <c r="AB222" s="39"/>
      <c r="AC222" s="39"/>
      <c r="AD222" s="39"/>
      <c r="AE222" s="39"/>
      <c r="AT222" s="18" t="s">
        <v>169</v>
      </c>
      <c r="AU222" s="18" t="s">
        <v>82</v>
      </c>
    </row>
    <row r="223" s="2" customFormat="1">
      <c r="A223" s="39"/>
      <c r="B223" s="40"/>
      <c r="C223" s="41"/>
      <c r="D223" s="233" t="s">
        <v>171</v>
      </c>
      <c r="E223" s="41"/>
      <c r="F223" s="237" t="s">
        <v>369</v>
      </c>
      <c r="G223" s="41"/>
      <c r="H223" s="41"/>
      <c r="I223" s="138"/>
      <c r="J223" s="41"/>
      <c r="K223" s="41"/>
      <c r="L223" s="45"/>
      <c r="M223" s="235"/>
      <c r="N223" s="236"/>
      <c r="O223" s="85"/>
      <c r="P223" s="85"/>
      <c r="Q223" s="85"/>
      <c r="R223" s="85"/>
      <c r="S223" s="85"/>
      <c r="T223" s="86"/>
      <c r="U223" s="39"/>
      <c r="V223" s="39"/>
      <c r="W223" s="39"/>
      <c r="X223" s="39"/>
      <c r="Y223" s="39"/>
      <c r="Z223" s="39"/>
      <c r="AA223" s="39"/>
      <c r="AB223" s="39"/>
      <c r="AC223" s="39"/>
      <c r="AD223" s="39"/>
      <c r="AE223" s="39"/>
      <c r="AT223" s="18" t="s">
        <v>171</v>
      </c>
      <c r="AU223" s="18" t="s">
        <v>82</v>
      </c>
    </row>
    <row r="224" s="13" customFormat="1">
      <c r="A224" s="13"/>
      <c r="B224" s="238"/>
      <c r="C224" s="239"/>
      <c r="D224" s="233" t="s">
        <v>173</v>
      </c>
      <c r="E224" s="240" t="s">
        <v>101</v>
      </c>
      <c r="F224" s="241" t="s">
        <v>370</v>
      </c>
      <c r="G224" s="239"/>
      <c r="H224" s="242">
        <v>855.79999999999995</v>
      </c>
      <c r="I224" s="243"/>
      <c r="J224" s="239"/>
      <c r="K224" s="239"/>
      <c r="L224" s="244"/>
      <c r="M224" s="245"/>
      <c r="N224" s="246"/>
      <c r="O224" s="246"/>
      <c r="P224" s="246"/>
      <c r="Q224" s="246"/>
      <c r="R224" s="246"/>
      <c r="S224" s="246"/>
      <c r="T224" s="247"/>
      <c r="U224" s="13"/>
      <c r="V224" s="13"/>
      <c r="W224" s="13"/>
      <c r="X224" s="13"/>
      <c r="Y224" s="13"/>
      <c r="Z224" s="13"/>
      <c r="AA224" s="13"/>
      <c r="AB224" s="13"/>
      <c r="AC224" s="13"/>
      <c r="AD224" s="13"/>
      <c r="AE224" s="13"/>
      <c r="AT224" s="248" t="s">
        <v>173</v>
      </c>
      <c r="AU224" s="248" t="s">
        <v>82</v>
      </c>
      <c r="AV224" s="13" t="s">
        <v>82</v>
      </c>
      <c r="AW224" s="13" t="s">
        <v>33</v>
      </c>
      <c r="AX224" s="13" t="s">
        <v>80</v>
      </c>
      <c r="AY224" s="248" t="s">
        <v>160</v>
      </c>
    </row>
    <row r="225" s="2" customFormat="1" ht="16.5" customHeight="1">
      <c r="A225" s="39"/>
      <c r="B225" s="40"/>
      <c r="C225" s="249" t="s">
        <v>371</v>
      </c>
      <c r="D225" s="249" t="s">
        <v>187</v>
      </c>
      <c r="E225" s="250" t="s">
        <v>372</v>
      </c>
      <c r="F225" s="251" t="s">
        <v>373</v>
      </c>
      <c r="G225" s="252" t="s">
        <v>244</v>
      </c>
      <c r="H225" s="253">
        <v>864.35799999999995</v>
      </c>
      <c r="I225" s="254"/>
      <c r="J225" s="255">
        <f>ROUND(I225*H225,2)</f>
        <v>0</v>
      </c>
      <c r="K225" s="251" t="s">
        <v>166</v>
      </c>
      <c r="L225" s="256"/>
      <c r="M225" s="257" t="s">
        <v>19</v>
      </c>
      <c r="N225" s="258" t="s">
        <v>43</v>
      </c>
      <c r="O225" s="85"/>
      <c r="P225" s="229">
        <f>O225*H225</f>
        <v>0</v>
      </c>
      <c r="Q225" s="229">
        <v>0.00048000000000000001</v>
      </c>
      <c r="R225" s="229">
        <f>Q225*H225</f>
        <v>0.41489184000000001</v>
      </c>
      <c r="S225" s="229">
        <v>0</v>
      </c>
      <c r="T225" s="230">
        <f>S225*H225</f>
        <v>0</v>
      </c>
      <c r="U225" s="39"/>
      <c r="V225" s="39"/>
      <c r="W225" s="39"/>
      <c r="X225" s="39"/>
      <c r="Y225" s="39"/>
      <c r="Z225" s="39"/>
      <c r="AA225" s="39"/>
      <c r="AB225" s="39"/>
      <c r="AC225" s="39"/>
      <c r="AD225" s="39"/>
      <c r="AE225" s="39"/>
      <c r="AR225" s="231" t="s">
        <v>191</v>
      </c>
      <c r="AT225" s="231" t="s">
        <v>187</v>
      </c>
      <c r="AU225" s="231" t="s">
        <v>82</v>
      </c>
      <c r="AY225" s="18" t="s">
        <v>160</v>
      </c>
      <c r="BE225" s="232">
        <f>IF(N225="základní",J225,0)</f>
        <v>0</v>
      </c>
      <c r="BF225" s="232">
        <f>IF(N225="snížená",J225,0)</f>
        <v>0</v>
      </c>
      <c r="BG225" s="232">
        <f>IF(N225="zákl. přenesená",J225,0)</f>
        <v>0</v>
      </c>
      <c r="BH225" s="232">
        <f>IF(N225="sníž. přenesená",J225,0)</f>
        <v>0</v>
      </c>
      <c r="BI225" s="232">
        <f>IF(N225="nulová",J225,0)</f>
        <v>0</v>
      </c>
      <c r="BJ225" s="18" t="s">
        <v>80</v>
      </c>
      <c r="BK225" s="232">
        <f>ROUND(I225*H225,2)</f>
        <v>0</v>
      </c>
      <c r="BL225" s="18" t="s">
        <v>167</v>
      </c>
      <c r="BM225" s="231" t="s">
        <v>374</v>
      </c>
    </row>
    <row r="226" s="2" customFormat="1">
      <c r="A226" s="39"/>
      <c r="B226" s="40"/>
      <c r="C226" s="41"/>
      <c r="D226" s="233" t="s">
        <v>169</v>
      </c>
      <c r="E226" s="41"/>
      <c r="F226" s="234" t="s">
        <v>373</v>
      </c>
      <c r="G226" s="41"/>
      <c r="H226" s="41"/>
      <c r="I226" s="138"/>
      <c r="J226" s="41"/>
      <c r="K226" s="41"/>
      <c r="L226" s="45"/>
      <c r="M226" s="235"/>
      <c r="N226" s="236"/>
      <c r="O226" s="85"/>
      <c r="P226" s="85"/>
      <c r="Q226" s="85"/>
      <c r="R226" s="85"/>
      <c r="S226" s="85"/>
      <c r="T226" s="86"/>
      <c r="U226" s="39"/>
      <c r="V226" s="39"/>
      <c r="W226" s="39"/>
      <c r="X226" s="39"/>
      <c r="Y226" s="39"/>
      <c r="Z226" s="39"/>
      <c r="AA226" s="39"/>
      <c r="AB226" s="39"/>
      <c r="AC226" s="39"/>
      <c r="AD226" s="39"/>
      <c r="AE226" s="39"/>
      <c r="AT226" s="18" t="s">
        <v>169</v>
      </c>
      <c r="AU226" s="18" t="s">
        <v>82</v>
      </c>
    </row>
    <row r="227" s="13" customFormat="1">
      <c r="A227" s="13"/>
      <c r="B227" s="238"/>
      <c r="C227" s="239"/>
      <c r="D227" s="233" t="s">
        <v>173</v>
      </c>
      <c r="E227" s="240" t="s">
        <v>19</v>
      </c>
      <c r="F227" s="241" t="s">
        <v>101</v>
      </c>
      <c r="G227" s="239"/>
      <c r="H227" s="242">
        <v>855.79999999999995</v>
      </c>
      <c r="I227" s="243"/>
      <c r="J227" s="239"/>
      <c r="K227" s="239"/>
      <c r="L227" s="244"/>
      <c r="M227" s="245"/>
      <c r="N227" s="246"/>
      <c r="O227" s="246"/>
      <c r="P227" s="246"/>
      <c r="Q227" s="246"/>
      <c r="R227" s="246"/>
      <c r="S227" s="246"/>
      <c r="T227" s="247"/>
      <c r="U227" s="13"/>
      <c r="V227" s="13"/>
      <c r="W227" s="13"/>
      <c r="X227" s="13"/>
      <c r="Y227" s="13"/>
      <c r="Z227" s="13"/>
      <c r="AA227" s="13"/>
      <c r="AB227" s="13"/>
      <c r="AC227" s="13"/>
      <c r="AD227" s="13"/>
      <c r="AE227" s="13"/>
      <c r="AT227" s="248" t="s">
        <v>173</v>
      </c>
      <c r="AU227" s="248" t="s">
        <v>82</v>
      </c>
      <c r="AV227" s="13" t="s">
        <v>82</v>
      </c>
      <c r="AW227" s="13" t="s">
        <v>33</v>
      </c>
      <c r="AX227" s="13" t="s">
        <v>80</v>
      </c>
      <c r="AY227" s="248" t="s">
        <v>160</v>
      </c>
    </row>
    <row r="228" s="13" customFormat="1">
      <c r="A228" s="13"/>
      <c r="B228" s="238"/>
      <c r="C228" s="239"/>
      <c r="D228" s="233" t="s">
        <v>173</v>
      </c>
      <c r="E228" s="239"/>
      <c r="F228" s="241" t="s">
        <v>375</v>
      </c>
      <c r="G228" s="239"/>
      <c r="H228" s="242">
        <v>864.35799999999995</v>
      </c>
      <c r="I228" s="243"/>
      <c r="J228" s="239"/>
      <c r="K228" s="239"/>
      <c r="L228" s="244"/>
      <c r="M228" s="245"/>
      <c r="N228" s="246"/>
      <c r="O228" s="246"/>
      <c r="P228" s="246"/>
      <c r="Q228" s="246"/>
      <c r="R228" s="246"/>
      <c r="S228" s="246"/>
      <c r="T228" s="247"/>
      <c r="U228" s="13"/>
      <c r="V228" s="13"/>
      <c r="W228" s="13"/>
      <c r="X228" s="13"/>
      <c r="Y228" s="13"/>
      <c r="Z228" s="13"/>
      <c r="AA228" s="13"/>
      <c r="AB228" s="13"/>
      <c r="AC228" s="13"/>
      <c r="AD228" s="13"/>
      <c r="AE228" s="13"/>
      <c r="AT228" s="248" t="s">
        <v>173</v>
      </c>
      <c r="AU228" s="248" t="s">
        <v>82</v>
      </c>
      <c r="AV228" s="13" t="s">
        <v>82</v>
      </c>
      <c r="AW228" s="13" t="s">
        <v>4</v>
      </c>
      <c r="AX228" s="13" t="s">
        <v>80</v>
      </c>
      <c r="AY228" s="248" t="s">
        <v>160</v>
      </c>
    </row>
    <row r="229" s="2" customFormat="1" ht="16.5" customHeight="1">
      <c r="A229" s="39"/>
      <c r="B229" s="40"/>
      <c r="C229" s="220" t="s">
        <v>376</v>
      </c>
      <c r="D229" s="220" t="s">
        <v>162</v>
      </c>
      <c r="E229" s="221" t="s">
        <v>377</v>
      </c>
      <c r="F229" s="222" t="s">
        <v>378</v>
      </c>
      <c r="G229" s="223" t="s">
        <v>379</v>
      </c>
      <c r="H229" s="224">
        <v>16</v>
      </c>
      <c r="I229" s="225"/>
      <c r="J229" s="226">
        <f>ROUND(I229*H229,2)</f>
        <v>0</v>
      </c>
      <c r="K229" s="222" t="s">
        <v>166</v>
      </c>
      <c r="L229" s="45"/>
      <c r="M229" s="227" t="s">
        <v>19</v>
      </c>
      <c r="N229" s="228" t="s">
        <v>43</v>
      </c>
      <c r="O229" s="85"/>
      <c r="P229" s="229">
        <f>O229*H229</f>
        <v>0</v>
      </c>
      <c r="Q229" s="229">
        <v>0.34089999999999998</v>
      </c>
      <c r="R229" s="229">
        <f>Q229*H229</f>
        <v>5.4543999999999997</v>
      </c>
      <c r="S229" s="229">
        <v>0</v>
      </c>
      <c r="T229" s="230">
        <f>S229*H229</f>
        <v>0</v>
      </c>
      <c r="U229" s="39"/>
      <c r="V229" s="39"/>
      <c r="W229" s="39"/>
      <c r="X229" s="39"/>
      <c r="Y229" s="39"/>
      <c r="Z229" s="39"/>
      <c r="AA229" s="39"/>
      <c r="AB229" s="39"/>
      <c r="AC229" s="39"/>
      <c r="AD229" s="39"/>
      <c r="AE229" s="39"/>
      <c r="AR229" s="231" t="s">
        <v>167</v>
      </c>
      <c r="AT229" s="231" t="s">
        <v>162</v>
      </c>
      <c r="AU229" s="231" t="s">
        <v>82</v>
      </c>
      <c r="AY229" s="18" t="s">
        <v>160</v>
      </c>
      <c r="BE229" s="232">
        <f>IF(N229="základní",J229,0)</f>
        <v>0</v>
      </c>
      <c r="BF229" s="232">
        <f>IF(N229="snížená",J229,0)</f>
        <v>0</v>
      </c>
      <c r="BG229" s="232">
        <f>IF(N229="zákl. přenesená",J229,0)</f>
        <v>0</v>
      </c>
      <c r="BH229" s="232">
        <f>IF(N229="sníž. přenesená",J229,0)</f>
        <v>0</v>
      </c>
      <c r="BI229" s="232">
        <f>IF(N229="nulová",J229,0)</f>
        <v>0</v>
      </c>
      <c r="BJ229" s="18" t="s">
        <v>80</v>
      </c>
      <c r="BK229" s="232">
        <f>ROUND(I229*H229,2)</f>
        <v>0</v>
      </c>
      <c r="BL229" s="18" t="s">
        <v>167</v>
      </c>
      <c r="BM229" s="231" t="s">
        <v>380</v>
      </c>
    </row>
    <row r="230" s="2" customFormat="1">
      <c r="A230" s="39"/>
      <c r="B230" s="40"/>
      <c r="C230" s="41"/>
      <c r="D230" s="233" t="s">
        <v>169</v>
      </c>
      <c r="E230" s="41"/>
      <c r="F230" s="234" t="s">
        <v>378</v>
      </c>
      <c r="G230" s="41"/>
      <c r="H230" s="41"/>
      <c r="I230" s="138"/>
      <c r="J230" s="41"/>
      <c r="K230" s="41"/>
      <c r="L230" s="45"/>
      <c r="M230" s="235"/>
      <c r="N230" s="236"/>
      <c r="O230" s="85"/>
      <c r="P230" s="85"/>
      <c r="Q230" s="85"/>
      <c r="R230" s="85"/>
      <c r="S230" s="85"/>
      <c r="T230" s="86"/>
      <c r="U230" s="39"/>
      <c r="V230" s="39"/>
      <c r="W230" s="39"/>
      <c r="X230" s="39"/>
      <c r="Y230" s="39"/>
      <c r="Z230" s="39"/>
      <c r="AA230" s="39"/>
      <c r="AB230" s="39"/>
      <c r="AC230" s="39"/>
      <c r="AD230" s="39"/>
      <c r="AE230" s="39"/>
      <c r="AT230" s="18" t="s">
        <v>169</v>
      </c>
      <c r="AU230" s="18" t="s">
        <v>82</v>
      </c>
    </row>
    <row r="231" s="2" customFormat="1">
      <c r="A231" s="39"/>
      <c r="B231" s="40"/>
      <c r="C231" s="41"/>
      <c r="D231" s="233" t="s">
        <v>171</v>
      </c>
      <c r="E231" s="41"/>
      <c r="F231" s="237" t="s">
        <v>381</v>
      </c>
      <c r="G231" s="41"/>
      <c r="H231" s="41"/>
      <c r="I231" s="138"/>
      <c r="J231" s="41"/>
      <c r="K231" s="41"/>
      <c r="L231" s="45"/>
      <c r="M231" s="235"/>
      <c r="N231" s="236"/>
      <c r="O231" s="85"/>
      <c r="P231" s="85"/>
      <c r="Q231" s="85"/>
      <c r="R231" s="85"/>
      <c r="S231" s="85"/>
      <c r="T231" s="86"/>
      <c r="U231" s="39"/>
      <c r="V231" s="39"/>
      <c r="W231" s="39"/>
      <c r="X231" s="39"/>
      <c r="Y231" s="39"/>
      <c r="Z231" s="39"/>
      <c r="AA231" s="39"/>
      <c r="AB231" s="39"/>
      <c r="AC231" s="39"/>
      <c r="AD231" s="39"/>
      <c r="AE231" s="39"/>
      <c r="AT231" s="18" t="s">
        <v>171</v>
      </c>
      <c r="AU231" s="18" t="s">
        <v>82</v>
      </c>
    </row>
    <row r="232" s="2" customFormat="1" ht="16.5" customHeight="1">
      <c r="A232" s="39"/>
      <c r="B232" s="40"/>
      <c r="C232" s="249" t="s">
        <v>382</v>
      </c>
      <c r="D232" s="249" t="s">
        <v>187</v>
      </c>
      <c r="E232" s="250" t="s">
        <v>383</v>
      </c>
      <c r="F232" s="251" t="s">
        <v>384</v>
      </c>
      <c r="G232" s="252" t="s">
        <v>379</v>
      </c>
      <c r="H232" s="253">
        <v>16</v>
      </c>
      <c r="I232" s="254"/>
      <c r="J232" s="255">
        <f>ROUND(I232*H232,2)</f>
        <v>0</v>
      </c>
      <c r="K232" s="251" t="s">
        <v>166</v>
      </c>
      <c r="L232" s="256"/>
      <c r="M232" s="257" t="s">
        <v>19</v>
      </c>
      <c r="N232" s="258" t="s">
        <v>43</v>
      </c>
      <c r="O232" s="85"/>
      <c r="P232" s="229">
        <f>O232*H232</f>
        <v>0</v>
      </c>
      <c r="Q232" s="229">
        <v>0.021000000000000001</v>
      </c>
      <c r="R232" s="229">
        <f>Q232*H232</f>
        <v>0.33600000000000002</v>
      </c>
      <c r="S232" s="229">
        <v>0</v>
      </c>
      <c r="T232" s="230">
        <f>S232*H232</f>
        <v>0</v>
      </c>
      <c r="U232" s="39"/>
      <c r="V232" s="39"/>
      <c r="W232" s="39"/>
      <c r="X232" s="39"/>
      <c r="Y232" s="39"/>
      <c r="Z232" s="39"/>
      <c r="AA232" s="39"/>
      <c r="AB232" s="39"/>
      <c r="AC232" s="39"/>
      <c r="AD232" s="39"/>
      <c r="AE232" s="39"/>
      <c r="AR232" s="231" t="s">
        <v>191</v>
      </c>
      <c r="AT232" s="231" t="s">
        <v>187</v>
      </c>
      <c r="AU232" s="231" t="s">
        <v>82</v>
      </c>
      <c r="AY232" s="18" t="s">
        <v>160</v>
      </c>
      <c r="BE232" s="232">
        <f>IF(N232="základní",J232,0)</f>
        <v>0</v>
      </c>
      <c r="BF232" s="232">
        <f>IF(N232="snížená",J232,0)</f>
        <v>0</v>
      </c>
      <c r="BG232" s="232">
        <f>IF(N232="zákl. přenesená",J232,0)</f>
        <v>0</v>
      </c>
      <c r="BH232" s="232">
        <f>IF(N232="sníž. přenesená",J232,0)</f>
        <v>0</v>
      </c>
      <c r="BI232" s="232">
        <f>IF(N232="nulová",J232,0)</f>
        <v>0</v>
      </c>
      <c r="BJ232" s="18" t="s">
        <v>80</v>
      </c>
      <c r="BK232" s="232">
        <f>ROUND(I232*H232,2)</f>
        <v>0</v>
      </c>
      <c r="BL232" s="18" t="s">
        <v>167</v>
      </c>
      <c r="BM232" s="231" t="s">
        <v>385</v>
      </c>
    </row>
    <row r="233" s="2" customFormat="1">
      <c r="A233" s="39"/>
      <c r="B233" s="40"/>
      <c r="C233" s="41"/>
      <c r="D233" s="233" t="s">
        <v>169</v>
      </c>
      <c r="E233" s="41"/>
      <c r="F233" s="234" t="s">
        <v>384</v>
      </c>
      <c r="G233" s="41"/>
      <c r="H233" s="41"/>
      <c r="I233" s="138"/>
      <c r="J233" s="41"/>
      <c r="K233" s="41"/>
      <c r="L233" s="45"/>
      <c r="M233" s="235"/>
      <c r="N233" s="236"/>
      <c r="O233" s="85"/>
      <c r="P233" s="85"/>
      <c r="Q233" s="85"/>
      <c r="R233" s="85"/>
      <c r="S233" s="85"/>
      <c r="T233" s="86"/>
      <c r="U233" s="39"/>
      <c r="V233" s="39"/>
      <c r="W233" s="39"/>
      <c r="X233" s="39"/>
      <c r="Y233" s="39"/>
      <c r="Z233" s="39"/>
      <c r="AA233" s="39"/>
      <c r="AB233" s="39"/>
      <c r="AC233" s="39"/>
      <c r="AD233" s="39"/>
      <c r="AE233" s="39"/>
      <c r="AT233" s="18" t="s">
        <v>169</v>
      </c>
      <c r="AU233" s="18" t="s">
        <v>82</v>
      </c>
    </row>
    <row r="234" s="2" customFormat="1" ht="16.5" customHeight="1">
      <c r="A234" s="39"/>
      <c r="B234" s="40"/>
      <c r="C234" s="249" t="s">
        <v>386</v>
      </c>
      <c r="D234" s="249" t="s">
        <v>187</v>
      </c>
      <c r="E234" s="250" t="s">
        <v>387</v>
      </c>
      <c r="F234" s="251" t="s">
        <v>388</v>
      </c>
      <c r="G234" s="252" t="s">
        <v>379</v>
      </c>
      <c r="H234" s="253">
        <v>16</v>
      </c>
      <c r="I234" s="254"/>
      <c r="J234" s="255">
        <f>ROUND(I234*H234,2)</f>
        <v>0</v>
      </c>
      <c r="K234" s="251" t="s">
        <v>166</v>
      </c>
      <c r="L234" s="256"/>
      <c r="M234" s="257" t="s">
        <v>19</v>
      </c>
      <c r="N234" s="258" t="s">
        <v>43</v>
      </c>
      <c r="O234" s="85"/>
      <c r="P234" s="229">
        <f>O234*H234</f>
        <v>0</v>
      </c>
      <c r="Q234" s="229">
        <v>0.0085000000000000006</v>
      </c>
      <c r="R234" s="229">
        <f>Q234*H234</f>
        <v>0.13600000000000001</v>
      </c>
      <c r="S234" s="229">
        <v>0</v>
      </c>
      <c r="T234" s="230">
        <f>S234*H234</f>
        <v>0</v>
      </c>
      <c r="U234" s="39"/>
      <c r="V234" s="39"/>
      <c r="W234" s="39"/>
      <c r="X234" s="39"/>
      <c r="Y234" s="39"/>
      <c r="Z234" s="39"/>
      <c r="AA234" s="39"/>
      <c r="AB234" s="39"/>
      <c r="AC234" s="39"/>
      <c r="AD234" s="39"/>
      <c r="AE234" s="39"/>
      <c r="AR234" s="231" t="s">
        <v>191</v>
      </c>
      <c r="AT234" s="231" t="s">
        <v>187</v>
      </c>
      <c r="AU234" s="231" t="s">
        <v>82</v>
      </c>
      <c r="AY234" s="18" t="s">
        <v>160</v>
      </c>
      <c r="BE234" s="232">
        <f>IF(N234="základní",J234,0)</f>
        <v>0</v>
      </c>
      <c r="BF234" s="232">
        <f>IF(N234="snížená",J234,0)</f>
        <v>0</v>
      </c>
      <c r="BG234" s="232">
        <f>IF(N234="zákl. přenesená",J234,0)</f>
        <v>0</v>
      </c>
      <c r="BH234" s="232">
        <f>IF(N234="sníž. přenesená",J234,0)</f>
        <v>0</v>
      </c>
      <c r="BI234" s="232">
        <f>IF(N234="nulová",J234,0)</f>
        <v>0</v>
      </c>
      <c r="BJ234" s="18" t="s">
        <v>80</v>
      </c>
      <c r="BK234" s="232">
        <f>ROUND(I234*H234,2)</f>
        <v>0</v>
      </c>
      <c r="BL234" s="18" t="s">
        <v>167</v>
      </c>
      <c r="BM234" s="231" t="s">
        <v>389</v>
      </c>
    </row>
    <row r="235" s="2" customFormat="1">
      <c r="A235" s="39"/>
      <c r="B235" s="40"/>
      <c r="C235" s="41"/>
      <c r="D235" s="233" t="s">
        <v>169</v>
      </c>
      <c r="E235" s="41"/>
      <c r="F235" s="234" t="s">
        <v>388</v>
      </c>
      <c r="G235" s="41"/>
      <c r="H235" s="41"/>
      <c r="I235" s="138"/>
      <c r="J235" s="41"/>
      <c r="K235" s="41"/>
      <c r="L235" s="45"/>
      <c r="M235" s="235"/>
      <c r="N235" s="236"/>
      <c r="O235" s="85"/>
      <c r="P235" s="85"/>
      <c r="Q235" s="85"/>
      <c r="R235" s="85"/>
      <c r="S235" s="85"/>
      <c r="T235" s="86"/>
      <c r="U235" s="39"/>
      <c r="V235" s="39"/>
      <c r="W235" s="39"/>
      <c r="X235" s="39"/>
      <c r="Y235" s="39"/>
      <c r="Z235" s="39"/>
      <c r="AA235" s="39"/>
      <c r="AB235" s="39"/>
      <c r="AC235" s="39"/>
      <c r="AD235" s="39"/>
      <c r="AE235" s="39"/>
      <c r="AT235" s="18" t="s">
        <v>169</v>
      </c>
      <c r="AU235" s="18" t="s">
        <v>82</v>
      </c>
    </row>
    <row r="236" s="2" customFormat="1" ht="16.5" customHeight="1">
      <c r="A236" s="39"/>
      <c r="B236" s="40"/>
      <c r="C236" s="249" t="s">
        <v>390</v>
      </c>
      <c r="D236" s="249" t="s">
        <v>187</v>
      </c>
      <c r="E236" s="250" t="s">
        <v>391</v>
      </c>
      <c r="F236" s="251" t="s">
        <v>392</v>
      </c>
      <c r="G236" s="252" t="s">
        <v>244</v>
      </c>
      <c r="H236" s="253">
        <v>16</v>
      </c>
      <c r="I236" s="254"/>
      <c r="J236" s="255">
        <f>ROUND(I236*H236,2)</f>
        <v>0</v>
      </c>
      <c r="K236" s="251" t="s">
        <v>166</v>
      </c>
      <c r="L236" s="256"/>
      <c r="M236" s="257" t="s">
        <v>19</v>
      </c>
      <c r="N236" s="258" t="s">
        <v>43</v>
      </c>
      <c r="O236" s="85"/>
      <c r="P236" s="229">
        <f>O236*H236</f>
        <v>0</v>
      </c>
      <c r="Q236" s="229">
        <v>0.012</v>
      </c>
      <c r="R236" s="229">
        <f>Q236*H236</f>
        <v>0.192</v>
      </c>
      <c r="S236" s="229">
        <v>0</v>
      </c>
      <c r="T236" s="230">
        <f>S236*H236</f>
        <v>0</v>
      </c>
      <c r="U236" s="39"/>
      <c r="V236" s="39"/>
      <c r="W236" s="39"/>
      <c r="X236" s="39"/>
      <c r="Y236" s="39"/>
      <c r="Z236" s="39"/>
      <c r="AA236" s="39"/>
      <c r="AB236" s="39"/>
      <c r="AC236" s="39"/>
      <c r="AD236" s="39"/>
      <c r="AE236" s="39"/>
      <c r="AR236" s="231" t="s">
        <v>191</v>
      </c>
      <c r="AT236" s="231" t="s">
        <v>187</v>
      </c>
      <c r="AU236" s="231" t="s">
        <v>82</v>
      </c>
      <c r="AY236" s="18" t="s">
        <v>160</v>
      </c>
      <c r="BE236" s="232">
        <f>IF(N236="základní",J236,0)</f>
        <v>0</v>
      </c>
      <c r="BF236" s="232">
        <f>IF(N236="snížená",J236,0)</f>
        <v>0</v>
      </c>
      <c r="BG236" s="232">
        <f>IF(N236="zákl. přenesená",J236,0)</f>
        <v>0</v>
      </c>
      <c r="BH236" s="232">
        <f>IF(N236="sníž. přenesená",J236,0)</f>
        <v>0</v>
      </c>
      <c r="BI236" s="232">
        <f>IF(N236="nulová",J236,0)</f>
        <v>0</v>
      </c>
      <c r="BJ236" s="18" t="s">
        <v>80</v>
      </c>
      <c r="BK236" s="232">
        <f>ROUND(I236*H236,2)</f>
        <v>0</v>
      </c>
      <c r="BL236" s="18" t="s">
        <v>167</v>
      </c>
      <c r="BM236" s="231" t="s">
        <v>393</v>
      </c>
    </row>
    <row r="237" s="2" customFormat="1">
      <c r="A237" s="39"/>
      <c r="B237" s="40"/>
      <c r="C237" s="41"/>
      <c r="D237" s="233" t="s">
        <v>169</v>
      </c>
      <c r="E237" s="41"/>
      <c r="F237" s="234" t="s">
        <v>392</v>
      </c>
      <c r="G237" s="41"/>
      <c r="H237" s="41"/>
      <c r="I237" s="138"/>
      <c r="J237" s="41"/>
      <c r="K237" s="41"/>
      <c r="L237" s="45"/>
      <c r="M237" s="235"/>
      <c r="N237" s="236"/>
      <c r="O237" s="85"/>
      <c r="P237" s="85"/>
      <c r="Q237" s="85"/>
      <c r="R237" s="85"/>
      <c r="S237" s="85"/>
      <c r="T237" s="86"/>
      <c r="U237" s="39"/>
      <c r="V237" s="39"/>
      <c r="W237" s="39"/>
      <c r="X237" s="39"/>
      <c r="Y237" s="39"/>
      <c r="Z237" s="39"/>
      <c r="AA237" s="39"/>
      <c r="AB237" s="39"/>
      <c r="AC237" s="39"/>
      <c r="AD237" s="39"/>
      <c r="AE237" s="39"/>
      <c r="AT237" s="18" t="s">
        <v>169</v>
      </c>
      <c r="AU237" s="18" t="s">
        <v>82</v>
      </c>
    </row>
    <row r="238" s="2" customFormat="1" ht="16.5" customHeight="1">
      <c r="A238" s="39"/>
      <c r="B238" s="40"/>
      <c r="C238" s="249" t="s">
        <v>394</v>
      </c>
      <c r="D238" s="249" t="s">
        <v>187</v>
      </c>
      <c r="E238" s="250" t="s">
        <v>395</v>
      </c>
      <c r="F238" s="251" t="s">
        <v>396</v>
      </c>
      <c r="G238" s="252" t="s">
        <v>379</v>
      </c>
      <c r="H238" s="253">
        <v>16</v>
      </c>
      <c r="I238" s="254"/>
      <c r="J238" s="255">
        <f>ROUND(I238*H238,2)</f>
        <v>0</v>
      </c>
      <c r="K238" s="251" t="s">
        <v>166</v>
      </c>
      <c r="L238" s="256"/>
      <c r="M238" s="257" t="s">
        <v>19</v>
      </c>
      <c r="N238" s="258" t="s">
        <v>43</v>
      </c>
      <c r="O238" s="85"/>
      <c r="P238" s="229">
        <f>O238*H238</f>
        <v>0</v>
      </c>
      <c r="Q238" s="229">
        <v>0.012</v>
      </c>
      <c r="R238" s="229">
        <f>Q238*H238</f>
        <v>0.192</v>
      </c>
      <c r="S238" s="229">
        <v>0</v>
      </c>
      <c r="T238" s="230">
        <f>S238*H238</f>
        <v>0</v>
      </c>
      <c r="U238" s="39"/>
      <c r="V238" s="39"/>
      <c r="W238" s="39"/>
      <c r="X238" s="39"/>
      <c r="Y238" s="39"/>
      <c r="Z238" s="39"/>
      <c r="AA238" s="39"/>
      <c r="AB238" s="39"/>
      <c r="AC238" s="39"/>
      <c r="AD238" s="39"/>
      <c r="AE238" s="39"/>
      <c r="AR238" s="231" t="s">
        <v>191</v>
      </c>
      <c r="AT238" s="231" t="s">
        <v>187</v>
      </c>
      <c r="AU238" s="231" t="s">
        <v>82</v>
      </c>
      <c r="AY238" s="18" t="s">
        <v>160</v>
      </c>
      <c r="BE238" s="232">
        <f>IF(N238="základní",J238,0)</f>
        <v>0</v>
      </c>
      <c r="BF238" s="232">
        <f>IF(N238="snížená",J238,0)</f>
        <v>0</v>
      </c>
      <c r="BG238" s="232">
        <f>IF(N238="zákl. přenesená",J238,0)</f>
        <v>0</v>
      </c>
      <c r="BH238" s="232">
        <f>IF(N238="sníž. přenesená",J238,0)</f>
        <v>0</v>
      </c>
      <c r="BI238" s="232">
        <f>IF(N238="nulová",J238,0)</f>
        <v>0</v>
      </c>
      <c r="BJ238" s="18" t="s">
        <v>80</v>
      </c>
      <c r="BK238" s="232">
        <f>ROUND(I238*H238,2)</f>
        <v>0</v>
      </c>
      <c r="BL238" s="18" t="s">
        <v>167</v>
      </c>
      <c r="BM238" s="231" t="s">
        <v>397</v>
      </c>
    </row>
    <row r="239" s="2" customFormat="1">
      <c r="A239" s="39"/>
      <c r="B239" s="40"/>
      <c r="C239" s="41"/>
      <c r="D239" s="233" t="s">
        <v>169</v>
      </c>
      <c r="E239" s="41"/>
      <c r="F239" s="234" t="s">
        <v>396</v>
      </c>
      <c r="G239" s="41"/>
      <c r="H239" s="41"/>
      <c r="I239" s="138"/>
      <c r="J239" s="41"/>
      <c r="K239" s="41"/>
      <c r="L239" s="45"/>
      <c r="M239" s="235"/>
      <c r="N239" s="236"/>
      <c r="O239" s="85"/>
      <c r="P239" s="85"/>
      <c r="Q239" s="85"/>
      <c r="R239" s="85"/>
      <c r="S239" s="85"/>
      <c r="T239" s="86"/>
      <c r="U239" s="39"/>
      <c r="V239" s="39"/>
      <c r="W239" s="39"/>
      <c r="X239" s="39"/>
      <c r="Y239" s="39"/>
      <c r="Z239" s="39"/>
      <c r="AA239" s="39"/>
      <c r="AB239" s="39"/>
      <c r="AC239" s="39"/>
      <c r="AD239" s="39"/>
      <c r="AE239" s="39"/>
      <c r="AT239" s="18" t="s">
        <v>169</v>
      </c>
      <c r="AU239" s="18" t="s">
        <v>82</v>
      </c>
    </row>
    <row r="240" s="2" customFormat="1" ht="16.5" customHeight="1">
      <c r="A240" s="39"/>
      <c r="B240" s="40"/>
      <c r="C240" s="249" t="s">
        <v>398</v>
      </c>
      <c r="D240" s="249" t="s">
        <v>187</v>
      </c>
      <c r="E240" s="250" t="s">
        <v>399</v>
      </c>
      <c r="F240" s="251" t="s">
        <v>400</v>
      </c>
      <c r="G240" s="252" t="s">
        <v>379</v>
      </c>
      <c r="H240" s="253">
        <v>16</v>
      </c>
      <c r="I240" s="254"/>
      <c r="J240" s="255">
        <f>ROUND(I240*H240,2)</f>
        <v>0</v>
      </c>
      <c r="K240" s="251" t="s">
        <v>166</v>
      </c>
      <c r="L240" s="256"/>
      <c r="M240" s="257" t="s">
        <v>19</v>
      </c>
      <c r="N240" s="258" t="s">
        <v>43</v>
      </c>
      <c r="O240" s="85"/>
      <c r="P240" s="229">
        <f>O240*H240</f>
        <v>0</v>
      </c>
      <c r="Q240" s="229">
        <v>0.050599999999999999</v>
      </c>
      <c r="R240" s="229">
        <f>Q240*H240</f>
        <v>0.80959999999999999</v>
      </c>
      <c r="S240" s="229">
        <v>0</v>
      </c>
      <c r="T240" s="230">
        <f>S240*H240</f>
        <v>0</v>
      </c>
      <c r="U240" s="39"/>
      <c r="V240" s="39"/>
      <c r="W240" s="39"/>
      <c r="X240" s="39"/>
      <c r="Y240" s="39"/>
      <c r="Z240" s="39"/>
      <c r="AA240" s="39"/>
      <c r="AB240" s="39"/>
      <c r="AC240" s="39"/>
      <c r="AD240" s="39"/>
      <c r="AE240" s="39"/>
      <c r="AR240" s="231" t="s">
        <v>191</v>
      </c>
      <c r="AT240" s="231" t="s">
        <v>187</v>
      </c>
      <c r="AU240" s="231" t="s">
        <v>82</v>
      </c>
      <c r="AY240" s="18" t="s">
        <v>160</v>
      </c>
      <c r="BE240" s="232">
        <f>IF(N240="základní",J240,0)</f>
        <v>0</v>
      </c>
      <c r="BF240" s="232">
        <f>IF(N240="snížená",J240,0)</f>
        <v>0</v>
      </c>
      <c r="BG240" s="232">
        <f>IF(N240="zákl. přenesená",J240,0)</f>
        <v>0</v>
      </c>
      <c r="BH240" s="232">
        <f>IF(N240="sníž. přenesená",J240,0)</f>
        <v>0</v>
      </c>
      <c r="BI240" s="232">
        <f>IF(N240="nulová",J240,0)</f>
        <v>0</v>
      </c>
      <c r="BJ240" s="18" t="s">
        <v>80</v>
      </c>
      <c r="BK240" s="232">
        <f>ROUND(I240*H240,2)</f>
        <v>0</v>
      </c>
      <c r="BL240" s="18" t="s">
        <v>167</v>
      </c>
      <c r="BM240" s="231" t="s">
        <v>401</v>
      </c>
    </row>
    <row r="241" s="2" customFormat="1">
      <c r="A241" s="39"/>
      <c r="B241" s="40"/>
      <c r="C241" s="41"/>
      <c r="D241" s="233" t="s">
        <v>169</v>
      </c>
      <c r="E241" s="41"/>
      <c r="F241" s="234" t="s">
        <v>400</v>
      </c>
      <c r="G241" s="41"/>
      <c r="H241" s="41"/>
      <c r="I241" s="138"/>
      <c r="J241" s="41"/>
      <c r="K241" s="41"/>
      <c r="L241" s="45"/>
      <c r="M241" s="235"/>
      <c r="N241" s="236"/>
      <c r="O241" s="85"/>
      <c r="P241" s="85"/>
      <c r="Q241" s="85"/>
      <c r="R241" s="85"/>
      <c r="S241" s="85"/>
      <c r="T241" s="86"/>
      <c r="U241" s="39"/>
      <c r="V241" s="39"/>
      <c r="W241" s="39"/>
      <c r="X241" s="39"/>
      <c r="Y241" s="39"/>
      <c r="Z241" s="39"/>
      <c r="AA241" s="39"/>
      <c r="AB241" s="39"/>
      <c r="AC241" s="39"/>
      <c r="AD241" s="39"/>
      <c r="AE241" s="39"/>
      <c r="AT241" s="18" t="s">
        <v>169</v>
      </c>
      <c r="AU241" s="18" t="s">
        <v>82</v>
      </c>
    </row>
    <row r="242" s="2" customFormat="1" ht="16.5" customHeight="1">
      <c r="A242" s="39"/>
      <c r="B242" s="40"/>
      <c r="C242" s="249" t="s">
        <v>402</v>
      </c>
      <c r="D242" s="249" t="s">
        <v>187</v>
      </c>
      <c r="E242" s="250" t="s">
        <v>403</v>
      </c>
      <c r="F242" s="251" t="s">
        <v>404</v>
      </c>
      <c r="G242" s="252" t="s">
        <v>379</v>
      </c>
      <c r="H242" s="253">
        <v>16</v>
      </c>
      <c r="I242" s="254"/>
      <c r="J242" s="255">
        <f>ROUND(I242*H242,2)</f>
        <v>0</v>
      </c>
      <c r="K242" s="251" t="s">
        <v>166</v>
      </c>
      <c r="L242" s="256"/>
      <c r="M242" s="257" t="s">
        <v>19</v>
      </c>
      <c r="N242" s="258" t="s">
        <v>43</v>
      </c>
      <c r="O242" s="85"/>
      <c r="P242" s="229">
        <f>O242*H242</f>
        <v>0</v>
      </c>
      <c r="Q242" s="229">
        <v>0.14000000000000001</v>
      </c>
      <c r="R242" s="229">
        <f>Q242*H242</f>
        <v>2.2400000000000002</v>
      </c>
      <c r="S242" s="229">
        <v>0</v>
      </c>
      <c r="T242" s="230">
        <f>S242*H242</f>
        <v>0</v>
      </c>
      <c r="U242" s="39"/>
      <c r="V242" s="39"/>
      <c r="W242" s="39"/>
      <c r="X242" s="39"/>
      <c r="Y242" s="39"/>
      <c r="Z242" s="39"/>
      <c r="AA242" s="39"/>
      <c r="AB242" s="39"/>
      <c r="AC242" s="39"/>
      <c r="AD242" s="39"/>
      <c r="AE242" s="39"/>
      <c r="AR242" s="231" t="s">
        <v>191</v>
      </c>
      <c r="AT242" s="231" t="s">
        <v>187</v>
      </c>
      <c r="AU242" s="231" t="s">
        <v>82</v>
      </c>
      <c r="AY242" s="18" t="s">
        <v>160</v>
      </c>
      <c r="BE242" s="232">
        <f>IF(N242="základní",J242,0)</f>
        <v>0</v>
      </c>
      <c r="BF242" s="232">
        <f>IF(N242="snížená",J242,0)</f>
        <v>0</v>
      </c>
      <c r="BG242" s="232">
        <f>IF(N242="zákl. přenesená",J242,0)</f>
        <v>0</v>
      </c>
      <c r="BH242" s="232">
        <f>IF(N242="sníž. přenesená",J242,0)</f>
        <v>0</v>
      </c>
      <c r="BI242" s="232">
        <f>IF(N242="nulová",J242,0)</f>
        <v>0</v>
      </c>
      <c r="BJ242" s="18" t="s">
        <v>80</v>
      </c>
      <c r="BK242" s="232">
        <f>ROUND(I242*H242,2)</f>
        <v>0</v>
      </c>
      <c r="BL242" s="18" t="s">
        <v>167</v>
      </c>
      <c r="BM242" s="231" t="s">
        <v>405</v>
      </c>
    </row>
    <row r="243" s="2" customFormat="1">
      <c r="A243" s="39"/>
      <c r="B243" s="40"/>
      <c r="C243" s="41"/>
      <c r="D243" s="233" t="s">
        <v>169</v>
      </c>
      <c r="E243" s="41"/>
      <c r="F243" s="234" t="s">
        <v>404</v>
      </c>
      <c r="G243" s="41"/>
      <c r="H243" s="41"/>
      <c r="I243" s="138"/>
      <c r="J243" s="41"/>
      <c r="K243" s="41"/>
      <c r="L243" s="45"/>
      <c r="M243" s="235"/>
      <c r="N243" s="236"/>
      <c r="O243" s="85"/>
      <c r="P243" s="85"/>
      <c r="Q243" s="85"/>
      <c r="R243" s="85"/>
      <c r="S243" s="85"/>
      <c r="T243" s="86"/>
      <c r="U243" s="39"/>
      <c r="V243" s="39"/>
      <c r="W243" s="39"/>
      <c r="X243" s="39"/>
      <c r="Y243" s="39"/>
      <c r="Z243" s="39"/>
      <c r="AA243" s="39"/>
      <c r="AB243" s="39"/>
      <c r="AC243" s="39"/>
      <c r="AD243" s="39"/>
      <c r="AE243" s="39"/>
      <c r="AT243" s="18" t="s">
        <v>169</v>
      </c>
      <c r="AU243" s="18" t="s">
        <v>82</v>
      </c>
    </row>
    <row r="244" s="2" customFormat="1" ht="16.5" customHeight="1">
      <c r="A244" s="39"/>
      <c r="B244" s="40"/>
      <c r="C244" s="249" t="s">
        <v>406</v>
      </c>
      <c r="D244" s="249" t="s">
        <v>187</v>
      </c>
      <c r="E244" s="250" t="s">
        <v>407</v>
      </c>
      <c r="F244" s="251" t="s">
        <v>408</v>
      </c>
      <c r="G244" s="252" t="s">
        <v>379</v>
      </c>
      <c r="H244" s="253">
        <v>16</v>
      </c>
      <c r="I244" s="254"/>
      <c r="J244" s="255">
        <f>ROUND(I244*H244,2)</f>
        <v>0</v>
      </c>
      <c r="K244" s="251" t="s">
        <v>166</v>
      </c>
      <c r="L244" s="256"/>
      <c r="M244" s="257" t="s">
        <v>19</v>
      </c>
      <c r="N244" s="258" t="s">
        <v>43</v>
      </c>
      <c r="O244" s="85"/>
      <c r="P244" s="229">
        <f>O244*H244</f>
        <v>0</v>
      </c>
      <c r="Q244" s="229">
        <v>0.00029</v>
      </c>
      <c r="R244" s="229">
        <f>Q244*H244</f>
        <v>0.00464</v>
      </c>
      <c r="S244" s="229">
        <v>0</v>
      </c>
      <c r="T244" s="230">
        <f>S244*H244</f>
        <v>0</v>
      </c>
      <c r="U244" s="39"/>
      <c r="V244" s="39"/>
      <c r="W244" s="39"/>
      <c r="X244" s="39"/>
      <c r="Y244" s="39"/>
      <c r="Z244" s="39"/>
      <c r="AA244" s="39"/>
      <c r="AB244" s="39"/>
      <c r="AC244" s="39"/>
      <c r="AD244" s="39"/>
      <c r="AE244" s="39"/>
      <c r="AR244" s="231" t="s">
        <v>191</v>
      </c>
      <c r="AT244" s="231" t="s">
        <v>187</v>
      </c>
      <c r="AU244" s="231" t="s">
        <v>82</v>
      </c>
      <c r="AY244" s="18" t="s">
        <v>160</v>
      </c>
      <c r="BE244" s="232">
        <f>IF(N244="základní",J244,0)</f>
        <v>0</v>
      </c>
      <c r="BF244" s="232">
        <f>IF(N244="snížená",J244,0)</f>
        <v>0</v>
      </c>
      <c r="BG244" s="232">
        <f>IF(N244="zákl. přenesená",J244,0)</f>
        <v>0</v>
      </c>
      <c r="BH244" s="232">
        <f>IF(N244="sníž. přenesená",J244,0)</f>
        <v>0</v>
      </c>
      <c r="BI244" s="232">
        <f>IF(N244="nulová",J244,0)</f>
        <v>0</v>
      </c>
      <c r="BJ244" s="18" t="s">
        <v>80</v>
      </c>
      <c r="BK244" s="232">
        <f>ROUND(I244*H244,2)</f>
        <v>0</v>
      </c>
      <c r="BL244" s="18" t="s">
        <v>167</v>
      </c>
      <c r="BM244" s="231" t="s">
        <v>409</v>
      </c>
    </row>
    <row r="245" s="2" customFormat="1">
      <c r="A245" s="39"/>
      <c r="B245" s="40"/>
      <c r="C245" s="41"/>
      <c r="D245" s="233" t="s">
        <v>169</v>
      </c>
      <c r="E245" s="41"/>
      <c r="F245" s="234" t="s">
        <v>408</v>
      </c>
      <c r="G245" s="41"/>
      <c r="H245" s="41"/>
      <c r="I245" s="138"/>
      <c r="J245" s="41"/>
      <c r="K245" s="41"/>
      <c r="L245" s="45"/>
      <c r="M245" s="235"/>
      <c r="N245" s="236"/>
      <c r="O245" s="85"/>
      <c r="P245" s="85"/>
      <c r="Q245" s="85"/>
      <c r="R245" s="85"/>
      <c r="S245" s="85"/>
      <c r="T245" s="86"/>
      <c r="U245" s="39"/>
      <c r="V245" s="39"/>
      <c r="W245" s="39"/>
      <c r="X245" s="39"/>
      <c r="Y245" s="39"/>
      <c r="Z245" s="39"/>
      <c r="AA245" s="39"/>
      <c r="AB245" s="39"/>
      <c r="AC245" s="39"/>
      <c r="AD245" s="39"/>
      <c r="AE245" s="39"/>
      <c r="AT245" s="18" t="s">
        <v>169</v>
      </c>
      <c r="AU245" s="18" t="s">
        <v>82</v>
      </c>
    </row>
    <row r="246" s="2" customFormat="1" ht="16.5" customHeight="1">
      <c r="A246" s="39"/>
      <c r="B246" s="40"/>
      <c r="C246" s="249" t="s">
        <v>410</v>
      </c>
      <c r="D246" s="249" t="s">
        <v>187</v>
      </c>
      <c r="E246" s="250" t="s">
        <v>411</v>
      </c>
      <c r="F246" s="251" t="s">
        <v>412</v>
      </c>
      <c r="G246" s="252" t="s">
        <v>379</v>
      </c>
      <c r="H246" s="253">
        <v>32</v>
      </c>
      <c r="I246" s="254"/>
      <c r="J246" s="255">
        <f>ROUND(I246*H246,2)</f>
        <v>0</v>
      </c>
      <c r="K246" s="251" t="s">
        <v>166</v>
      </c>
      <c r="L246" s="256"/>
      <c r="M246" s="257" t="s">
        <v>19</v>
      </c>
      <c r="N246" s="258" t="s">
        <v>43</v>
      </c>
      <c r="O246" s="85"/>
      <c r="P246" s="229">
        <f>O246*H246</f>
        <v>0</v>
      </c>
      <c r="Q246" s="229">
        <v>0.00013999999999999999</v>
      </c>
      <c r="R246" s="229">
        <f>Q246*H246</f>
        <v>0.0044799999999999996</v>
      </c>
      <c r="S246" s="229">
        <v>0</v>
      </c>
      <c r="T246" s="230">
        <f>S246*H246</f>
        <v>0</v>
      </c>
      <c r="U246" s="39"/>
      <c r="V246" s="39"/>
      <c r="W246" s="39"/>
      <c r="X246" s="39"/>
      <c r="Y246" s="39"/>
      <c r="Z246" s="39"/>
      <c r="AA246" s="39"/>
      <c r="AB246" s="39"/>
      <c r="AC246" s="39"/>
      <c r="AD246" s="39"/>
      <c r="AE246" s="39"/>
      <c r="AR246" s="231" t="s">
        <v>191</v>
      </c>
      <c r="AT246" s="231" t="s">
        <v>187</v>
      </c>
      <c r="AU246" s="231" t="s">
        <v>82</v>
      </c>
      <c r="AY246" s="18" t="s">
        <v>160</v>
      </c>
      <c r="BE246" s="232">
        <f>IF(N246="základní",J246,0)</f>
        <v>0</v>
      </c>
      <c r="BF246" s="232">
        <f>IF(N246="snížená",J246,0)</f>
        <v>0</v>
      </c>
      <c r="BG246" s="232">
        <f>IF(N246="zákl. přenesená",J246,0)</f>
        <v>0</v>
      </c>
      <c r="BH246" s="232">
        <f>IF(N246="sníž. přenesená",J246,0)</f>
        <v>0</v>
      </c>
      <c r="BI246" s="232">
        <f>IF(N246="nulová",J246,0)</f>
        <v>0</v>
      </c>
      <c r="BJ246" s="18" t="s">
        <v>80</v>
      </c>
      <c r="BK246" s="232">
        <f>ROUND(I246*H246,2)</f>
        <v>0</v>
      </c>
      <c r="BL246" s="18" t="s">
        <v>167</v>
      </c>
      <c r="BM246" s="231" t="s">
        <v>413</v>
      </c>
    </row>
    <row r="247" s="2" customFormat="1">
      <c r="A247" s="39"/>
      <c r="B247" s="40"/>
      <c r="C247" s="41"/>
      <c r="D247" s="233" t="s">
        <v>169</v>
      </c>
      <c r="E247" s="41"/>
      <c r="F247" s="234" t="s">
        <v>412</v>
      </c>
      <c r="G247" s="41"/>
      <c r="H247" s="41"/>
      <c r="I247" s="138"/>
      <c r="J247" s="41"/>
      <c r="K247" s="41"/>
      <c r="L247" s="45"/>
      <c r="M247" s="235"/>
      <c r="N247" s="236"/>
      <c r="O247" s="85"/>
      <c r="P247" s="85"/>
      <c r="Q247" s="85"/>
      <c r="R247" s="85"/>
      <c r="S247" s="85"/>
      <c r="T247" s="86"/>
      <c r="U247" s="39"/>
      <c r="V247" s="39"/>
      <c r="W247" s="39"/>
      <c r="X247" s="39"/>
      <c r="Y247" s="39"/>
      <c r="Z247" s="39"/>
      <c r="AA247" s="39"/>
      <c r="AB247" s="39"/>
      <c r="AC247" s="39"/>
      <c r="AD247" s="39"/>
      <c r="AE247" s="39"/>
      <c r="AT247" s="18" t="s">
        <v>169</v>
      </c>
      <c r="AU247" s="18" t="s">
        <v>82</v>
      </c>
    </row>
    <row r="248" s="2" customFormat="1" ht="16.5" customHeight="1">
      <c r="A248" s="39"/>
      <c r="B248" s="40"/>
      <c r="C248" s="220" t="s">
        <v>414</v>
      </c>
      <c r="D248" s="220" t="s">
        <v>162</v>
      </c>
      <c r="E248" s="221" t="s">
        <v>415</v>
      </c>
      <c r="F248" s="222" t="s">
        <v>416</v>
      </c>
      <c r="G248" s="223" t="s">
        <v>379</v>
      </c>
      <c r="H248" s="224">
        <v>1</v>
      </c>
      <c r="I248" s="225"/>
      <c r="J248" s="226">
        <f>ROUND(I248*H248,2)</f>
        <v>0</v>
      </c>
      <c r="K248" s="222" t="s">
        <v>166</v>
      </c>
      <c r="L248" s="45"/>
      <c r="M248" s="227" t="s">
        <v>19</v>
      </c>
      <c r="N248" s="228" t="s">
        <v>43</v>
      </c>
      <c r="O248" s="85"/>
      <c r="P248" s="229">
        <f>O248*H248</f>
        <v>0</v>
      </c>
      <c r="Q248" s="229">
        <v>0.42368</v>
      </c>
      <c r="R248" s="229">
        <f>Q248*H248</f>
        <v>0.42368</v>
      </c>
      <c r="S248" s="229">
        <v>0</v>
      </c>
      <c r="T248" s="230">
        <f>S248*H248</f>
        <v>0</v>
      </c>
      <c r="U248" s="39"/>
      <c r="V248" s="39"/>
      <c r="W248" s="39"/>
      <c r="X248" s="39"/>
      <c r="Y248" s="39"/>
      <c r="Z248" s="39"/>
      <c r="AA248" s="39"/>
      <c r="AB248" s="39"/>
      <c r="AC248" s="39"/>
      <c r="AD248" s="39"/>
      <c r="AE248" s="39"/>
      <c r="AR248" s="231" t="s">
        <v>167</v>
      </c>
      <c r="AT248" s="231" t="s">
        <v>162</v>
      </c>
      <c r="AU248" s="231" t="s">
        <v>82</v>
      </c>
      <c r="AY248" s="18" t="s">
        <v>160</v>
      </c>
      <c r="BE248" s="232">
        <f>IF(N248="základní",J248,0)</f>
        <v>0</v>
      </c>
      <c r="BF248" s="232">
        <f>IF(N248="snížená",J248,0)</f>
        <v>0</v>
      </c>
      <c r="BG248" s="232">
        <f>IF(N248="zákl. přenesená",J248,0)</f>
        <v>0</v>
      </c>
      <c r="BH248" s="232">
        <f>IF(N248="sníž. přenesená",J248,0)</f>
        <v>0</v>
      </c>
      <c r="BI248" s="232">
        <f>IF(N248="nulová",J248,0)</f>
        <v>0</v>
      </c>
      <c r="BJ248" s="18" t="s">
        <v>80</v>
      </c>
      <c r="BK248" s="232">
        <f>ROUND(I248*H248,2)</f>
        <v>0</v>
      </c>
      <c r="BL248" s="18" t="s">
        <v>167</v>
      </c>
      <c r="BM248" s="231" t="s">
        <v>417</v>
      </c>
    </row>
    <row r="249" s="2" customFormat="1">
      <c r="A249" s="39"/>
      <c r="B249" s="40"/>
      <c r="C249" s="41"/>
      <c r="D249" s="233" t="s">
        <v>169</v>
      </c>
      <c r="E249" s="41"/>
      <c r="F249" s="234" t="s">
        <v>416</v>
      </c>
      <c r="G249" s="41"/>
      <c r="H249" s="41"/>
      <c r="I249" s="138"/>
      <c r="J249" s="41"/>
      <c r="K249" s="41"/>
      <c r="L249" s="45"/>
      <c r="M249" s="235"/>
      <c r="N249" s="236"/>
      <c r="O249" s="85"/>
      <c r="P249" s="85"/>
      <c r="Q249" s="85"/>
      <c r="R249" s="85"/>
      <c r="S249" s="85"/>
      <c r="T249" s="86"/>
      <c r="U249" s="39"/>
      <c r="V249" s="39"/>
      <c r="W249" s="39"/>
      <c r="X249" s="39"/>
      <c r="Y249" s="39"/>
      <c r="Z249" s="39"/>
      <c r="AA249" s="39"/>
      <c r="AB249" s="39"/>
      <c r="AC249" s="39"/>
      <c r="AD249" s="39"/>
      <c r="AE249" s="39"/>
      <c r="AT249" s="18" t="s">
        <v>169</v>
      </c>
      <c r="AU249" s="18" t="s">
        <v>82</v>
      </c>
    </row>
    <row r="250" s="2" customFormat="1">
      <c r="A250" s="39"/>
      <c r="B250" s="40"/>
      <c r="C250" s="41"/>
      <c r="D250" s="233" t="s">
        <v>171</v>
      </c>
      <c r="E250" s="41"/>
      <c r="F250" s="237" t="s">
        <v>418</v>
      </c>
      <c r="G250" s="41"/>
      <c r="H250" s="41"/>
      <c r="I250" s="138"/>
      <c r="J250" s="41"/>
      <c r="K250" s="41"/>
      <c r="L250" s="45"/>
      <c r="M250" s="235"/>
      <c r="N250" s="236"/>
      <c r="O250" s="85"/>
      <c r="P250" s="85"/>
      <c r="Q250" s="85"/>
      <c r="R250" s="85"/>
      <c r="S250" s="85"/>
      <c r="T250" s="86"/>
      <c r="U250" s="39"/>
      <c r="V250" s="39"/>
      <c r="W250" s="39"/>
      <c r="X250" s="39"/>
      <c r="Y250" s="39"/>
      <c r="Z250" s="39"/>
      <c r="AA250" s="39"/>
      <c r="AB250" s="39"/>
      <c r="AC250" s="39"/>
      <c r="AD250" s="39"/>
      <c r="AE250" s="39"/>
      <c r="AT250" s="18" t="s">
        <v>171</v>
      </c>
      <c r="AU250" s="18" t="s">
        <v>82</v>
      </c>
    </row>
    <row r="251" s="2" customFormat="1" ht="16.5" customHeight="1">
      <c r="A251" s="39"/>
      <c r="B251" s="40"/>
      <c r="C251" s="220" t="s">
        <v>419</v>
      </c>
      <c r="D251" s="220" t="s">
        <v>162</v>
      </c>
      <c r="E251" s="221" t="s">
        <v>420</v>
      </c>
      <c r="F251" s="222" t="s">
        <v>421</v>
      </c>
      <c r="G251" s="223" t="s">
        <v>379</v>
      </c>
      <c r="H251" s="224">
        <v>9</v>
      </c>
      <c r="I251" s="225"/>
      <c r="J251" s="226">
        <f>ROUND(I251*H251,2)</f>
        <v>0</v>
      </c>
      <c r="K251" s="222" t="s">
        <v>166</v>
      </c>
      <c r="L251" s="45"/>
      <c r="M251" s="227" t="s">
        <v>19</v>
      </c>
      <c r="N251" s="228" t="s">
        <v>43</v>
      </c>
      <c r="O251" s="85"/>
      <c r="P251" s="229">
        <f>O251*H251</f>
        <v>0</v>
      </c>
      <c r="Q251" s="229">
        <v>0.42080000000000001</v>
      </c>
      <c r="R251" s="229">
        <f>Q251*H251</f>
        <v>3.7871999999999999</v>
      </c>
      <c r="S251" s="229">
        <v>0</v>
      </c>
      <c r="T251" s="230">
        <f>S251*H251</f>
        <v>0</v>
      </c>
      <c r="U251" s="39"/>
      <c r="V251" s="39"/>
      <c r="W251" s="39"/>
      <c r="X251" s="39"/>
      <c r="Y251" s="39"/>
      <c r="Z251" s="39"/>
      <c r="AA251" s="39"/>
      <c r="AB251" s="39"/>
      <c r="AC251" s="39"/>
      <c r="AD251" s="39"/>
      <c r="AE251" s="39"/>
      <c r="AR251" s="231" t="s">
        <v>167</v>
      </c>
      <c r="AT251" s="231" t="s">
        <v>162</v>
      </c>
      <c r="AU251" s="231" t="s">
        <v>82</v>
      </c>
      <c r="AY251" s="18" t="s">
        <v>160</v>
      </c>
      <c r="BE251" s="232">
        <f>IF(N251="základní",J251,0)</f>
        <v>0</v>
      </c>
      <c r="BF251" s="232">
        <f>IF(N251="snížená",J251,0)</f>
        <v>0</v>
      </c>
      <c r="BG251" s="232">
        <f>IF(N251="zákl. přenesená",J251,0)</f>
        <v>0</v>
      </c>
      <c r="BH251" s="232">
        <f>IF(N251="sníž. přenesená",J251,0)</f>
        <v>0</v>
      </c>
      <c r="BI251" s="232">
        <f>IF(N251="nulová",J251,0)</f>
        <v>0</v>
      </c>
      <c r="BJ251" s="18" t="s">
        <v>80</v>
      </c>
      <c r="BK251" s="232">
        <f>ROUND(I251*H251,2)</f>
        <v>0</v>
      </c>
      <c r="BL251" s="18" t="s">
        <v>167</v>
      </c>
      <c r="BM251" s="231" t="s">
        <v>422</v>
      </c>
    </row>
    <row r="252" s="2" customFormat="1">
      <c r="A252" s="39"/>
      <c r="B252" s="40"/>
      <c r="C252" s="41"/>
      <c r="D252" s="233" t="s">
        <v>169</v>
      </c>
      <c r="E252" s="41"/>
      <c r="F252" s="234" t="s">
        <v>421</v>
      </c>
      <c r="G252" s="41"/>
      <c r="H252" s="41"/>
      <c r="I252" s="138"/>
      <c r="J252" s="41"/>
      <c r="K252" s="41"/>
      <c r="L252" s="45"/>
      <c r="M252" s="235"/>
      <c r="N252" s="236"/>
      <c r="O252" s="85"/>
      <c r="P252" s="85"/>
      <c r="Q252" s="85"/>
      <c r="R252" s="85"/>
      <c r="S252" s="85"/>
      <c r="T252" s="86"/>
      <c r="U252" s="39"/>
      <c r="V252" s="39"/>
      <c r="W252" s="39"/>
      <c r="X252" s="39"/>
      <c r="Y252" s="39"/>
      <c r="Z252" s="39"/>
      <c r="AA252" s="39"/>
      <c r="AB252" s="39"/>
      <c r="AC252" s="39"/>
      <c r="AD252" s="39"/>
      <c r="AE252" s="39"/>
      <c r="AT252" s="18" t="s">
        <v>169</v>
      </c>
      <c r="AU252" s="18" t="s">
        <v>82</v>
      </c>
    </row>
    <row r="253" s="2" customFormat="1">
      <c r="A253" s="39"/>
      <c r="B253" s="40"/>
      <c r="C253" s="41"/>
      <c r="D253" s="233" t="s">
        <v>171</v>
      </c>
      <c r="E253" s="41"/>
      <c r="F253" s="237" t="s">
        <v>418</v>
      </c>
      <c r="G253" s="41"/>
      <c r="H253" s="41"/>
      <c r="I253" s="138"/>
      <c r="J253" s="41"/>
      <c r="K253" s="41"/>
      <c r="L253" s="45"/>
      <c r="M253" s="235"/>
      <c r="N253" s="236"/>
      <c r="O253" s="85"/>
      <c r="P253" s="85"/>
      <c r="Q253" s="85"/>
      <c r="R253" s="85"/>
      <c r="S253" s="85"/>
      <c r="T253" s="86"/>
      <c r="U253" s="39"/>
      <c r="V253" s="39"/>
      <c r="W253" s="39"/>
      <c r="X253" s="39"/>
      <c r="Y253" s="39"/>
      <c r="Z253" s="39"/>
      <c r="AA253" s="39"/>
      <c r="AB253" s="39"/>
      <c r="AC253" s="39"/>
      <c r="AD253" s="39"/>
      <c r="AE253" s="39"/>
      <c r="AT253" s="18" t="s">
        <v>171</v>
      </c>
      <c r="AU253" s="18" t="s">
        <v>82</v>
      </c>
    </row>
    <row r="254" s="2" customFormat="1" ht="16.5" customHeight="1">
      <c r="A254" s="39"/>
      <c r="B254" s="40"/>
      <c r="C254" s="220" t="s">
        <v>423</v>
      </c>
      <c r="D254" s="220" t="s">
        <v>162</v>
      </c>
      <c r="E254" s="221" t="s">
        <v>424</v>
      </c>
      <c r="F254" s="222" t="s">
        <v>425</v>
      </c>
      <c r="G254" s="223" t="s">
        <v>379</v>
      </c>
      <c r="H254" s="224">
        <v>3</v>
      </c>
      <c r="I254" s="225"/>
      <c r="J254" s="226">
        <f>ROUND(I254*H254,2)</f>
        <v>0</v>
      </c>
      <c r="K254" s="222" t="s">
        <v>166</v>
      </c>
      <c r="L254" s="45"/>
      <c r="M254" s="227" t="s">
        <v>19</v>
      </c>
      <c r="N254" s="228" t="s">
        <v>43</v>
      </c>
      <c r="O254" s="85"/>
      <c r="P254" s="229">
        <f>O254*H254</f>
        <v>0</v>
      </c>
      <c r="Q254" s="229">
        <v>0.31108000000000002</v>
      </c>
      <c r="R254" s="229">
        <f>Q254*H254</f>
        <v>0.93324000000000007</v>
      </c>
      <c r="S254" s="229">
        <v>0</v>
      </c>
      <c r="T254" s="230">
        <f>S254*H254</f>
        <v>0</v>
      </c>
      <c r="U254" s="39"/>
      <c r="V254" s="39"/>
      <c r="W254" s="39"/>
      <c r="X254" s="39"/>
      <c r="Y254" s="39"/>
      <c r="Z254" s="39"/>
      <c r="AA254" s="39"/>
      <c r="AB254" s="39"/>
      <c r="AC254" s="39"/>
      <c r="AD254" s="39"/>
      <c r="AE254" s="39"/>
      <c r="AR254" s="231" t="s">
        <v>167</v>
      </c>
      <c r="AT254" s="231" t="s">
        <v>162</v>
      </c>
      <c r="AU254" s="231" t="s">
        <v>82</v>
      </c>
      <c r="AY254" s="18" t="s">
        <v>160</v>
      </c>
      <c r="BE254" s="232">
        <f>IF(N254="základní",J254,0)</f>
        <v>0</v>
      </c>
      <c r="BF254" s="232">
        <f>IF(N254="snížená",J254,0)</f>
        <v>0</v>
      </c>
      <c r="BG254" s="232">
        <f>IF(N254="zákl. přenesená",J254,0)</f>
        <v>0</v>
      </c>
      <c r="BH254" s="232">
        <f>IF(N254="sníž. přenesená",J254,0)</f>
        <v>0</v>
      </c>
      <c r="BI254" s="232">
        <f>IF(N254="nulová",J254,0)</f>
        <v>0</v>
      </c>
      <c r="BJ254" s="18" t="s">
        <v>80</v>
      </c>
      <c r="BK254" s="232">
        <f>ROUND(I254*H254,2)</f>
        <v>0</v>
      </c>
      <c r="BL254" s="18" t="s">
        <v>167</v>
      </c>
      <c r="BM254" s="231" t="s">
        <v>426</v>
      </c>
    </row>
    <row r="255" s="2" customFormat="1">
      <c r="A255" s="39"/>
      <c r="B255" s="40"/>
      <c r="C255" s="41"/>
      <c r="D255" s="233" t="s">
        <v>169</v>
      </c>
      <c r="E255" s="41"/>
      <c r="F255" s="234" t="s">
        <v>427</v>
      </c>
      <c r="G255" s="41"/>
      <c r="H255" s="41"/>
      <c r="I255" s="138"/>
      <c r="J255" s="41"/>
      <c r="K255" s="41"/>
      <c r="L255" s="45"/>
      <c r="M255" s="235"/>
      <c r="N255" s="236"/>
      <c r="O255" s="85"/>
      <c r="P255" s="85"/>
      <c r="Q255" s="85"/>
      <c r="R255" s="85"/>
      <c r="S255" s="85"/>
      <c r="T255" s="86"/>
      <c r="U255" s="39"/>
      <c r="V255" s="39"/>
      <c r="W255" s="39"/>
      <c r="X255" s="39"/>
      <c r="Y255" s="39"/>
      <c r="Z255" s="39"/>
      <c r="AA255" s="39"/>
      <c r="AB255" s="39"/>
      <c r="AC255" s="39"/>
      <c r="AD255" s="39"/>
      <c r="AE255" s="39"/>
      <c r="AT255" s="18" t="s">
        <v>169</v>
      </c>
      <c r="AU255" s="18" t="s">
        <v>82</v>
      </c>
    </row>
    <row r="256" s="2" customFormat="1">
      <c r="A256" s="39"/>
      <c r="B256" s="40"/>
      <c r="C256" s="41"/>
      <c r="D256" s="233" t="s">
        <v>171</v>
      </c>
      <c r="E256" s="41"/>
      <c r="F256" s="237" t="s">
        <v>418</v>
      </c>
      <c r="G256" s="41"/>
      <c r="H256" s="41"/>
      <c r="I256" s="138"/>
      <c r="J256" s="41"/>
      <c r="K256" s="41"/>
      <c r="L256" s="45"/>
      <c r="M256" s="235"/>
      <c r="N256" s="236"/>
      <c r="O256" s="85"/>
      <c r="P256" s="85"/>
      <c r="Q256" s="85"/>
      <c r="R256" s="85"/>
      <c r="S256" s="85"/>
      <c r="T256" s="86"/>
      <c r="U256" s="39"/>
      <c r="V256" s="39"/>
      <c r="W256" s="39"/>
      <c r="X256" s="39"/>
      <c r="Y256" s="39"/>
      <c r="Z256" s="39"/>
      <c r="AA256" s="39"/>
      <c r="AB256" s="39"/>
      <c r="AC256" s="39"/>
      <c r="AD256" s="39"/>
      <c r="AE256" s="39"/>
      <c r="AT256" s="18" t="s">
        <v>171</v>
      </c>
      <c r="AU256" s="18" t="s">
        <v>82</v>
      </c>
    </row>
    <row r="257" s="12" customFormat="1" ht="22.8" customHeight="1">
      <c r="A257" s="12"/>
      <c r="B257" s="204"/>
      <c r="C257" s="205"/>
      <c r="D257" s="206" t="s">
        <v>71</v>
      </c>
      <c r="E257" s="218" t="s">
        <v>222</v>
      </c>
      <c r="F257" s="218" t="s">
        <v>428</v>
      </c>
      <c r="G257" s="205"/>
      <c r="H257" s="205"/>
      <c r="I257" s="208"/>
      <c r="J257" s="219">
        <f>BK257</f>
        <v>0</v>
      </c>
      <c r="K257" s="205"/>
      <c r="L257" s="210"/>
      <c r="M257" s="211"/>
      <c r="N257" s="212"/>
      <c r="O257" s="212"/>
      <c r="P257" s="213">
        <f>SUM(P258:P319)</f>
        <v>0</v>
      </c>
      <c r="Q257" s="212"/>
      <c r="R257" s="213">
        <f>SUM(R258:R319)</f>
        <v>427.01066699999996</v>
      </c>
      <c r="S257" s="212"/>
      <c r="T257" s="214">
        <f>SUM(T258:T319)</f>
        <v>0</v>
      </c>
      <c r="U257" s="12"/>
      <c r="V257" s="12"/>
      <c r="W257" s="12"/>
      <c r="X257" s="12"/>
      <c r="Y257" s="12"/>
      <c r="Z257" s="12"/>
      <c r="AA257" s="12"/>
      <c r="AB257" s="12"/>
      <c r="AC257" s="12"/>
      <c r="AD257" s="12"/>
      <c r="AE257" s="12"/>
      <c r="AR257" s="215" t="s">
        <v>80</v>
      </c>
      <c r="AT257" s="216" t="s">
        <v>71</v>
      </c>
      <c r="AU257" s="216" t="s">
        <v>80</v>
      </c>
      <c r="AY257" s="215" t="s">
        <v>160</v>
      </c>
      <c r="BK257" s="217">
        <f>SUM(BK258:BK319)</f>
        <v>0</v>
      </c>
    </row>
    <row r="258" s="2" customFormat="1" ht="16.5" customHeight="1">
      <c r="A258" s="39"/>
      <c r="B258" s="40"/>
      <c r="C258" s="220" t="s">
        <v>429</v>
      </c>
      <c r="D258" s="220" t="s">
        <v>162</v>
      </c>
      <c r="E258" s="221" t="s">
        <v>430</v>
      </c>
      <c r="F258" s="222" t="s">
        <v>431</v>
      </c>
      <c r="G258" s="223" t="s">
        <v>379</v>
      </c>
      <c r="H258" s="224">
        <v>11</v>
      </c>
      <c r="I258" s="225"/>
      <c r="J258" s="226">
        <f>ROUND(I258*H258,2)</f>
        <v>0</v>
      </c>
      <c r="K258" s="222" t="s">
        <v>166</v>
      </c>
      <c r="L258" s="45"/>
      <c r="M258" s="227" t="s">
        <v>19</v>
      </c>
      <c r="N258" s="228" t="s">
        <v>43</v>
      </c>
      <c r="O258" s="85"/>
      <c r="P258" s="229">
        <f>O258*H258</f>
        <v>0</v>
      </c>
      <c r="Q258" s="229">
        <v>0.00069999999999999999</v>
      </c>
      <c r="R258" s="229">
        <f>Q258*H258</f>
        <v>0.0077000000000000002</v>
      </c>
      <c r="S258" s="229">
        <v>0</v>
      </c>
      <c r="T258" s="230">
        <f>S258*H258</f>
        <v>0</v>
      </c>
      <c r="U258" s="39"/>
      <c r="V258" s="39"/>
      <c r="W258" s="39"/>
      <c r="X258" s="39"/>
      <c r="Y258" s="39"/>
      <c r="Z258" s="39"/>
      <c r="AA258" s="39"/>
      <c r="AB258" s="39"/>
      <c r="AC258" s="39"/>
      <c r="AD258" s="39"/>
      <c r="AE258" s="39"/>
      <c r="AR258" s="231" t="s">
        <v>167</v>
      </c>
      <c r="AT258" s="231" t="s">
        <v>162</v>
      </c>
      <c r="AU258" s="231" t="s">
        <v>82</v>
      </c>
      <c r="AY258" s="18" t="s">
        <v>160</v>
      </c>
      <c r="BE258" s="232">
        <f>IF(N258="základní",J258,0)</f>
        <v>0</v>
      </c>
      <c r="BF258" s="232">
        <f>IF(N258="snížená",J258,0)</f>
        <v>0</v>
      </c>
      <c r="BG258" s="232">
        <f>IF(N258="zákl. přenesená",J258,0)</f>
        <v>0</v>
      </c>
      <c r="BH258" s="232">
        <f>IF(N258="sníž. přenesená",J258,0)</f>
        <v>0</v>
      </c>
      <c r="BI258" s="232">
        <f>IF(N258="nulová",J258,0)</f>
        <v>0</v>
      </c>
      <c r="BJ258" s="18" t="s">
        <v>80</v>
      </c>
      <c r="BK258" s="232">
        <f>ROUND(I258*H258,2)</f>
        <v>0</v>
      </c>
      <c r="BL258" s="18" t="s">
        <v>167</v>
      </c>
      <c r="BM258" s="231" t="s">
        <v>432</v>
      </c>
    </row>
    <row r="259" s="2" customFormat="1">
      <c r="A259" s="39"/>
      <c r="B259" s="40"/>
      <c r="C259" s="41"/>
      <c r="D259" s="233" t="s">
        <v>169</v>
      </c>
      <c r="E259" s="41"/>
      <c r="F259" s="234" t="s">
        <v>433</v>
      </c>
      <c r="G259" s="41"/>
      <c r="H259" s="41"/>
      <c r="I259" s="138"/>
      <c r="J259" s="41"/>
      <c r="K259" s="41"/>
      <c r="L259" s="45"/>
      <c r="M259" s="235"/>
      <c r="N259" s="236"/>
      <c r="O259" s="85"/>
      <c r="P259" s="85"/>
      <c r="Q259" s="85"/>
      <c r="R259" s="85"/>
      <c r="S259" s="85"/>
      <c r="T259" s="86"/>
      <c r="U259" s="39"/>
      <c r="V259" s="39"/>
      <c r="W259" s="39"/>
      <c r="X259" s="39"/>
      <c r="Y259" s="39"/>
      <c r="Z259" s="39"/>
      <c r="AA259" s="39"/>
      <c r="AB259" s="39"/>
      <c r="AC259" s="39"/>
      <c r="AD259" s="39"/>
      <c r="AE259" s="39"/>
      <c r="AT259" s="18" t="s">
        <v>169</v>
      </c>
      <c r="AU259" s="18" t="s">
        <v>82</v>
      </c>
    </row>
    <row r="260" s="2" customFormat="1">
      <c r="A260" s="39"/>
      <c r="B260" s="40"/>
      <c r="C260" s="41"/>
      <c r="D260" s="233" t="s">
        <v>171</v>
      </c>
      <c r="E260" s="41"/>
      <c r="F260" s="237" t="s">
        <v>434</v>
      </c>
      <c r="G260" s="41"/>
      <c r="H260" s="41"/>
      <c r="I260" s="138"/>
      <c r="J260" s="41"/>
      <c r="K260" s="41"/>
      <c r="L260" s="45"/>
      <c r="M260" s="235"/>
      <c r="N260" s="236"/>
      <c r="O260" s="85"/>
      <c r="P260" s="85"/>
      <c r="Q260" s="85"/>
      <c r="R260" s="85"/>
      <c r="S260" s="85"/>
      <c r="T260" s="86"/>
      <c r="U260" s="39"/>
      <c r="V260" s="39"/>
      <c r="W260" s="39"/>
      <c r="X260" s="39"/>
      <c r="Y260" s="39"/>
      <c r="Z260" s="39"/>
      <c r="AA260" s="39"/>
      <c r="AB260" s="39"/>
      <c r="AC260" s="39"/>
      <c r="AD260" s="39"/>
      <c r="AE260" s="39"/>
      <c r="AT260" s="18" t="s">
        <v>171</v>
      </c>
      <c r="AU260" s="18" t="s">
        <v>82</v>
      </c>
    </row>
    <row r="261" s="13" customFormat="1">
      <c r="A261" s="13"/>
      <c r="B261" s="238"/>
      <c r="C261" s="239"/>
      <c r="D261" s="233" t="s">
        <v>173</v>
      </c>
      <c r="E261" s="240" t="s">
        <v>19</v>
      </c>
      <c r="F261" s="241" t="s">
        <v>435</v>
      </c>
      <c r="G261" s="239"/>
      <c r="H261" s="242">
        <v>11</v>
      </c>
      <c r="I261" s="243"/>
      <c r="J261" s="239"/>
      <c r="K261" s="239"/>
      <c r="L261" s="244"/>
      <c r="M261" s="245"/>
      <c r="N261" s="246"/>
      <c r="O261" s="246"/>
      <c r="P261" s="246"/>
      <c r="Q261" s="246"/>
      <c r="R261" s="246"/>
      <c r="S261" s="246"/>
      <c r="T261" s="247"/>
      <c r="U261" s="13"/>
      <c r="V261" s="13"/>
      <c r="W261" s="13"/>
      <c r="X261" s="13"/>
      <c r="Y261" s="13"/>
      <c r="Z261" s="13"/>
      <c r="AA261" s="13"/>
      <c r="AB261" s="13"/>
      <c r="AC261" s="13"/>
      <c r="AD261" s="13"/>
      <c r="AE261" s="13"/>
      <c r="AT261" s="248" t="s">
        <v>173</v>
      </c>
      <c r="AU261" s="248" t="s">
        <v>82</v>
      </c>
      <c r="AV261" s="13" t="s">
        <v>82</v>
      </c>
      <c r="AW261" s="13" t="s">
        <v>33</v>
      </c>
      <c r="AX261" s="13" t="s">
        <v>80</v>
      </c>
      <c r="AY261" s="248" t="s">
        <v>160</v>
      </c>
    </row>
    <row r="262" s="2" customFormat="1" ht="16.5" customHeight="1">
      <c r="A262" s="39"/>
      <c r="B262" s="40"/>
      <c r="C262" s="249" t="s">
        <v>436</v>
      </c>
      <c r="D262" s="249" t="s">
        <v>187</v>
      </c>
      <c r="E262" s="250" t="s">
        <v>437</v>
      </c>
      <c r="F262" s="251" t="s">
        <v>438</v>
      </c>
      <c r="G262" s="252" t="s">
        <v>379</v>
      </c>
      <c r="H262" s="253">
        <v>6</v>
      </c>
      <c r="I262" s="254"/>
      <c r="J262" s="255">
        <f>ROUND(I262*H262,2)</f>
        <v>0</v>
      </c>
      <c r="K262" s="251" t="s">
        <v>166</v>
      </c>
      <c r="L262" s="256"/>
      <c r="M262" s="257" t="s">
        <v>19</v>
      </c>
      <c r="N262" s="258" t="s">
        <v>43</v>
      </c>
      <c r="O262" s="85"/>
      <c r="P262" s="229">
        <f>O262*H262</f>
        <v>0</v>
      </c>
      <c r="Q262" s="229">
        <v>0.0060000000000000001</v>
      </c>
      <c r="R262" s="229">
        <f>Q262*H262</f>
        <v>0.036000000000000004</v>
      </c>
      <c r="S262" s="229">
        <v>0</v>
      </c>
      <c r="T262" s="230">
        <f>S262*H262</f>
        <v>0</v>
      </c>
      <c r="U262" s="39"/>
      <c r="V262" s="39"/>
      <c r="W262" s="39"/>
      <c r="X262" s="39"/>
      <c r="Y262" s="39"/>
      <c r="Z262" s="39"/>
      <c r="AA262" s="39"/>
      <c r="AB262" s="39"/>
      <c r="AC262" s="39"/>
      <c r="AD262" s="39"/>
      <c r="AE262" s="39"/>
      <c r="AR262" s="231" t="s">
        <v>191</v>
      </c>
      <c r="AT262" s="231" t="s">
        <v>187</v>
      </c>
      <c r="AU262" s="231" t="s">
        <v>82</v>
      </c>
      <c r="AY262" s="18" t="s">
        <v>160</v>
      </c>
      <c r="BE262" s="232">
        <f>IF(N262="základní",J262,0)</f>
        <v>0</v>
      </c>
      <c r="BF262" s="232">
        <f>IF(N262="snížená",J262,0)</f>
        <v>0</v>
      </c>
      <c r="BG262" s="232">
        <f>IF(N262="zákl. přenesená",J262,0)</f>
        <v>0</v>
      </c>
      <c r="BH262" s="232">
        <f>IF(N262="sníž. přenesená",J262,0)</f>
        <v>0</v>
      </c>
      <c r="BI262" s="232">
        <f>IF(N262="nulová",J262,0)</f>
        <v>0</v>
      </c>
      <c r="BJ262" s="18" t="s">
        <v>80</v>
      </c>
      <c r="BK262" s="232">
        <f>ROUND(I262*H262,2)</f>
        <v>0</v>
      </c>
      <c r="BL262" s="18" t="s">
        <v>167</v>
      </c>
      <c r="BM262" s="231" t="s">
        <v>439</v>
      </c>
    </row>
    <row r="263" s="2" customFormat="1">
      <c r="A263" s="39"/>
      <c r="B263" s="40"/>
      <c r="C263" s="41"/>
      <c r="D263" s="233" t="s">
        <v>169</v>
      </c>
      <c r="E263" s="41"/>
      <c r="F263" s="234" t="s">
        <v>438</v>
      </c>
      <c r="G263" s="41"/>
      <c r="H263" s="41"/>
      <c r="I263" s="138"/>
      <c r="J263" s="41"/>
      <c r="K263" s="41"/>
      <c r="L263" s="45"/>
      <c r="M263" s="235"/>
      <c r="N263" s="236"/>
      <c r="O263" s="85"/>
      <c r="P263" s="85"/>
      <c r="Q263" s="85"/>
      <c r="R263" s="85"/>
      <c r="S263" s="85"/>
      <c r="T263" s="86"/>
      <c r="U263" s="39"/>
      <c r="V263" s="39"/>
      <c r="W263" s="39"/>
      <c r="X263" s="39"/>
      <c r="Y263" s="39"/>
      <c r="Z263" s="39"/>
      <c r="AA263" s="39"/>
      <c r="AB263" s="39"/>
      <c r="AC263" s="39"/>
      <c r="AD263" s="39"/>
      <c r="AE263" s="39"/>
      <c r="AT263" s="18" t="s">
        <v>169</v>
      </c>
      <c r="AU263" s="18" t="s">
        <v>82</v>
      </c>
    </row>
    <row r="264" s="2" customFormat="1" ht="16.5" customHeight="1">
      <c r="A264" s="39"/>
      <c r="B264" s="40"/>
      <c r="C264" s="249" t="s">
        <v>440</v>
      </c>
      <c r="D264" s="249" t="s">
        <v>187</v>
      </c>
      <c r="E264" s="250" t="s">
        <v>441</v>
      </c>
      <c r="F264" s="251" t="s">
        <v>442</v>
      </c>
      <c r="G264" s="252" t="s">
        <v>379</v>
      </c>
      <c r="H264" s="253">
        <v>4</v>
      </c>
      <c r="I264" s="254"/>
      <c r="J264" s="255">
        <f>ROUND(I264*H264,2)</f>
        <v>0</v>
      </c>
      <c r="K264" s="251" t="s">
        <v>166</v>
      </c>
      <c r="L264" s="256"/>
      <c r="M264" s="257" t="s">
        <v>19</v>
      </c>
      <c r="N264" s="258" t="s">
        <v>43</v>
      </c>
      <c r="O264" s="85"/>
      <c r="P264" s="229">
        <f>O264*H264</f>
        <v>0</v>
      </c>
      <c r="Q264" s="229">
        <v>0.0040000000000000001</v>
      </c>
      <c r="R264" s="229">
        <f>Q264*H264</f>
        <v>0.016</v>
      </c>
      <c r="S264" s="229">
        <v>0</v>
      </c>
      <c r="T264" s="230">
        <f>S264*H264</f>
        <v>0</v>
      </c>
      <c r="U264" s="39"/>
      <c r="V264" s="39"/>
      <c r="W264" s="39"/>
      <c r="X264" s="39"/>
      <c r="Y264" s="39"/>
      <c r="Z264" s="39"/>
      <c r="AA264" s="39"/>
      <c r="AB264" s="39"/>
      <c r="AC264" s="39"/>
      <c r="AD264" s="39"/>
      <c r="AE264" s="39"/>
      <c r="AR264" s="231" t="s">
        <v>191</v>
      </c>
      <c r="AT264" s="231" t="s">
        <v>187</v>
      </c>
      <c r="AU264" s="231" t="s">
        <v>82</v>
      </c>
      <c r="AY264" s="18" t="s">
        <v>160</v>
      </c>
      <c r="BE264" s="232">
        <f>IF(N264="základní",J264,0)</f>
        <v>0</v>
      </c>
      <c r="BF264" s="232">
        <f>IF(N264="snížená",J264,0)</f>
        <v>0</v>
      </c>
      <c r="BG264" s="232">
        <f>IF(N264="zákl. přenesená",J264,0)</f>
        <v>0</v>
      </c>
      <c r="BH264" s="232">
        <f>IF(N264="sníž. přenesená",J264,0)</f>
        <v>0</v>
      </c>
      <c r="BI264" s="232">
        <f>IF(N264="nulová",J264,0)</f>
        <v>0</v>
      </c>
      <c r="BJ264" s="18" t="s">
        <v>80</v>
      </c>
      <c r="BK264" s="232">
        <f>ROUND(I264*H264,2)</f>
        <v>0</v>
      </c>
      <c r="BL264" s="18" t="s">
        <v>167</v>
      </c>
      <c r="BM264" s="231" t="s">
        <v>443</v>
      </c>
    </row>
    <row r="265" s="2" customFormat="1">
      <c r="A265" s="39"/>
      <c r="B265" s="40"/>
      <c r="C265" s="41"/>
      <c r="D265" s="233" t="s">
        <v>169</v>
      </c>
      <c r="E265" s="41"/>
      <c r="F265" s="234" t="s">
        <v>442</v>
      </c>
      <c r="G265" s="41"/>
      <c r="H265" s="41"/>
      <c r="I265" s="138"/>
      <c r="J265" s="41"/>
      <c r="K265" s="41"/>
      <c r="L265" s="45"/>
      <c r="M265" s="235"/>
      <c r="N265" s="236"/>
      <c r="O265" s="85"/>
      <c r="P265" s="85"/>
      <c r="Q265" s="85"/>
      <c r="R265" s="85"/>
      <c r="S265" s="85"/>
      <c r="T265" s="86"/>
      <c r="U265" s="39"/>
      <c r="V265" s="39"/>
      <c r="W265" s="39"/>
      <c r="X265" s="39"/>
      <c r="Y265" s="39"/>
      <c r="Z265" s="39"/>
      <c r="AA265" s="39"/>
      <c r="AB265" s="39"/>
      <c r="AC265" s="39"/>
      <c r="AD265" s="39"/>
      <c r="AE265" s="39"/>
      <c r="AT265" s="18" t="s">
        <v>169</v>
      </c>
      <c r="AU265" s="18" t="s">
        <v>82</v>
      </c>
    </row>
    <row r="266" s="13" customFormat="1">
      <c r="A266" s="13"/>
      <c r="B266" s="238"/>
      <c r="C266" s="239"/>
      <c r="D266" s="233" t="s">
        <v>173</v>
      </c>
      <c r="E266" s="240" t="s">
        <v>19</v>
      </c>
      <c r="F266" s="241" t="s">
        <v>444</v>
      </c>
      <c r="G266" s="239"/>
      <c r="H266" s="242">
        <v>4</v>
      </c>
      <c r="I266" s="243"/>
      <c r="J266" s="239"/>
      <c r="K266" s="239"/>
      <c r="L266" s="244"/>
      <c r="M266" s="245"/>
      <c r="N266" s="246"/>
      <c r="O266" s="246"/>
      <c r="P266" s="246"/>
      <c r="Q266" s="246"/>
      <c r="R266" s="246"/>
      <c r="S266" s="246"/>
      <c r="T266" s="247"/>
      <c r="U266" s="13"/>
      <c r="V266" s="13"/>
      <c r="W266" s="13"/>
      <c r="X266" s="13"/>
      <c r="Y266" s="13"/>
      <c r="Z266" s="13"/>
      <c r="AA266" s="13"/>
      <c r="AB266" s="13"/>
      <c r="AC266" s="13"/>
      <c r="AD266" s="13"/>
      <c r="AE266" s="13"/>
      <c r="AT266" s="248" t="s">
        <v>173</v>
      </c>
      <c r="AU266" s="248" t="s">
        <v>82</v>
      </c>
      <c r="AV266" s="13" t="s">
        <v>82</v>
      </c>
      <c r="AW266" s="13" t="s">
        <v>33</v>
      </c>
      <c r="AX266" s="13" t="s">
        <v>80</v>
      </c>
      <c r="AY266" s="248" t="s">
        <v>160</v>
      </c>
    </row>
    <row r="267" s="2" customFormat="1" ht="16.5" customHeight="1">
      <c r="A267" s="39"/>
      <c r="B267" s="40"/>
      <c r="C267" s="249" t="s">
        <v>445</v>
      </c>
      <c r="D267" s="249" t="s">
        <v>187</v>
      </c>
      <c r="E267" s="250" t="s">
        <v>446</v>
      </c>
      <c r="F267" s="251" t="s">
        <v>447</v>
      </c>
      <c r="G267" s="252" t="s">
        <v>379</v>
      </c>
      <c r="H267" s="253">
        <v>1</v>
      </c>
      <c r="I267" s="254"/>
      <c r="J267" s="255">
        <f>ROUND(I267*H267,2)</f>
        <v>0</v>
      </c>
      <c r="K267" s="251" t="s">
        <v>166</v>
      </c>
      <c r="L267" s="256"/>
      <c r="M267" s="257" t="s">
        <v>19</v>
      </c>
      <c r="N267" s="258" t="s">
        <v>43</v>
      </c>
      <c r="O267" s="85"/>
      <c r="P267" s="229">
        <f>O267*H267</f>
        <v>0</v>
      </c>
      <c r="Q267" s="229">
        <v>0.0040000000000000001</v>
      </c>
      <c r="R267" s="229">
        <f>Q267*H267</f>
        <v>0.0040000000000000001</v>
      </c>
      <c r="S267" s="229">
        <v>0</v>
      </c>
      <c r="T267" s="230">
        <f>S267*H267</f>
        <v>0</v>
      </c>
      <c r="U267" s="39"/>
      <c r="V267" s="39"/>
      <c r="W267" s="39"/>
      <c r="X267" s="39"/>
      <c r="Y267" s="39"/>
      <c r="Z267" s="39"/>
      <c r="AA267" s="39"/>
      <c r="AB267" s="39"/>
      <c r="AC267" s="39"/>
      <c r="AD267" s="39"/>
      <c r="AE267" s="39"/>
      <c r="AR267" s="231" t="s">
        <v>191</v>
      </c>
      <c r="AT267" s="231" t="s">
        <v>187</v>
      </c>
      <c r="AU267" s="231" t="s">
        <v>82</v>
      </c>
      <c r="AY267" s="18" t="s">
        <v>160</v>
      </c>
      <c r="BE267" s="232">
        <f>IF(N267="základní",J267,0)</f>
        <v>0</v>
      </c>
      <c r="BF267" s="232">
        <f>IF(N267="snížená",J267,0)</f>
        <v>0</v>
      </c>
      <c r="BG267" s="232">
        <f>IF(N267="zákl. přenesená",J267,0)</f>
        <v>0</v>
      </c>
      <c r="BH267" s="232">
        <f>IF(N267="sníž. přenesená",J267,0)</f>
        <v>0</v>
      </c>
      <c r="BI267" s="232">
        <f>IF(N267="nulová",J267,0)</f>
        <v>0</v>
      </c>
      <c r="BJ267" s="18" t="s">
        <v>80</v>
      </c>
      <c r="BK267" s="232">
        <f>ROUND(I267*H267,2)</f>
        <v>0</v>
      </c>
      <c r="BL267" s="18" t="s">
        <v>167</v>
      </c>
      <c r="BM267" s="231" t="s">
        <v>448</v>
      </c>
    </row>
    <row r="268" s="2" customFormat="1">
      <c r="A268" s="39"/>
      <c r="B268" s="40"/>
      <c r="C268" s="41"/>
      <c r="D268" s="233" t="s">
        <v>169</v>
      </c>
      <c r="E268" s="41"/>
      <c r="F268" s="234" t="s">
        <v>447</v>
      </c>
      <c r="G268" s="41"/>
      <c r="H268" s="41"/>
      <c r="I268" s="138"/>
      <c r="J268" s="41"/>
      <c r="K268" s="41"/>
      <c r="L268" s="45"/>
      <c r="M268" s="235"/>
      <c r="N268" s="236"/>
      <c r="O268" s="85"/>
      <c r="P268" s="85"/>
      <c r="Q268" s="85"/>
      <c r="R268" s="85"/>
      <c r="S268" s="85"/>
      <c r="T268" s="86"/>
      <c r="U268" s="39"/>
      <c r="V268" s="39"/>
      <c r="W268" s="39"/>
      <c r="X268" s="39"/>
      <c r="Y268" s="39"/>
      <c r="Z268" s="39"/>
      <c r="AA268" s="39"/>
      <c r="AB268" s="39"/>
      <c r="AC268" s="39"/>
      <c r="AD268" s="39"/>
      <c r="AE268" s="39"/>
      <c r="AT268" s="18" t="s">
        <v>169</v>
      </c>
      <c r="AU268" s="18" t="s">
        <v>82</v>
      </c>
    </row>
    <row r="269" s="2" customFormat="1" ht="16.5" customHeight="1">
      <c r="A269" s="39"/>
      <c r="B269" s="40"/>
      <c r="C269" s="220" t="s">
        <v>449</v>
      </c>
      <c r="D269" s="220" t="s">
        <v>162</v>
      </c>
      <c r="E269" s="221" t="s">
        <v>450</v>
      </c>
      <c r="F269" s="222" t="s">
        <v>451</v>
      </c>
      <c r="G269" s="223" t="s">
        <v>379</v>
      </c>
      <c r="H269" s="224">
        <v>10</v>
      </c>
      <c r="I269" s="225"/>
      <c r="J269" s="226">
        <f>ROUND(I269*H269,2)</f>
        <v>0</v>
      </c>
      <c r="K269" s="222" t="s">
        <v>166</v>
      </c>
      <c r="L269" s="45"/>
      <c r="M269" s="227" t="s">
        <v>19</v>
      </c>
      <c r="N269" s="228" t="s">
        <v>43</v>
      </c>
      <c r="O269" s="85"/>
      <c r="P269" s="229">
        <f>O269*H269</f>
        <v>0</v>
      </c>
      <c r="Q269" s="229">
        <v>0.10940999999999999</v>
      </c>
      <c r="R269" s="229">
        <f>Q269*H269</f>
        <v>1.0940999999999999</v>
      </c>
      <c r="S269" s="229">
        <v>0</v>
      </c>
      <c r="T269" s="230">
        <f>S269*H269</f>
        <v>0</v>
      </c>
      <c r="U269" s="39"/>
      <c r="V269" s="39"/>
      <c r="W269" s="39"/>
      <c r="X269" s="39"/>
      <c r="Y269" s="39"/>
      <c r="Z269" s="39"/>
      <c r="AA269" s="39"/>
      <c r="AB269" s="39"/>
      <c r="AC269" s="39"/>
      <c r="AD269" s="39"/>
      <c r="AE269" s="39"/>
      <c r="AR269" s="231" t="s">
        <v>167</v>
      </c>
      <c r="AT269" s="231" t="s">
        <v>162</v>
      </c>
      <c r="AU269" s="231" t="s">
        <v>82</v>
      </c>
      <c r="AY269" s="18" t="s">
        <v>160</v>
      </c>
      <c r="BE269" s="232">
        <f>IF(N269="základní",J269,0)</f>
        <v>0</v>
      </c>
      <c r="BF269" s="232">
        <f>IF(N269="snížená",J269,0)</f>
        <v>0</v>
      </c>
      <c r="BG269" s="232">
        <f>IF(N269="zákl. přenesená",J269,0)</f>
        <v>0</v>
      </c>
      <c r="BH269" s="232">
        <f>IF(N269="sníž. přenesená",J269,0)</f>
        <v>0</v>
      </c>
      <c r="BI269" s="232">
        <f>IF(N269="nulová",J269,0)</f>
        <v>0</v>
      </c>
      <c r="BJ269" s="18" t="s">
        <v>80</v>
      </c>
      <c r="BK269" s="232">
        <f>ROUND(I269*H269,2)</f>
        <v>0</v>
      </c>
      <c r="BL269" s="18" t="s">
        <v>167</v>
      </c>
      <c r="BM269" s="231" t="s">
        <v>452</v>
      </c>
    </row>
    <row r="270" s="2" customFormat="1">
      <c r="A270" s="39"/>
      <c r="B270" s="40"/>
      <c r="C270" s="41"/>
      <c r="D270" s="233" t="s">
        <v>169</v>
      </c>
      <c r="E270" s="41"/>
      <c r="F270" s="234" t="s">
        <v>453</v>
      </c>
      <c r="G270" s="41"/>
      <c r="H270" s="41"/>
      <c r="I270" s="138"/>
      <c r="J270" s="41"/>
      <c r="K270" s="41"/>
      <c r="L270" s="45"/>
      <c r="M270" s="235"/>
      <c r="N270" s="236"/>
      <c r="O270" s="85"/>
      <c r="P270" s="85"/>
      <c r="Q270" s="85"/>
      <c r="R270" s="85"/>
      <c r="S270" s="85"/>
      <c r="T270" s="86"/>
      <c r="U270" s="39"/>
      <c r="V270" s="39"/>
      <c r="W270" s="39"/>
      <c r="X270" s="39"/>
      <c r="Y270" s="39"/>
      <c r="Z270" s="39"/>
      <c r="AA270" s="39"/>
      <c r="AB270" s="39"/>
      <c r="AC270" s="39"/>
      <c r="AD270" s="39"/>
      <c r="AE270" s="39"/>
      <c r="AT270" s="18" t="s">
        <v>169</v>
      </c>
      <c r="AU270" s="18" t="s">
        <v>82</v>
      </c>
    </row>
    <row r="271" s="2" customFormat="1">
      <c r="A271" s="39"/>
      <c r="B271" s="40"/>
      <c r="C271" s="41"/>
      <c r="D271" s="233" t="s">
        <v>171</v>
      </c>
      <c r="E271" s="41"/>
      <c r="F271" s="237" t="s">
        <v>454</v>
      </c>
      <c r="G271" s="41"/>
      <c r="H271" s="41"/>
      <c r="I271" s="138"/>
      <c r="J271" s="41"/>
      <c r="K271" s="41"/>
      <c r="L271" s="45"/>
      <c r="M271" s="235"/>
      <c r="N271" s="236"/>
      <c r="O271" s="85"/>
      <c r="P271" s="85"/>
      <c r="Q271" s="85"/>
      <c r="R271" s="85"/>
      <c r="S271" s="85"/>
      <c r="T271" s="86"/>
      <c r="U271" s="39"/>
      <c r="V271" s="39"/>
      <c r="W271" s="39"/>
      <c r="X271" s="39"/>
      <c r="Y271" s="39"/>
      <c r="Z271" s="39"/>
      <c r="AA271" s="39"/>
      <c r="AB271" s="39"/>
      <c r="AC271" s="39"/>
      <c r="AD271" s="39"/>
      <c r="AE271" s="39"/>
      <c r="AT271" s="18" t="s">
        <v>171</v>
      </c>
      <c r="AU271" s="18" t="s">
        <v>82</v>
      </c>
    </row>
    <row r="272" s="2" customFormat="1" ht="16.5" customHeight="1">
      <c r="A272" s="39"/>
      <c r="B272" s="40"/>
      <c r="C272" s="249" t="s">
        <v>455</v>
      </c>
      <c r="D272" s="249" t="s">
        <v>187</v>
      </c>
      <c r="E272" s="250" t="s">
        <v>456</v>
      </c>
      <c r="F272" s="251" t="s">
        <v>457</v>
      </c>
      <c r="G272" s="252" t="s">
        <v>379</v>
      </c>
      <c r="H272" s="253">
        <v>10</v>
      </c>
      <c r="I272" s="254"/>
      <c r="J272" s="255">
        <f>ROUND(I272*H272,2)</f>
        <v>0</v>
      </c>
      <c r="K272" s="251" t="s">
        <v>166</v>
      </c>
      <c r="L272" s="256"/>
      <c r="M272" s="257" t="s">
        <v>19</v>
      </c>
      <c r="N272" s="258" t="s">
        <v>43</v>
      </c>
      <c r="O272" s="85"/>
      <c r="P272" s="229">
        <f>O272*H272</f>
        <v>0</v>
      </c>
      <c r="Q272" s="229">
        <v>0.0064999999999999997</v>
      </c>
      <c r="R272" s="229">
        <f>Q272*H272</f>
        <v>0.065000000000000002</v>
      </c>
      <c r="S272" s="229">
        <v>0</v>
      </c>
      <c r="T272" s="230">
        <f>S272*H272</f>
        <v>0</v>
      </c>
      <c r="U272" s="39"/>
      <c r="V272" s="39"/>
      <c r="W272" s="39"/>
      <c r="X272" s="39"/>
      <c r="Y272" s="39"/>
      <c r="Z272" s="39"/>
      <c r="AA272" s="39"/>
      <c r="AB272" s="39"/>
      <c r="AC272" s="39"/>
      <c r="AD272" s="39"/>
      <c r="AE272" s="39"/>
      <c r="AR272" s="231" t="s">
        <v>191</v>
      </c>
      <c r="AT272" s="231" t="s">
        <v>187</v>
      </c>
      <c r="AU272" s="231" t="s">
        <v>82</v>
      </c>
      <c r="AY272" s="18" t="s">
        <v>160</v>
      </c>
      <c r="BE272" s="232">
        <f>IF(N272="základní",J272,0)</f>
        <v>0</v>
      </c>
      <c r="BF272" s="232">
        <f>IF(N272="snížená",J272,0)</f>
        <v>0</v>
      </c>
      <c r="BG272" s="232">
        <f>IF(N272="zákl. přenesená",J272,0)</f>
        <v>0</v>
      </c>
      <c r="BH272" s="232">
        <f>IF(N272="sníž. přenesená",J272,0)</f>
        <v>0</v>
      </c>
      <c r="BI272" s="232">
        <f>IF(N272="nulová",J272,0)</f>
        <v>0</v>
      </c>
      <c r="BJ272" s="18" t="s">
        <v>80</v>
      </c>
      <c r="BK272" s="232">
        <f>ROUND(I272*H272,2)</f>
        <v>0</v>
      </c>
      <c r="BL272" s="18" t="s">
        <v>167</v>
      </c>
      <c r="BM272" s="231" t="s">
        <v>458</v>
      </c>
    </row>
    <row r="273" s="2" customFormat="1">
      <c r="A273" s="39"/>
      <c r="B273" s="40"/>
      <c r="C273" s="41"/>
      <c r="D273" s="233" t="s">
        <v>169</v>
      </c>
      <c r="E273" s="41"/>
      <c r="F273" s="234" t="s">
        <v>457</v>
      </c>
      <c r="G273" s="41"/>
      <c r="H273" s="41"/>
      <c r="I273" s="138"/>
      <c r="J273" s="41"/>
      <c r="K273" s="41"/>
      <c r="L273" s="45"/>
      <c r="M273" s="235"/>
      <c r="N273" s="236"/>
      <c r="O273" s="85"/>
      <c r="P273" s="85"/>
      <c r="Q273" s="85"/>
      <c r="R273" s="85"/>
      <c r="S273" s="85"/>
      <c r="T273" s="86"/>
      <c r="U273" s="39"/>
      <c r="V273" s="39"/>
      <c r="W273" s="39"/>
      <c r="X273" s="39"/>
      <c r="Y273" s="39"/>
      <c r="Z273" s="39"/>
      <c r="AA273" s="39"/>
      <c r="AB273" s="39"/>
      <c r="AC273" s="39"/>
      <c r="AD273" s="39"/>
      <c r="AE273" s="39"/>
      <c r="AT273" s="18" t="s">
        <v>169</v>
      </c>
      <c r="AU273" s="18" t="s">
        <v>82</v>
      </c>
    </row>
    <row r="274" s="2" customFormat="1" ht="16.5" customHeight="1">
      <c r="A274" s="39"/>
      <c r="B274" s="40"/>
      <c r="C274" s="249" t="s">
        <v>459</v>
      </c>
      <c r="D274" s="249" t="s">
        <v>187</v>
      </c>
      <c r="E274" s="250" t="s">
        <v>460</v>
      </c>
      <c r="F274" s="251" t="s">
        <v>461</v>
      </c>
      <c r="G274" s="252" t="s">
        <v>379</v>
      </c>
      <c r="H274" s="253">
        <v>10</v>
      </c>
      <c r="I274" s="254"/>
      <c r="J274" s="255">
        <f>ROUND(I274*H274,2)</f>
        <v>0</v>
      </c>
      <c r="K274" s="251" t="s">
        <v>166</v>
      </c>
      <c r="L274" s="256"/>
      <c r="M274" s="257" t="s">
        <v>19</v>
      </c>
      <c r="N274" s="258" t="s">
        <v>43</v>
      </c>
      <c r="O274" s="85"/>
      <c r="P274" s="229">
        <f>O274*H274</f>
        <v>0</v>
      </c>
      <c r="Q274" s="229">
        <v>0.00014999999999999999</v>
      </c>
      <c r="R274" s="229">
        <f>Q274*H274</f>
        <v>0.0014999999999999998</v>
      </c>
      <c r="S274" s="229">
        <v>0</v>
      </c>
      <c r="T274" s="230">
        <f>S274*H274</f>
        <v>0</v>
      </c>
      <c r="U274" s="39"/>
      <c r="V274" s="39"/>
      <c r="W274" s="39"/>
      <c r="X274" s="39"/>
      <c r="Y274" s="39"/>
      <c r="Z274" s="39"/>
      <c r="AA274" s="39"/>
      <c r="AB274" s="39"/>
      <c r="AC274" s="39"/>
      <c r="AD274" s="39"/>
      <c r="AE274" s="39"/>
      <c r="AR274" s="231" t="s">
        <v>191</v>
      </c>
      <c r="AT274" s="231" t="s">
        <v>187</v>
      </c>
      <c r="AU274" s="231" t="s">
        <v>82</v>
      </c>
      <c r="AY274" s="18" t="s">
        <v>160</v>
      </c>
      <c r="BE274" s="232">
        <f>IF(N274="základní",J274,0)</f>
        <v>0</v>
      </c>
      <c r="BF274" s="232">
        <f>IF(N274="snížená",J274,0)</f>
        <v>0</v>
      </c>
      <c r="BG274" s="232">
        <f>IF(N274="zákl. přenesená",J274,0)</f>
        <v>0</v>
      </c>
      <c r="BH274" s="232">
        <f>IF(N274="sníž. přenesená",J274,0)</f>
        <v>0</v>
      </c>
      <c r="BI274" s="232">
        <f>IF(N274="nulová",J274,0)</f>
        <v>0</v>
      </c>
      <c r="BJ274" s="18" t="s">
        <v>80</v>
      </c>
      <c r="BK274" s="232">
        <f>ROUND(I274*H274,2)</f>
        <v>0</v>
      </c>
      <c r="BL274" s="18" t="s">
        <v>167</v>
      </c>
      <c r="BM274" s="231" t="s">
        <v>462</v>
      </c>
    </row>
    <row r="275" s="2" customFormat="1">
      <c r="A275" s="39"/>
      <c r="B275" s="40"/>
      <c r="C275" s="41"/>
      <c r="D275" s="233" t="s">
        <v>169</v>
      </c>
      <c r="E275" s="41"/>
      <c r="F275" s="234" t="s">
        <v>461</v>
      </c>
      <c r="G275" s="41"/>
      <c r="H275" s="41"/>
      <c r="I275" s="138"/>
      <c r="J275" s="41"/>
      <c r="K275" s="41"/>
      <c r="L275" s="45"/>
      <c r="M275" s="235"/>
      <c r="N275" s="236"/>
      <c r="O275" s="85"/>
      <c r="P275" s="85"/>
      <c r="Q275" s="85"/>
      <c r="R275" s="85"/>
      <c r="S275" s="85"/>
      <c r="T275" s="86"/>
      <c r="U275" s="39"/>
      <c r="V275" s="39"/>
      <c r="W275" s="39"/>
      <c r="X275" s="39"/>
      <c r="Y275" s="39"/>
      <c r="Z275" s="39"/>
      <c r="AA275" s="39"/>
      <c r="AB275" s="39"/>
      <c r="AC275" s="39"/>
      <c r="AD275" s="39"/>
      <c r="AE275" s="39"/>
      <c r="AT275" s="18" t="s">
        <v>169</v>
      </c>
      <c r="AU275" s="18" t="s">
        <v>82</v>
      </c>
    </row>
    <row r="276" s="2" customFormat="1" ht="16.5" customHeight="1">
      <c r="A276" s="39"/>
      <c r="B276" s="40"/>
      <c r="C276" s="249" t="s">
        <v>463</v>
      </c>
      <c r="D276" s="249" t="s">
        <v>187</v>
      </c>
      <c r="E276" s="250" t="s">
        <v>464</v>
      </c>
      <c r="F276" s="251" t="s">
        <v>465</v>
      </c>
      <c r="G276" s="252" t="s">
        <v>379</v>
      </c>
      <c r="H276" s="253">
        <v>22</v>
      </c>
      <c r="I276" s="254"/>
      <c r="J276" s="255">
        <f>ROUND(I276*H276,2)</f>
        <v>0</v>
      </c>
      <c r="K276" s="251" t="s">
        <v>166</v>
      </c>
      <c r="L276" s="256"/>
      <c r="M276" s="257" t="s">
        <v>19</v>
      </c>
      <c r="N276" s="258" t="s">
        <v>43</v>
      </c>
      <c r="O276" s="85"/>
      <c r="P276" s="229">
        <f>O276*H276</f>
        <v>0</v>
      </c>
      <c r="Q276" s="229">
        <v>0.00040000000000000002</v>
      </c>
      <c r="R276" s="229">
        <f>Q276*H276</f>
        <v>0.0088000000000000005</v>
      </c>
      <c r="S276" s="229">
        <v>0</v>
      </c>
      <c r="T276" s="230">
        <f>S276*H276</f>
        <v>0</v>
      </c>
      <c r="U276" s="39"/>
      <c r="V276" s="39"/>
      <c r="W276" s="39"/>
      <c r="X276" s="39"/>
      <c r="Y276" s="39"/>
      <c r="Z276" s="39"/>
      <c r="AA276" s="39"/>
      <c r="AB276" s="39"/>
      <c r="AC276" s="39"/>
      <c r="AD276" s="39"/>
      <c r="AE276" s="39"/>
      <c r="AR276" s="231" t="s">
        <v>191</v>
      </c>
      <c r="AT276" s="231" t="s">
        <v>187</v>
      </c>
      <c r="AU276" s="231" t="s">
        <v>82</v>
      </c>
      <c r="AY276" s="18" t="s">
        <v>160</v>
      </c>
      <c r="BE276" s="232">
        <f>IF(N276="základní",J276,0)</f>
        <v>0</v>
      </c>
      <c r="BF276" s="232">
        <f>IF(N276="snížená",J276,0)</f>
        <v>0</v>
      </c>
      <c r="BG276" s="232">
        <f>IF(N276="zákl. přenesená",J276,0)</f>
        <v>0</v>
      </c>
      <c r="BH276" s="232">
        <f>IF(N276="sníž. přenesená",J276,0)</f>
        <v>0</v>
      </c>
      <c r="BI276" s="232">
        <f>IF(N276="nulová",J276,0)</f>
        <v>0</v>
      </c>
      <c r="BJ276" s="18" t="s">
        <v>80</v>
      </c>
      <c r="BK276" s="232">
        <f>ROUND(I276*H276,2)</f>
        <v>0</v>
      </c>
      <c r="BL276" s="18" t="s">
        <v>167</v>
      </c>
      <c r="BM276" s="231" t="s">
        <v>466</v>
      </c>
    </row>
    <row r="277" s="2" customFormat="1">
      <c r="A277" s="39"/>
      <c r="B277" s="40"/>
      <c r="C277" s="41"/>
      <c r="D277" s="233" t="s">
        <v>169</v>
      </c>
      <c r="E277" s="41"/>
      <c r="F277" s="234" t="s">
        <v>465</v>
      </c>
      <c r="G277" s="41"/>
      <c r="H277" s="41"/>
      <c r="I277" s="138"/>
      <c r="J277" s="41"/>
      <c r="K277" s="41"/>
      <c r="L277" s="45"/>
      <c r="M277" s="235"/>
      <c r="N277" s="236"/>
      <c r="O277" s="85"/>
      <c r="P277" s="85"/>
      <c r="Q277" s="85"/>
      <c r="R277" s="85"/>
      <c r="S277" s="85"/>
      <c r="T277" s="86"/>
      <c r="U277" s="39"/>
      <c r="V277" s="39"/>
      <c r="W277" s="39"/>
      <c r="X277" s="39"/>
      <c r="Y277" s="39"/>
      <c r="Z277" s="39"/>
      <c r="AA277" s="39"/>
      <c r="AB277" s="39"/>
      <c r="AC277" s="39"/>
      <c r="AD277" s="39"/>
      <c r="AE277" s="39"/>
      <c r="AT277" s="18" t="s">
        <v>169</v>
      </c>
      <c r="AU277" s="18" t="s">
        <v>82</v>
      </c>
    </row>
    <row r="278" s="13" customFormat="1">
      <c r="A278" s="13"/>
      <c r="B278" s="238"/>
      <c r="C278" s="239"/>
      <c r="D278" s="233" t="s">
        <v>173</v>
      </c>
      <c r="E278" s="240" t="s">
        <v>19</v>
      </c>
      <c r="F278" s="241" t="s">
        <v>467</v>
      </c>
      <c r="G278" s="239"/>
      <c r="H278" s="242">
        <v>22</v>
      </c>
      <c r="I278" s="243"/>
      <c r="J278" s="239"/>
      <c r="K278" s="239"/>
      <c r="L278" s="244"/>
      <c r="M278" s="245"/>
      <c r="N278" s="246"/>
      <c r="O278" s="246"/>
      <c r="P278" s="246"/>
      <c r="Q278" s="246"/>
      <c r="R278" s="246"/>
      <c r="S278" s="246"/>
      <c r="T278" s="247"/>
      <c r="U278" s="13"/>
      <c r="V278" s="13"/>
      <c r="W278" s="13"/>
      <c r="X278" s="13"/>
      <c r="Y278" s="13"/>
      <c r="Z278" s="13"/>
      <c r="AA278" s="13"/>
      <c r="AB278" s="13"/>
      <c r="AC278" s="13"/>
      <c r="AD278" s="13"/>
      <c r="AE278" s="13"/>
      <c r="AT278" s="248" t="s">
        <v>173</v>
      </c>
      <c r="AU278" s="248" t="s">
        <v>82</v>
      </c>
      <c r="AV278" s="13" t="s">
        <v>82</v>
      </c>
      <c r="AW278" s="13" t="s">
        <v>33</v>
      </c>
      <c r="AX278" s="13" t="s">
        <v>80</v>
      </c>
      <c r="AY278" s="248" t="s">
        <v>160</v>
      </c>
    </row>
    <row r="279" s="2" customFormat="1" ht="16.5" customHeight="1">
      <c r="A279" s="39"/>
      <c r="B279" s="40"/>
      <c r="C279" s="220" t="s">
        <v>468</v>
      </c>
      <c r="D279" s="220" t="s">
        <v>162</v>
      </c>
      <c r="E279" s="221" t="s">
        <v>450</v>
      </c>
      <c r="F279" s="222" t="s">
        <v>451</v>
      </c>
      <c r="G279" s="223" t="s">
        <v>379</v>
      </c>
      <c r="H279" s="224">
        <v>12</v>
      </c>
      <c r="I279" s="225"/>
      <c r="J279" s="226">
        <f>ROUND(I279*H279,2)</f>
        <v>0</v>
      </c>
      <c r="K279" s="222" t="s">
        <v>166</v>
      </c>
      <c r="L279" s="45"/>
      <c r="M279" s="227" t="s">
        <v>19</v>
      </c>
      <c r="N279" s="228" t="s">
        <v>43</v>
      </c>
      <c r="O279" s="85"/>
      <c r="P279" s="229">
        <f>O279*H279</f>
        <v>0</v>
      </c>
      <c r="Q279" s="229">
        <v>0.10940999999999999</v>
      </c>
      <c r="R279" s="229">
        <f>Q279*H279</f>
        <v>1.3129199999999999</v>
      </c>
      <c r="S279" s="229">
        <v>0</v>
      </c>
      <c r="T279" s="230">
        <f>S279*H279</f>
        <v>0</v>
      </c>
      <c r="U279" s="39"/>
      <c r="V279" s="39"/>
      <c r="W279" s="39"/>
      <c r="X279" s="39"/>
      <c r="Y279" s="39"/>
      <c r="Z279" s="39"/>
      <c r="AA279" s="39"/>
      <c r="AB279" s="39"/>
      <c r="AC279" s="39"/>
      <c r="AD279" s="39"/>
      <c r="AE279" s="39"/>
      <c r="AR279" s="231" t="s">
        <v>167</v>
      </c>
      <c r="AT279" s="231" t="s">
        <v>162</v>
      </c>
      <c r="AU279" s="231" t="s">
        <v>82</v>
      </c>
      <c r="AY279" s="18" t="s">
        <v>160</v>
      </c>
      <c r="BE279" s="232">
        <f>IF(N279="základní",J279,0)</f>
        <v>0</v>
      </c>
      <c r="BF279" s="232">
        <f>IF(N279="snížená",J279,0)</f>
        <v>0</v>
      </c>
      <c r="BG279" s="232">
        <f>IF(N279="zákl. přenesená",J279,0)</f>
        <v>0</v>
      </c>
      <c r="BH279" s="232">
        <f>IF(N279="sníž. přenesená",J279,0)</f>
        <v>0</v>
      </c>
      <c r="BI279" s="232">
        <f>IF(N279="nulová",J279,0)</f>
        <v>0</v>
      </c>
      <c r="BJ279" s="18" t="s">
        <v>80</v>
      </c>
      <c r="BK279" s="232">
        <f>ROUND(I279*H279,2)</f>
        <v>0</v>
      </c>
      <c r="BL279" s="18" t="s">
        <v>167</v>
      </c>
      <c r="BM279" s="231" t="s">
        <v>469</v>
      </c>
    </row>
    <row r="280" s="2" customFormat="1">
      <c r="A280" s="39"/>
      <c r="B280" s="40"/>
      <c r="C280" s="41"/>
      <c r="D280" s="233" t="s">
        <v>169</v>
      </c>
      <c r="E280" s="41"/>
      <c r="F280" s="234" t="s">
        <v>453</v>
      </c>
      <c r="G280" s="41"/>
      <c r="H280" s="41"/>
      <c r="I280" s="138"/>
      <c r="J280" s="41"/>
      <c r="K280" s="41"/>
      <c r="L280" s="45"/>
      <c r="M280" s="235"/>
      <c r="N280" s="236"/>
      <c r="O280" s="85"/>
      <c r="P280" s="85"/>
      <c r="Q280" s="85"/>
      <c r="R280" s="85"/>
      <c r="S280" s="85"/>
      <c r="T280" s="86"/>
      <c r="U280" s="39"/>
      <c r="V280" s="39"/>
      <c r="W280" s="39"/>
      <c r="X280" s="39"/>
      <c r="Y280" s="39"/>
      <c r="Z280" s="39"/>
      <c r="AA280" s="39"/>
      <c r="AB280" s="39"/>
      <c r="AC280" s="39"/>
      <c r="AD280" s="39"/>
      <c r="AE280" s="39"/>
      <c r="AT280" s="18" t="s">
        <v>169</v>
      </c>
      <c r="AU280" s="18" t="s">
        <v>82</v>
      </c>
    </row>
    <row r="281" s="2" customFormat="1">
      <c r="A281" s="39"/>
      <c r="B281" s="40"/>
      <c r="C281" s="41"/>
      <c r="D281" s="233" t="s">
        <v>171</v>
      </c>
      <c r="E281" s="41"/>
      <c r="F281" s="237" t="s">
        <v>454</v>
      </c>
      <c r="G281" s="41"/>
      <c r="H281" s="41"/>
      <c r="I281" s="138"/>
      <c r="J281" s="41"/>
      <c r="K281" s="41"/>
      <c r="L281" s="45"/>
      <c r="M281" s="235"/>
      <c r="N281" s="236"/>
      <c r="O281" s="85"/>
      <c r="P281" s="85"/>
      <c r="Q281" s="85"/>
      <c r="R281" s="85"/>
      <c r="S281" s="85"/>
      <c r="T281" s="86"/>
      <c r="U281" s="39"/>
      <c r="V281" s="39"/>
      <c r="W281" s="39"/>
      <c r="X281" s="39"/>
      <c r="Y281" s="39"/>
      <c r="Z281" s="39"/>
      <c r="AA281" s="39"/>
      <c r="AB281" s="39"/>
      <c r="AC281" s="39"/>
      <c r="AD281" s="39"/>
      <c r="AE281" s="39"/>
      <c r="AT281" s="18" t="s">
        <v>171</v>
      </c>
      <c r="AU281" s="18" t="s">
        <v>82</v>
      </c>
    </row>
    <row r="282" s="13" customFormat="1">
      <c r="A282" s="13"/>
      <c r="B282" s="238"/>
      <c r="C282" s="239"/>
      <c r="D282" s="233" t="s">
        <v>173</v>
      </c>
      <c r="E282" s="240" t="s">
        <v>19</v>
      </c>
      <c r="F282" s="241" t="s">
        <v>470</v>
      </c>
      <c r="G282" s="239"/>
      <c r="H282" s="242">
        <v>12</v>
      </c>
      <c r="I282" s="243"/>
      <c r="J282" s="239"/>
      <c r="K282" s="239"/>
      <c r="L282" s="244"/>
      <c r="M282" s="245"/>
      <c r="N282" s="246"/>
      <c r="O282" s="246"/>
      <c r="P282" s="246"/>
      <c r="Q282" s="246"/>
      <c r="R282" s="246"/>
      <c r="S282" s="246"/>
      <c r="T282" s="247"/>
      <c r="U282" s="13"/>
      <c r="V282" s="13"/>
      <c r="W282" s="13"/>
      <c r="X282" s="13"/>
      <c r="Y282" s="13"/>
      <c r="Z282" s="13"/>
      <c r="AA282" s="13"/>
      <c r="AB282" s="13"/>
      <c r="AC282" s="13"/>
      <c r="AD282" s="13"/>
      <c r="AE282" s="13"/>
      <c r="AT282" s="248" t="s">
        <v>173</v>
      </c>
      <c r="AU282" s="248" t="s">
        <v>82</v>
      </c>
      <c r="AV282" s="13" t="s">
        <v>82</v>
      </c>
      <c r="AW282" s="13" t="s">
        <v>33</v>
      </c>
      <c r="AX282" s="13" t="s">
        <v>80</v>
      </c>
      <c r="AY282" s="248" t="s">
        <v>160</v>
      </c>
    </row>
    <row r="283" s="2" customFormat="1" ht="16.5" customHeight="1">
      <c r="A283" s="39"/>
      <c r="B283" s="40"/>
      <c r="C283" s="220" t="s">
        <v>471</v>
      </c>
      <c r="D283" s="220" t="s">
        <v>162</v>
      </c>
      <c r="E283" s="221" t="s">
        <v>472</v>
      </c>
      <c r="F283" s="222" t="s">
        <v>473</v>
      </c>
      <c r="G283" s="223" t="s">
        <v>244</v>
      </c>
      <c r="H283" s="224">
        <v>289.19999999999999</v>
      </c>
      <c r="I283" s="225"/>
      <c r="J283" s="226">
        <f>ROUND(I283*H283,2)</f>
        <v>0</v>
      </c>
      <c r="K283" s="222" t="s">
        <v>166</v>
      </c>
      <c r="L283" s="45"/>
      <c r="M283" s="227" t="s">
        <v>19</v>
      </c>
      <c r="N283" s="228" t="s">
        <v>43</v>
      </c>
      <c r="O283" s="85"/>
      <c r="P283" s="229">
        <f>O283*H283</f>
        <v>0</v>
      </c>
      <c r="Q283" s="229">
        <v>0.00033</v>
      </c>
      <c r="R283" s="229">
        <f>Q283*H283</f>
        <v>0.095435999999999993</v>
      </c>
      <c r="S283" s="229">
        <v>0</v>
      </c>
      <c r="T283" s="230">
        <f>S283*H283</f>
        <v>0</v>
      </c>
      <c r="U283" s="39"/>
      <c r="V283" s="39"/>
      <c r="W283" s="39"/>
      <c r="X283" s="39"/>
      <c r="Y283" s="39"/>
      <c r="Z283" s="39"/>
      <c r="AA283" s="39"/>
      <c r="AB283" s="39"/>
      <c r="AC283" s="39"/>
      <c r="AD283" s="39"/>
      <c r="AE283" s="39"/>
      <c r="AR283" s="231" t="s">
        <v>167</v>
      </c>
      <c r="AT283" s="231" t="s">
        <v>162</v>
      </c>
      <c r="AU283" s="231" t="s">
        <v>82</v>
      </c>
      <c r="AY283" s="18" t="s">
        <v>160</v>
      </c>
      <c r="BE283" s="232">
        <f>IF(N283="základní",J283,0)</f>
        <v>0</v>
      </c>
      <c r="BF283" s="232">
        <f>IF(N283="snížená",J283,0)</f>
        <v>0</v>
      </c>
      <c r="BG283" s="232">
        <f>IF(N283="zákl. přenesená",J283,0)</f>
        <v>0</v>
      </c>
      <c r="BH283" s="232">
        <f>IF(N283="sníž. přenesená",J283,0)</f>
        <v>0</v>
      </c>
      <c r="BI283" s="232">
        <f>IF(N283="nulová",J283,0)</f>
        <v>0</v>
      </c>
      <c r="BJ283" s="18" t="s">
        <v>80</v>
      </c>
      <c r="BK283" s="232">
        <f>ROUND(I283*H283,2)</f>
        <v>0</v>
      </c>
      <c r="BL283" s="18" t="s">
        <v>167</v>
      </c>
      <c r="BM283" s="231" t="s">
        <v>474</v>
      </c>
    </row>
    <row r="284" s="2" customFormat="1">
      <c r="A284" s="39"/>
      <c r="B284" s="40"/>
      <c r="C284" s="41"/>
      <c r="D284" s="233" t="s">
        <v>169</v>
      </c>
      <c r="E284" s="41"/>
      <c r="F284" s="234" t="s">
        <v>475</v>
      </c>
      <c r="G284" s="41"/>
      <c r="H284" s="41"/>
      <c r="I284" s="138"/>
      <c r="J284" s="41"/>
      <c r="K284" s="41"/>
      <c r="L284" s="45"/>
      <c r="M284" s="235"/>
      <c r="N284" s="236"/>
      <c r="O284" s="85"/>
      <c r="P284" s="85"/>
      <c r="Q284" s="85"/>
      <c r="R284" s="85"/>
      <c r="S284" s="85"/>
      <c r="T284" s="86"/>
      <c r="U284" s="39"/>
      <c r="V284" s="39"/>
      <c r="W284" s="39"/>
      <c r="X284" s="39"/>
      <c r="Y284" s="39"/>
      <c r="Z284" s="39"/>
      <c r="AA284" s="39"/>
      <c r="AB284" s="39"/>
      <c r="AC284" s="39"/>
      <c r="AD284" s="39"/>
      <c r="AE284" s="39"/>
      <c r="AT284" s="18" t="s">
        <v>169</v>
      </c>
      <c r="AU284" s="18" t="s">
        <v>82</v>
      </c>
    </row>
    <row r="285" s="2" customFormat="1">
      <c r="A285" s="39"/>
      <c r="B285" s="40"/>
      <c r="C285" s="41"/>
      <c r="D285" s="233" t="s">
        <v>171</v>
      </c>
      <c r="E285" s="41"/>
      <c r="F285" s="237" t="s">
        <v>476</v>
      </c>
      <c r="G285" s="41"/>
      <c r="H285" s="41"/>
      <c r="I285" s="138"/>
      <c r="J285" s="41"/>
      <c r="K285" s="41"/>
      <c r="L285" s="45"/>
      <c r="M285" s="235"/>
      <c r="N285" s="236"/>
      <c r="O285" s="85"/>
      <c r="P285" s="85"/>
      <c r="Q285" s="85"/>
      <c r="R285" s="85"/>
      <c r="S285" s="85"/>
      <c r="T285" s="86"/>
      <c r="U285" s="39"/>
      <c r="V285" s="39"/>
      <c r="W285" s="39"/>
      <c r="X285" s="39"/>
      <c r="Y285" s="39"/>
      <c r="Z285" s="39"/>
      <c r="AA285" s="39"/>
      <c r="AB285" s="39"/>
      <c r="AC285" s="39"/>
      <c r="AD285" s="39"/>
      <c r="AE285" s="39"/>
      <c r="AT285" s="18" t="s">
        <v>171</v>
      </c>
      <c r="AU285" s="18" t="s">
        <v>82</v>
      </c>
    </row>
    <row r="286" s="13" customFormat="1">
      <c r="A286" s="13"/>
      <c r="B286" s="238"/>
      <c r="C286" s="239"/>
      <c r="D286" s="233" t="s">
        <v>173</v>
      </c>
      <c r="E286" s="240" t="s">
        <v>19</v>
      </c>
      <c r="F286" s="241" t="s">
        <v>477</v>
      </c>
      <c r="G286" s="239"/>
      <c r="H286" s="242">
        <v>289.19999999999999</v>
      </c>
      <c r="I286" s="243"/>
      <c r="J286" s="239"/>
      <c r="K286" s="239"/>
      <c r="L286" s="244"/>
      <c r="M286" s="245"/>
      <c r="N286" s="246"/>
      <c r="O286" s="246"/>
      <c r="P286" s="246"/>
      <c r="Q286" s="246"/>
      <c r="R286" s="246"/>
      <c r="S286" s="246"/>
      <c r="T286" s="247"/>
      <c r="U286" s="13"/>
      <c r="V286" s="13"/>
      <c r="W286" s="13"/>
      <c r="X286" s="13"/>
      <c r="Y286" s="13"/>
      <c r="Z286" s="13"/>
      <c r="AA286" s="13"/>
      <c r="AB286" s="13"/>
      <c r="AC286" s="13"/>
      <c r="AD286" s="13"/>
      <c r="AE286" s="13"/>
      <c r="AT286" s="248" t="s">
        <v>173</v>
      </c>
      <c r="AU286" s="248" t="s">
        <v>82</v>
      </c>
      <c r="AV286" s="13" t="s">
        <v>82</v>
      </c>
      <c r="AW286" s="13" t="s">
        <v>33</v>
      </c>
      <c r="AX286" s="13" t="s">
        <v>80</v>
      </c>
      <c r="AY286" s="248" t="s">
        <v>160</v>
      </c>
    </row>
    <row r="287" s="2" customFormat="1" ht="16.5" customHeight="1">
      <c r="A287" s="39"/>
      <c r="B287" s="40"/>
      <c r="C287" s="220" t="s">
        <v>478</v>
      </c>
      <c r="D287" s="220" t="s">
        <v>162</v>
      </c>
      <c r="E287" s="221" t="s">
        <v>479</v>
      </c>
      <c r="F287" s="222" t="s">
        <v>480</v>
      </c>
      <c r="G287" s="223" t="s">
        <v>379</v>
      </c>
      <c r="H287" s="224">
        <v>3</v>
      </c>
      <c r="I287" s="225"/>
      <c r="J287" s="226">
        <f>ROUND(I287*H287,2)</f>
        <v>0</v>
      </c>
      <c r="K287" s="222" t="s">
        <v>166</v>
      </c>
      <c r="L287" s="45"/>
      <c r="M287" s="227" t="s">
        <v>19</v>
      </c>
      <c r="N287" s="228" t="s">
        <v>43</v>
      </c>
      <c r="O287" s="85"/>
      <c r="P287" s="229">
        <f>O287*H287</f>
        <v>0</v>
      </c>
      <c r="Q287" s="229">
        <v>0.00054000000000000001</v>
      </c>
      <c r="R287" s="229">
        <f>Q287*H287</f>
        <v>0.0016199999999999999</v>
      </c>
      <c r="S287" s="229">
        <v>0</v>
      </c>
      <c r="T287" s="230">
        <f>S287*H287</f>
        <v>0</v>
      </c>
      <c r="U287" s="39"/>
      <c r="V287" s="39"/>
      <c r="W287" s="39"/>
      <c r="X287" s="39"/>
      <c r="Y287" s="39"/>
      <c r="Z287" s="39"/>
      <c r="AA287" s="39"/>
      <c r="AB287" s="39"/>
      <c r="AC287" s="39"/>
      <c r="AD287" s="39"/>
      <c r="AE287" s="39"/>
      <c r="AR287" s="231" t="s">
        <v>167</v>
      </c>
      <c r="AT287" s="231" t="s">
        <v>162</v>
      </c>
      <c r="AU287" s="231" t="s">
        <v>82</v>
      </c>
      <c r="AY287" s="18" t="s">
        <v>160</v>
      </c>
      <c r="BE287" s="232">
        <f>IF(N287="základní",J287,0)</f>
        <v>0</v>
      </c>
      <c r="BF287" s="232">
        <f>IF(N287="snížená",J287,0)</f>
        <v>0</v>
      </c>
      <c r="BG287" s="232">
        <f>IF(N287="zákl. přenesená",J287,0)</f>
        <v>0</v>
      </c>
      <c r="BH287" s="232">
        <f>IF(N287="sníž. přenesená",J287,0)</f>
        <v>0</v>
      </c>
      <c r="BI287" s="232">
        <f>IF(N287="nulová",J287,0)</f>
        <v>0</v>
      </c>
      <c r="BJ287" s="18" t="s">
        <v>80</v>
      </c>
      <c r="BK287" s="232">
        <f>ROUND(I287*H287,2)</f>
        <v>0</v>
      </c>
      <c r="BL287" s="18" t="s">
        <v>167</v>
      </c>
      <c r="BM287" s="231" t="s">
        <v>481</v>
      </c>
    </row>
    <row r="288" s="2" customFormat="1">
      <c r="A288" s="39"/>
      <c r="B288" s="40"/>
      <c r="C288" s="41"/>
      <c r="D288" s="233" t="s">
        <v>169</v>
      </c>
      <c r="E288" s="41"/>
      <c r="F288" s="234" t="s">
        <v>482</v>
      </c>
      <c r="G288" s="41"/>
      <c r="H288" s="41"/>
      <c r="I288" s="138"/>
      <c r="J288" s="41"/>
      <c r="K288" s="41"/>
      <c r="L288" s="45"/>
      <c r="M288" s="235"/>
      <c r="N288" s="236"/>
      <c r="O288" s="85"/>
      <c r="P288" s="85"/>
      <c r="Q288" s="85"/>
      <c r="R288" s="85"/>
      <c r="S288" s="85"/>
      <c r="T288" s="86"/>
      <c r="U288" s="39"/>
      <c r="V288" s="39"/>
      <c r="W288" s="39"/>
      <c r="X288" s="39"/>
      <c r="Y288" s="39"/>
      <c r="Z288" s="39"/>
      <c r="AA288" s="39"/>
      <c r="AB288" s="39"/>
      <c r="AC288" s="39"/>
      <c r="AD288" s="39"/>
      <c r="AE288" s="39"/>
      <c r="AT288" s="18" t="s">
        <v>169</v>
      </c>
      <c r="AU288" s="18" t="s">
        <v>82</v>
      </c>
    </row>
    <row r="289" s="2" customFormat="1">
      <c r="A289" s="39"/>
      <c r="B289" s="40"/>
      <c r="C289" s="41"/>
      <c r="D289" s="233" t="s">
        <v>171</v>
      </c>
      <c r="E289" s="41"/>
      <c r="F289" s="237" t="s">
        <v>483</v>
      </c>
      <c r="G289" s="41"/>
      <c r="H289" s="41"/>
      <c r="I289" s="138"/>
      <c r="J289" s="41"/>
      <c r="K289" s="41"/>
      <c r="L289" s="45"/>
      <c r="M289" s="235"/>
      <c r="N289" s="236"/>
      <c r="O289" s="85"/>
      <c r="P289" s="85"/>
      <c r="Q289" s="85"/>
      <c r="R289" s="85"/>
      <c r="S289" s="85"/>
      <c r="T289" s="86"/>
      <c r="U289" s="39"/>
      <c r="V289" s="39"/>
      <c r="W289" s="39"/>
      <c r="X289" s="39"/>
      <c r="Y289" s="39"/>
      <c r="Z289" s="39"/>
      <c r="AA289" s="39"/>
      <c r="AB289" s="39"/>
      <c r="AC289" s="39"/>
      <c r="AD289" s="39"/>
      <c r="AE289" s="39"/>
      <c r="AT289" s="18" t="s">
        <v>171</v>
      </c>
      <c r="AU289" s="18" t="s">
        <v>82</v>
      </c>
    </row>
    <row r="290" s="2" customFormat="1" ht="16.5" customHeight="1">
      <c r="A290" s="39"/>
      <c r="B290" s="40"/>
      <c r="C290" s="220" t="s">
        <v>484</v>
      </c>
      <c r="D290" s="220" t="s">
        <v>162</v>
      </c>
      <c r="E290" s="221" t="s">
        <v>485</v>
      </c>
      <c r="F290" s="222" t="s">
        <v>486</v>
      </c>
      <c r="G290" s="223" t="s">
        <v>244</v>
      </c>
      <c r="H290" s="224">
        <v>289.19999999999999</v>
      </c>
      <c r="I290" s="225"/>
      <c r="J290" s="226">
        <f>ROUND(I290*H290,2)</f>
        <v>0</v>
      </c>
      <c r="K290" s="222" t="s">
        <v>166</v>
      </c>
      <c r="L290" s="45"/>
      <c r="M290" s="227" t="s">
        <v>19</v>
      </c>
      <c r="N290" s="228" t="s">
        <v>43</v>
      </c>
      <c r="O290" s="85"/>
      <c r="P290" s="229">
        <f>O290*H290</f>
        <v>0</v>
      </c>
      <c r="Q290" s="229">
        <v>0</v>
      </c>
      <c r="R290" s="229">
        <f>Q290*H290</f>
        <v>0</v>
      </c>
      <c r="S290" s="229">
        <v>0</v>
      </c>
      <c r="T290" s="230">
        <f>S290*H290</f>
        <v>0</v>
      </c>
      <c r="U290" s="39"/>
      <c r="V290" s="39"/>
      <c r="W290" s="39"/>
      <c r="X290" s="39"/>
      <c r="Y290" s="39"/>
      <c r="Z290" s="39"/>
      <c r="AA290" s="39"/>
      <c r="AB290" s="39"/>
      <c r="AC290" s="39"/>
      <c r="AD290" s="39"/>
      <c r="AE290" s="39"/>
      <c r="AR290" s="231" t="s">
        <v>167</v>
      </c>
      <c r="AT290" s="231" t="s">
        <v>162</v>
      </c>
      <c r="AU290" s="231" t="s">
        <v>82</v>
      </c>
      <c r="AY290" s="18" t="s">
        <v>160</v>
      </c>
      <c r="BE290" s="232">
        <f>IF(N290="základní",J290,0)</f>
        <v>0</v>
      </c>
      <c r="BF290" s="232">
        <f>IF(N290="snížená",J290,0)</f>
        <v>0</v>
      </c>
      <c r="BG290" s="232">
        <f>IF(N290="zákl. přenesená",J290,0)</f>
        <v>0</v>
      </c>
      <c r="BH290" s="232">
        <f>IF(N290="sníž. přenesená",J290,0)</f>
        <v>0</v>
      </c>
      <c r="BI290" s="232">
        <f>IF(N290="nulová",J290,0)</f>
        <v>0</v>
      </c>
      <c r="BJ290" s="18" t="s">
        <v>80</v>
      </c>
      <c r="BK290" s="232">
        <f>ROUND(I290*H290,2)</f>
        <v>0</v>
      </c>
      <c r="BL290" s="18" t="s">
        <v>167</v>
      </c>
      <c r="BM290" s="231" t="s">
        <v>487</v>
      </c>
    </row>
    <row r="291" s="2" customFormat="1">
      <c r="A291" s="39"/>
      <c r="B291" s="40"/>
      <c r="C291" s="41"/>
      <c r="D291" s="233" t="s">
        <v>169</v>
      </c>
      <c r="E291" s="41"/>
      <c r="F291" s="234" t="s">
        <v>488</v>
      </c>
      <c r="G291" s="41"/>
      <c r="H291" s="41"/>
      <c r="I291" s="138"/>
      <c r="J291" s="41"/>
      <c r="K291" s="41"/>
      <c r="L291" s="45"/>
      <c r="M291" s="235"/>
      <c r="N291" s="236"/>
      <c r="O291" s="85"/>
      <c r="P291" s="85"/>
      <c r="Q291" s="85"/>
      <c r="R291" s="85"/>
      <c r="S291" s="85"/>
      <c r="T291" s="86"/>
      <c r="U291" s="39"/>
      <c r="V291" s="39"/>
      <c r="W291" s="39"/>
      <c r="X291" s="39"/>
      <c r="Y291" s="39"/>
      <c r="Z291" s="39"/>
      <c r="AA291" s="39"/>
      <c r="AB291" s="39"/>
      <c r="AC291" s="39"/>
      <c r="AD291" s="39"/>
      <c r="AE291" s="39"/>
      <c r="AT291" s="18" t="s">
        <v>169</v>
      </c>
      <c r="AU291" s="18" t="s">
        <v>82</v>
      </c>
    </row>
    <row r="292" s="2" customFormat="1">
      <c r="A292" s="39"/>
      <c r="B292" s="40"/>
      <c r="C292" s="41"/>
      <c r="D292" s="233" t="s">
        <v>171</v>
      </c>
      <c r="E292" s="41"/>
      <c r="F292" s="237" t="s">
        <v>489</v>
      </c>
      <c r="G292" s="41"/>
      <c r="H292" s="41"/>
      <c r="I292" s="138"/>
      <c r="J292" s="41"/>
      <c r="K292" s="41"/>
      <c r="L292" s="45"/>
      <c r="M292" s="235"/>
      <c r="N292" s="236"/>
      <c r="O292" s="85"/>
      <c r="P292" s="85"/>
      <c r="Q292" s="85"/>
      <c r="R292" s="85"/>
      <c r="S292" s="85"/>
      <c r="T292" s="86"/>
      <c r="U292" s="39"/>
      <c r="V292" s="39"/>
      <c r="W292" s="39"/>
      <c r="X292" s="39"/>
      <c r="Y292" s="39"/>
      <c r="Z292" s="39"/>
      <c r="AA292" s="39"/>
      <c r="AB292" s="39"/>
      <c r="AC292" s="39"/>
      <c r="AD292" s="39"/>
      <c r="AE292" s="39"/>
      <c r="AT292" s="18" t="s">
        <v>171</v>
      </c>
      <c r="AU292" s="18" t="s">
        <v>82</v>
      </c>
    </row>
    <row r="293" s="2" customFormat="1" ht="16.5" customHeight="1">
      <c r="A293" s="39"/>
      <c r="B293" s="40"/>
      <c r="C293" s="220" t="s">
        <v>490</v>
      </c>
      <c r="D293" s="220" t="s">
        <v>162</v>
      </c>
      <c r="E293" s="221" t="s">
        <v>491</v>
      </c>
      <c r="F293" s="222" t="s">
        <v>492</v>
      </c>
      <c r="G293" s="223" t="s">
        <v>244</v>
      </c>
      <c r="H293" s="224">
        <v>1030.2000000000001</v>
      </c>
      <c r="I293" s="225"/>
      <c r="J293" s="226">
        <f>ROUND(I293*H293,2)</f>
        <v>0</v>
      </c>
      <c r="K293" s="222" t="s">
        <v>166</v>
      </c>
      <c r="L293" s="45"/>
      <c r="M293" s="227" t="s">
        <v>19</v>
      </c>
      <c r="N293" s="228" t="s">
        <v>43</v>
      </c>
      <c r="O293" s="85"/>
      <c r="P293" s="229">
        <f>O293*H293</f>
        <v>0</v>
      </c>
      <c r="Q293" s="229">
        <v>0.15540000000000001</v>
      </c>
      <c r="R293" s="229">
        <f>Q293*H293</f>
        <v>160.09308000000002</v>
      </c>
      <c r="S293" s="229">
        <v>0</v>
      </c>
      <c r="T293" s="230">
        <f>S293*H293</f>
        <v>0</v>
      </c>
      <c r="U293" s="39"/>
      <c r="V293" s="39"/>
      <c r="W293" s="39"/>
      <c r="X293" s="39"/>
      <c r="Y293" s="39"/>
      <c r="Z293" s="39"/>
      <c r="AA293" s="39"/>
      <c r="AB293" s="39"/>
      <c r="AC293" s="39"/>
      <c r="AD293" s="39"/>
      <c r="AE293" s="39"/>
      <c r="AR293" s="231" t="s">
        <v>167</v>
      </c>
      <c r="AT293" s="231" t="s">
        <v>162</v>
      </c>
      <c r="AU293" s="231" t="s">
        <v>82</v>
      </c>
      <c r="AY293" s="18" t="s">
        <v>160</v>
      </c>
      <c r="BE293" s="232">
        <f>IF(N293="základní",J293,0)</f>
        <v>0</v>
      </c>
      <c r="BF293" s="232">
        <f>IF(N293="snížená",J293,0)</f>
        <v>0</v>
      </c>
      <c r="BG293" s="232">
        <f>IF(N293="zákl. přenesená",J293,0)</f>
        <v>0</v>
      </c>
      <c r="BH293" s="232">
        <f>IF(N293="sníž. přenesená",J293,0)</f>
        <v>0</v>
      </c>
      <c r="BI293" s="232">
        <f>IF(N293="nulová",J293,0)</f>
        <v>0</v>
      </c>
      <c r="BJ293" s="18" t="s">
        <v>80</v>
      </c>
      <c r="BK293" s="232">
        <f>ROUND(I293*H293,2)</f>
        <v>0</v>
      </c>
      <c r="BL293" s="18" t="s">
        <v>167</v>
      </c>
      <c r="BM293" s="231" t="s">
        <v>493</v>
      </c>
    </row>
    <row r="294" s="2" customFormat="1">
      <c r="A294" s="39"/>
      <c r="B294" s="40"/>
      <c r="C294" s="41"/>
      <c r="D294" s="233" t="s">
        <v>169</v>
      </c>
      <c r="E294" s="41"/>
      <c r="F294" s="234" t="s">
        <v>494</v>
      </c>
      <c r="G294" s="41"/>
      <c r="H294" s="41"/>
      <c r="I294" s="138"/>
      <c r="J294" s="41"/>
      <c r="K294" s="41"/>
      <c r="L294" s="45"/>
      <c r="M294" s="235"/>
      <c r="N294" s="236"/>
      <c r="O294" s="85"/>
      <c r="P294" s="85"/>
      <c r="Q294" s="85"/>
      <c r="R294" s="85"/>
      <c r="S294" s="85"/>
      <c r="T294" s="86"/>
      <c r="U294" s="39"/>
      <c r="V294" s="39"/>
      <c r="W294" s="39"/>
      <c r="X294" s="39"/>
      <c r="Y294" s="39"/>
      <c r="Z294" s="39"/>
      <c r="AA294" s="39"/>
      <c r="AB294" s="39"/>
      <c r="AC294" s="39"/>
      <c r="AD294" s="39"/>
      <c r="AE294" s="39"/>
      <c r="AT294" s="18" t="s">
        <v>169</v>
      </c>
      <c r="AU294" s="18" t="s">
        <v>82</v>
      </c>
    </row>
    <row r="295" s="2" customFormat="1">
      <c r="A295" s="39"/>
      <c r="B295" s="40"/>
      <c r="C295" s="41"/>
      <c r="D295" s="233" t="s">
        <v>171</v>
      </c>
      <c r="E295" s="41"/>
      <c r="F295" s="237" t="s">
        <v>495</v>
      </c>
      <c r="G295" s="41"/>
      <c r="H295" s="41"/>
      <c r="I295" s="138"/>
      <c r="J295" s="41"/>
      <c r="K295" s="41"/>
      <c r="L295" s="45"/>
      <c r="M295" s="235"/>
      <c r="N295" s="236"/>
      <c r="O295" s="85"/>
      <c r="P295" s="85"/>
      <c r="Q295" s="85"/>
      <c r="R295" s="85"/>
      <c r="S295" s="85"/>
      <c r="T295" s="86"/>
      <c r="U295" s="39"/>
      <c r="V295" s="39"/>
      <c r="W295" s="39"/>
      <c r="X295" s="39"/>
      <c r="Y295" s="39"/>
      <c r="Z295" s="39"/>
      <c r="AA295" s="39"/>
      <c r="AB295" s="39"/>
      <c r="AC295" s="39"/>
      <c r="AD295" s="39"/>
      <c r="AE295" s="39"/>
      <c r="AT295" s="18" t="s">
        <v>171</v>
      </c>
      <c r="AU295" s="18" t="s">
        <v>82</v>
      </c>
    </row>
    <row r="296" s="13" customFormat="1">
      <c r="A296" s="13"/>
      <c r="B296" s="238"/>
      <c r="C296" s="239"/>
      <c r="D296" s="233" t="s">
        <v>173</v>
      </c>
      <c r="E296" s="240" t="s">
        <v>120</v>
      </c>
      <c r="F296" s="241" t="s">
        <v>496</v>
      </c>
      <c r="G296" s="239"/>
      <c r="H296" s="242">
        <v>823.70000000000005</v>
      </c>
      <c r="I296" s="243"/>
      <c r="J296" s="239"/>
      <c r="K296" s="239"/>
      <c r="L296" s="244"/>
      <c r="M296" s="245"/>
      <c r="N296" s="246"/>
      <c r="O296" s="246"/>
      <c r="P296" s="246"/>
      <c r="Q296" s="246"/>
      <c r="R296" s="246"/>
      <c r="S296" s="246"/>
      <c r="T296" s="247"/>
      <c r="U296" s="13"/>
      <c r="V296" s="13"/>
      <c r="W296" s="13"/>
      <c r="X296" s="13"/>
      <c r="Y296" s="13"/>
      <c r="Z296" s="13"/>
      <c r="AA296" s="13"/>
      <c r="AB296" s="13"/>
      <c r="AC296" s="13"/>
      <c r="AD296" s="13"/>
      <c r="AE296" s="13"/>
      <c r="AT296" s="248" t="s">
        <v>173</v>
      </c>
      <c r="AU296" s="248" t="s">
        <v>82</v>
      </c>
      <c r="AV296" s="13" t="s">
        <v>82</v>
      </c>
      <c r="AW296" s="13" t="s">
        <v>33</v>
      </c>
      <c r="AX296" s="13" t="s">
        <v>72</v>
      </c>
      <c r="AY296" s="248" t="s">
        <v>160</v>
      </c>
    </row>
    <row r="297" s="13" customFormat="1">
      <c r="A297" s="13"/>
      <c r="B297" s="238"/>
      <c r="C297" s="239"/>
      <c r="D297" s="233" t="s">
        <v>173</v>
      </c>
      <c r="E297" s="240" t="s">
        <v>122</v>
      </c>
      <c r="F297" s="241" t="s">
        <v>497</v>
      </c>
      <c r="G297" s="239"/>
      <c r="H297" s="242">
        <v>206.5</v>
      </c>
      <c r="I297" s="243"/>
      <c r="J297" s="239"/>
      <c r="K297" s="239"/>
      <c r="L297" s="244"/>
      <c r="M297" s="245"/>
      <c r="N297" s="246"/>
      <c r="O297" s="246"/>
      <c r="P297" s="246"/>
      <c r="Q297" s="246"/>
      <c r="R297" s="246"/>
      <c r="S297" s="246"/>
      <c r="T297" s="247"/>
      <c r="U297" s="13"/>
      <c r="V297" s="13"/>
      <c r="W297" s="13"/>
      <c r="X297" s="13"/>
      <c r="Y297" s="13"/>
      <c r="Z297" s="13"/>
      <c r="AA297" s="13"/>
      <c r="AB297" s="13"/>
      <c r="AC297" s="13"/>
      <c r="AD297" s="13"/>
      <c r="AE297" s="13"/>
      <c r="AT297" s="248" t="s">
        <v>173</v>
      </c>
      <c r="AU297" s="248" t="s">
        <v>82</v>
      </c>
      <c r="AV297" s="13" t="s">
        <v>82</v>
      </c>
      <c r="AW297" s="13" t="s">
        <v>33</v>
      </c>
      <c r="AX297" s="13" t="s">
        <v>72</v>
      </c>
      <c r="AY297" s="248" t="s">
        <v>160</v>
      </c>
    </row>
    <row r="298" s="14" customFormat="1">
      <c r="A298" s="14"/>
      <c r="B298" s="259"/>
      <c r="C298" s="260"/>
      <c r="D298" s="233" t="s">
        <v>173</v>
      </c>
      <c r="E298" s="261" t="s">
        <v>19</v>
      </c>
      <c r="F298" s="262" t="s">
        <v>204</v>
      </c>
      <c r="G298" s="260"/>
      <c r="H298" s="263">
        <v>1030.2000000000001</v>
      </c>
      <c r="I298" s="264"/>
      <c r="J298" s="260"/>
      <c r="K298" s="260"/>
      <c r="L298" s="265"/>
      <c r="M298" s="266"/>
      <c r="N298" s="267"/>
      <c r="O298" s="267"/>
      <c r="P298" s="267"/>
      <c r="Q298" s="267"/>
      <c r="R298" s="267"/>
      <c r="S298" s="267"/>
      <c r="T298" s="268"/>
      <c r="U298" s="14"/>
      <c r="V298" s="14"/>
      <c r="W298" s="14"/>
      <c r="X298" s="14"/>
      <c r="Y298" s="14"/>
      <c r="Z298" s="14"/>
      <c r="AA298" s="14"/>
      <c r="AB298" s="14"/>
      <c r="AC298" s="14"/>
      <c r="AD298" s="14"/>
      <c r="AE298" s="14"/>
      <c r="AT298" s="269" t="s">
        <v>173</v>
      </c>
      <c r="AU298" s="269" t="s">
        <v>82</v>
      </c>
      <c r="AV298" s="14" t="s">
        <v>167</v>
      </c>
      <c r="AW298" s="14" t="s">
        <v>33</v>
      </c>
      <c r="AX298" s="14" t="s">
        <v>80</v>
      </c>
      <c r="AY298" s="269" t="s">
        <v>160</v>
      </c>
    </row>
    <row r="299" s="2" customFormat="1" ht="16.5" customHeight="1">
      <c r="A299" s="39"/>
      <c r="B299" s="40"/>
      <c r="C299" s="249" t="s">
        <v>498</v>
      </c>
      <c r="D299" s="249" t="s">
        <v>187</v>
      </c>
      <c r="E299" s="250" t="s">
        <v>499</v>
      </c>
      <c r="F299" s="251" t="s">
        <v>500</v>
      </c>
      <c r="G299" s="252" t="s">
        <v>244</v>
      </c>
      <c r="H299" s="253">
        <v>831.93700000000001</v>
      </c>
      <c r="I299" s="254"/>
      <c r="J299" s="255">
        <f>ROUND(I299*H299,2)</f>
        <v>0</v>
      </c>
      <c r="K299" s="251" t="s">
        <v>166</v>
      </c>
      <c r="L299" s="256"/>
      <c r="M299" s="257" t="s">
        <v>19</v>
      </c>
      <c r="N299" s="258" t="s">
        <v>43</v>
      </c>
      <c r="O299" s="85"/>
      <c r="P299" s="229">
        <f>O299*H299</f>
        <v>0</v>
      </c>
      <c r="Q299" s="229">
        <v>0.108</v>
      </c>
      <c r="R299" s="229">
        <f>Q299*H299</f>
        <v>89.849196000000006</v>
      </c>
      <c r="S299" s="229">
        <v>0</v>
      </c>
      <c r="T299" s="230">
        <f>S299*H299</f>
        <v>0</v>
      </c>
      <c r="U299" s="39"/>
      <c r="V299" s="39"/>
      <c r="W299" s="39"/>
      <c r="X299" s="39"/>
      <c r="Y299" s="39"/>
      <c r="Z299" s="39"/>
      <c r="AA299" s="39"/>
      <c r="AB299" s="39"/>
      <c r="AC299" s="39"/>
      <c r="AD299" s="39"/>
      <c r="AE299" s="39"/>
      <c r="AR299" s="231" t="s">
        <v>191</v>
      </c>
      <c r="AT299" s="231" t="s">
        <v>187</v>
      </c>
      <c r="AU299" s="231" t="s">
        <v>82</v>
      </c>
      <c r="AY299" s="18" t="s">
        <v>160</v>
      </c>
      <c r="BE299" s="232">
        <f>IF(N299="základní",J299,0)</f>
        <v>0</v>
      </c>
      <c r="BF299" s="232">
        <f>IF(N299="snížená",J299,0)</f>
        <v>0</v>
      </c>
      <c r="BG299" s="232">
        <f>IF(N299="zákl. přenesená",J299,0)</f>
        <v>0</v>
      </c>
      <c r="BH299" s="232">
        <f>IF(N299="sníž. přenesená",J299,0)</f>
        <v>0</v>
      </c>
      <c r="BI299" s="232">
        <f>IF(N299="nulová",J299,0)</f>
        <v>0</v>
      </c>
      <c r="BJ299" s="18" t="s">
        <v>80</v>
      </c>
      <c r="BK299" s="232">
        <f>ROUND(I299*H299,2)</f>
        <v>0</v>
      </c>
      <c r="BL299" s="18" t="s">
        <v>167</v>
      </c>
      <c r="BM299" s="231" t="s">
        <v>501</v>
      </c>
    </row>
    <row r="300" s="2" customFormat="1">
      <c r="A300" s="39"/>
      <c r="B300" s="40"/>
      <c r="C300" s="41"/>
      <c r="D300" s="233" t="s">
        <v>169</v>
      </c>
      <c r="E300" s="41"/>
      <c r="F300" s="234" t="s">
        <v>500</v>
      </c>
      <c r="G300" s="41"/>
      <c r="H300" s="41"/>
      <c r="I300" s="138"/>
      <c r="J300" s="41"/>
      <c r="K300" s="41"/>
      <c r="L300" s="45"/>
      <c r="M300" s="235"/>
      <c r="N300" s="236"/>
      <c r="O300" s="85"/>
      <c r="P300" s="85"/>
      <c r="Q300" s="85"/>
      <c r="R300" s="85"/>
      <c r="S300" s="85"/>
      <c r="T300" s="86"/>
      <c r="U300" s="39"/>
      <c r="V300" s="39"/>
      <c r="W300" s="39"/>
      <c r="X300" s="39"/>
      <c r="Y300" s="39"/>
      <c r="Z300" s="39"/>
      <c r="AA300" s="39"/>
      <c r="AB300" s="39"/>
      <c r="AC300" s="39"/>
      <c r="AD300" s="39"/>
      <c r="AE300" s="39"/>
      <c r="AT300" s="18" t="s">
        <v>169</v>
      </c>
      <c r="AU300" s="18" t="s">
        <v>82</v>
      </c>
    </row>
    <row r="301" s="13" customFormat="1">
      <c r="A301" s="13"/>
      <c r="B301" s="238"/>
      <c r="C301" s="239"/>
      <c r="D301" s="233" t="s">
        <v>173</v>
      </c>
      <c r="E301" s="240" t="s">
        <v>19</v>
      </c>
      <c r="F301" s="241" t="s">
        <v>120</v>
      </c>
      <c r="G301" s="239"/>
      <c r="H301" s="242">
        <v>823.70000000000005</v>
      </c>
      <c r="I301" s="243"/>
      <c r="J301" s="239"/>
      <c r="K301" s="239"/>
      <c r="L301" s="244"/>
      <c r="M301" s="245"/>
      <c r="N301" s="246"/>
      <c r="O301" s="246"/>
      <c r="P301" s="246"/>
      <c r="Q301" s="246"/>
      <c r="R301" s="246"/>
      <c r="S301" s="246"/>
      <c r="T301" s="247"/>
      <c r="U301" s="13"/>
      <c r="V301" s="13"/>
      <c r="W301" s="13"/>
      <c r="X301" s="13"/>
      <c r="Y301" s="13"/>
      <c r="Z301" s="13"/>
      <c r="AA301" s="13"/>
      <c r="AB301" s="13"/>
      <c r="AC301" s="13"/>
      <c r="AD301" s="13"/>
      <c r="AE301" s="13"/>
      <c r="AT301" s="248" t="s">
        <v>173</v>
      </c>
      <c r="AU301" s="248" t="s">
        <v>82</v>
      </c>
      <c r="AV301" s="13" t="s">
        <v>82</v>
      </c>
      <c r="AW301" s="13" t="s">
        <v>33</v>
      </c>
      <c r="AX301" s="13" t="s">
        <v>80</v>
      </c>
      <c r="AY301" s="248" t="s">
        <v>160</v>
      </c>
    </row>
    <row r="302" s="13" customFormat="1">
      <c r="A302" s="13"/>
      <c r="B302" s="238"/>
      <c r="C302" s="239"/>
      <c r="D302" s="233" t="s">
        <v>173</v>
      </c>
      <c r="E302" s="239"/>
      <c r="F302" s="241" t="s">
        <v>502</v>
      </c>
      <c r="G302" s="239"/>
      <c r="H302" s="242">
        <v>831.93700000000001</v>
      </c>
      <c r="I302" s="243"/>
      <c r="J302" s="239"/>
      <c r="K302" s="239"/>
      <c r="L302" s="244"/>
      <c r="M302" s="245"/>
      <c r="N302" s="246"/>
      <c r="O302" s="246"/>
      <c r="P302" s="246"/>
      <c r="Q302" s="246"/>
      <c r="R302" s="246"/>
      <c r="S302" s="246"/>
      <c r="T302" s="247"/>
      <c r="U302" s="13"/>
      <c r="V302" s="13"/>
      <c r="W302" s="13"/>
      <c r="X302" s="13"/>
      <c r="Y302" s="13"/>
      <c r="Z302" s="13"/>
      <c r="AA302" s="13"/>
      <c r="AB302" s="13"/>
      <c r="AC302" s="13"/>
      <c r="AD302" s="13"/>
      <c r="AE302" s="13"/>
      <c r="AT302" s="248" t="s">
        <v>173</v>
      </c>
      <c r="AU302" s="248" t="s">
        <v>82</v>
      </c>
      <c r="AV302" s="13" t="s">
        <v>82</v>
      </c>
      <c r="AW302" s="13" t="s">
        <v>4</v>
      </c>
      <c r="AX302" s="13" t="s">
        <v>80</v>
      </c>
      <c r="AY302" s="248" t="s">
        <v>160</v>
      </c>
    </row>
    <row r="303" s="2" customFormat="1" ht="16.5" customHeight="1">
      <c r="A303" s="39"/>
      <c r="B303" s="40"/>
      <c r="C303" s="249" t="s">
        <v>503</v>
      </c>
      <c r="D303" s="249" t="s">
        <v>187</v>
      </c>
      <c r="E303" s="250" t="s">
        <v>504</v>
      </c>
      <c r="F303" s="251" t="s">
        <v>505</v>
      </c>
      <c r="G303" s="252" t="s">
        <v>244</v>
      </c>
      <c r="H303" s="253">
        <v>208.565</v>
      </c>
      <c r="I303" s="254"/>
      <c r="J303" s="255">
        <f>ROUND(I303*H303,2)</f>
        <v>0</v>
      </c>
      <c r="K303" s="251" t="s">
        <v>166</v>
      </c>
      <c r="L303" s="256"/>
      <c r="M303" s="257" t="s">
        <v>19</v>
      </c>
      <c r="N303" s="258" t="s">
        <v>43</v>
      </c>
      <c r="O303" s="85"/>
      <c r="P303" s="229">
        <f>O303*H303</f>
        <v>0</v>
      </c>
      <c r="Q303" s="229">
        <v>0.044999999999999998</v>
      </c>
      <c r="R303" s="229">
        <f>Q303*H303</f>
        <v>9.3854249999999997</v>
      </c>
      <c r="S303" s="229">
        <v>0</v>
      </c>
      <c r="T303" s="230">
        <f>S303*H303</f>
        <v>0</v>
      </c>
      <c r="U303" s="39"/>
      <c r="V303" s="39"/>
      <c r="W303" s="39"/>
      <c r="X303" s="39"/>
      <c r="Y303" s="39"/>
      <c r="Z303" s="39"/>
      <c r="AA303" s="39"/>
      <c r="AB303" s="39"/>
      <c r="AC303" s="39"/>
      <c r="AD303" s="39"/>
      <c r="AE303" s="39"/>
      <c r="AR303" s="231" t="s">
        <v>191</v>
      </c>
      <c r="AT303" s="231" t="s">
        <v>187</v>
      </c>
      <c r="AU303" s="231" t="s">
        <v>82</v>
      </c>
      <c r="AY303" s="18" t="s">
        <v>160</v>
      </c>
      <c r="BE303" s="232">
        <f>IF(N303="základní",J303,0)</f>
        <v>0</v>
      </c>
      <c r="BF303" s="232">
        <f>IF(N303="snížená",J303,0)</f>
        <v>0</v>
      </c>
      <c r="BG303" s="232">
        <f>IF(N303="zákl. přenesená",J303,0)</f>
        <v>0</v>
      </c>
      <c r="BH303" s="232">
        <f>IF(N303="sníž. přenesená",J303,0)</f>
        <v>0</v>
      </c>
      <c r="BI303" s="232">
        <f>IF(N303="nulová",J303,0)</f>
        <v>0</v>
      </c>
      <c r="BJ303" s="18" t="s">
        <v>80</v>
      </c>
      <c r="BK303" s="232">
        <f>ROUND(I303*H303,2)</f>
        <v>0</v>
      </c>
      <c r="BL303" s="18" t="s">
        <v>167</v>
      </c>
      <c r="BM303" s="231" t="s">
        <v>506</v>
      </c>
    </row>
    <row r="304" s="2" customFormat="1">
      <c r="A304" s="39"/>
      <c r="B304" s="40"/>
      <c r="C304" s="41"/>
      <c r="D304" s="233" t="s">
        <v>169</v>
      </c>
      <c r="E304" s="41"/>
      <c r="F304" s="234" t="s">
        <v>505</v>
      </c>
      <c r="G304" s="41"/>
      <c r="H304" s="41"/>
      <c r="I304" s="138"/>
      <c r="J304" s="41"/>
      <c r="K304" s="41"/>
      <c r="L304" s="45"/>
      <c r="M304" s="235"/>
      <c r="N304" s="236"/>
      <c r="O304" s="85"/>
      <c r="P304" s="85"/>
      <c r="Q304" s="85"/>
      <c r="R304" s="85"/>
      <c r="S304" s="85"/>
      <c r="T304" s="86"/>
      <c r="U304" s="39"/>
      <c r="V304" s="39"/>
      <c r="W304" s="39"/>
      <c r="X304" s="39"/>
      <c r="Y304" s="39"/>
      <c r="Z304" s="39"/>
      <c r="AA304" s="39"/>
      <c r="AB304" s="39"/>
      <c r="AC304" s="39"/>
      <c r="AD304" s="39"/>
      <c r="AE304" s="39"/>
      <c r="AT304" s="18" t="s">
        <v>169</v>
      </c>
      <c r="AU304" s="18" t="s">
        <v>82</v>
      </c>
    </row>
    <row r="305" s="13" customFormat="1">
      <c r="A305" s="13"/>
      <c r="B305" s="238"/>
      <c r="C305" s="239"/>
      <c r="D305" s="233" t="s">
        <v>173</v>
      </c>
      <c r="E305" s="240" t="s">
        <v>19</v>
      </c>
      <c r="F305" s="241" t="s">
        <v>122</v>
      </c>
      <c r="G305" s="239"/>
      <c r="H305" s="242">
        <v>206.5</v>
      </c>
      <c r="I305" s="243"/>
      <c r="J305" s="239"/>
      <c r="K305" s="239"/>
      <c r="L305" s="244"/>
      <c r="M305" s="245"/>
      <c r="N305" s="246"/>
      <c r="O305" s="246"/>
      <c r="P305" s="246"/>
      <c r="Q305" s="246"/>
      <c r="R305" s="246"/>
      <c r="S305" s="246"/>
      <c r="T305" s="247"/>
      <c r="U305" s="13"/>
      <c r="V305" s="13"/>
      <c r="W305" s="13"/>
      <c r="X305" s="13"/>
      <c r="Y305" s="13"/>
      <c r="Z305" s="13"/>
      <c r="AA305" s="13"/>
      <c r="AB305" s="13"/>
      <c r="AC305" s="13"/>
      <c r="AD305" s="13"/>
      <c r="AE305" s="13"/>
      <c r="AT305" s="248" t="s">
        <v>173</v>
      </c>
      <c r="AU305" s="248" t="s">
        <v>82</v>
      </c>
      <c r="AV305" s="13" t="s">
        <v>82</v>
      </c>
      <c r="AW305" s="13" t="s">
        <v>33</v>
      </c>
      <c r="AX305" s="13" t="s">
        <v>80</v>
      </c>
      <c r="AY305" s="248" t="s">
        <v>160</v>
      </c>
    </row>
    <row r="306" s="13" customFormat="1">
      <c r="A306" s="13"/>
      <c r="B306" s="238"/>
      <c r="C306" s="239"/>
      <c r="D306" s="233" t="s">
        <v>173</v>
      </c>
      <c r="E306" s="239"/>
      <c r="F306" s="241" t="s">
        <v>507</v>
      </c>
      <c r="G306" s="239"/>
      <c r="H306" s="242">
        <v>208.565</v>
      </c>
      <c r="I306" s="243"/>
      <c r="J306" s="239"/>
      <c r="K306" s="239"/>
      <c r="L306" s="244"/>
      <c r="M306" s="245"/>
      <c r="N306" s="246"/>
      <c r="O306" s="246"/>
      <c r="P306" s="246"/>
      <c r="Q306" s="246"/>
      <c r="R306" s="246"/>
      <c r="S306" s="246"/>
      <c r="T306" s="247"/>
      <c r="U306" s="13"/>
      <c r="V306" s="13"/>
      <c r="W306" s="13"/>
      <c r="X306" s="13"/>
      <c r="Y306" s="13"/>
      <c r="Z306" s="13"/>
      <c r="AA306" s="13"/>
      <c r="AB306" s="13"/>
      <c r="AC306" s="13"/>
      <c r="AD306" s="13"/>
      <c r="AE306" s="13"/>
      <c r="AT306" s="248" t="s">
        <v>173</v>
      </c>
      <c r="AU306" s="248" t="s">
        <v>82</v>
      </c>
      <c r="AV306" s="13" t="s">
        <v>82</v>
      </c>
      <c r="AW306" s="13" t="s">
        <v>4</v>
      </c>
      <c r="AX306" s="13" t="s">
        <v>80</v>
      </c>
      <c r="AY306" s="248" t="s">
        <v>160</v>
      </c>
    </row>
    <row r="307" s="2" customFormat="1" ht="16.5" customHeight="1">
      <c r="A307" s="39"/>
      <c r="B307" s="40"/>
      <c r="C307" s="220" t="s">
        <v>508</v>
      </c>
      <c r="D307" s="220" t="s">
        <v>162</v>
      </c>
      <c r="E307" s="221" t="s">
        <v>509</v>
      </c>
      <c r="F307" s="222" t="s">
        <v>510</v>
      </c>
      <c r="G307" s="223" t="s">
        <v>244</v>
      </c>
      <c r="H307" s="224">
        <v>1073.5</v>
      </c>
      <c r="I307" s="225"/>
      <c r="J307" s="226">
        <f>ROUND(I307*H307,2)</f>
        <v>0</v>
      </c>
      <c r="K307" s="222" t="s">
        <v>166</v>
      </c>
      <c r="L307" s="45"/>
      <c r="M307" s="227" t="s">
        <v>19</v>
      </c>
      <c r="N307" s="228" t="s">
        <v>43</v>
      </c>
      <c r="O307" s="85"/>
      <c r="P307" s="229">
        <f>O307*H307</f>
        <v>0</v>
      </c>
      <c r="Q307" s="229">
        <v>0.1295</v>
      </c>
      <c r="R307" s="229">
        <f>Q307*H307</f>
        <v>139.01825</v>
      </c>
      <c r="S307" s="229">
        <v>0</v>
      </c>
      <c r="T307" s="230">
        <f>S307*H307</f>
        <v>0</v>
      </c>
      <c r="U307" s="39"/>
      <c r="V307" s="39"/>
      <c r="W307" s="39"/>
      <c r="X307" s="39"/>
      <c r="Y307" s="39"/>
      <c r="Z307" s="39"/>
      <c r="AA307" s="39"/>
      <c r="AB307" s="39"/>
      <c r="AC307" s="39"/>
      <c r="AD307" s="39"/>
      <c r="AE307" s="39"/>
      <c r="AR307" s="231" t="s">
        <v>167</v>
      </c>
      <c r="AT307" s="231" t="s">
        <v>162</v>
      </c>
      <c r="AU307" s="231" t="s">
        <v>82</v>
      </c>
      <c r="AY307" s="18" t="s">
        <v>160</v>
      </c>
      <c r="BE307" s="232">
        <f>IF(N307="základní",J307,0)</f>
        <v>0</v>
      </c>
      <c r="BF307" s="232">
        <f>IF(N307="snížená",J307,0)</f>
        <v>0</v>
      </c>
      <c r="BG307" s="232">
        <f>IF(N307="zákl. přenesená",J307,0)</f>
        <v>0</v>
      </c>
      <c r="BH307" s="232">
        <f>IF(N307="sníž. přenesená",J307,0)</f>
        <v>0</v>
      </c>
      <c r="BI307" s="232">
        <f>IF(N307="nulová",J307,0)</f>
        <v>0</v>
      </c>
      <c r="BJ307" s="18" t="s">
        <v>80</v>
      </c>
      <c r="BK307" s="232">
        <f>ROUND(I307*H307,2)</f>
        <v>0</v>
      </c>
      <c r="BL307" s="18" t="s">
        <v>167</v>
      </c>
      <c r="BM307" s="231" t="s">
        <v>511</v>
      </c>
    </row>
    <row r="308" s="2" customFormat="1">
      <c r="A308" s="39"/>
      <c r="B308" s="40"/>
      <c r="C308" s="41"/>
      <c r="D308" s="233" t="s">
        <v>169</v>
      </c>
      <c r="E308" s="41"/>
      <c r="F308" s="234" t="s">
        <v>512</v>
      </c>
      <c r="G308" s="41"/>
      <c r="H308" s="41"/>
      <c r="I308" s="138"/>
      <c r="J308" s="41"/>
      <c r="K308" s="41"/>
      <c r="L308" s="45"/>
      <c r="M308" s="235"/>
      <c r="N308" s="236"/>
      <c r="O308" s="85"/>
      <c r="P308" s="85"/>
      <c r="Q308" s="85"/>
      <c r="R308" s="85"/>
      <c r="S308" s="85"/>
      <c r="T308" s="86"/>
      <c r="U308" s="39"/>
      <c r="V308" s="39"/>
      <c r="W308" s="39"/>
      <c r="X308" s="39"/>
      <c r="Y308" s="39"/>
      <c r="Z308" s="39"/>
      <c r="AA308" s="39"/>
      <c r="AB308" s="39"/>
      <c r="AC308" s="39"/>
      <c r="AD308" s="39"/>
      <c r="AE308" s="39"/>
      <c r="AT308" s="18" t="s">
        <v>169</v>
      </c>
      <c r="AU308" s="18" t="s">
        <v>82</v>
      </c>
    </row>
    <row r="309" s="2" customFormat="1">
      <c r="A309" s="39"/>
      <c r="B309" s="40"/>
      <c r="C309" s="41"/>
      <c r="D309" s="233" t="s">
        <v>171</v>
      </c>
      <c r="E309" s="41"/>
      <c r="F309" s="237" t="s">
        <v>513</v>
      </c>
      <c r="G309" s="41"/>
      <c r="H309" s="41"/>
      <c r="I309" s="138"/>
      <c r="J309" s="41"/>
      <c r="K309" s="41"/>
      <c r="L309" s="45"/>
      <c r="M309" s="235"/>
      <c r="N309" s="236"/>
      <c r="O309" s="85"/>
      <c r="P309" s="85"/>
      <c r="Q309" s="85"/>
      <c r="R309" s="85"/>
      <c r="S309" s="85"/>
      <c r="T309" s="86"/>
      <c r="U309" s="39"/>
      <c r="V309" s="39"/>
      <c r="W309" s="39"/>
      <c r="X309" s="39"/>
      <c r="Y309" s="39"/>
      <c r="Z309" s="39"/>
      <c r="AA309" s="39"/>
      <c r="AB309" s="39"/>
      <c r="AC309" s="39"/>
      <c r="AD309" s="39"/>
      <c r="AE309" s="39"/>
      <c r="AT309" s="18" t="s">
        <v>171</v>
      </c>
      <c r="AU309" s="18" t="s">
        <v>82</v>
      </c>
    </row>
    <row r="310" s="13" customFormat="1">
      <c r="A310" s="13"/>
      <c r="B310" s="238"/>
      <c r="C310" s="239"/>
      <c r="D310" s="233" t="s">
        <v>173</v>
      </c>
      <c r="E310" s="240" t="s">
        <v>19</v>
      </c>
      <c r="F310" s="241" t="s">
        <v>514</v>
      </c>
      <c r="G310" s="239"/>
      <c r="H310" s="242">
        <v>618.29999999999995</v>
      </c>
      <c r="I310" s="243"/>
      <c r="J310" s="239"/>
      <c r="K310" s="239"/>
      <c r="L310" s="244"/>
      <c r="M310" s="245"/>
      <c r="N310" s="246"/>
      <c r="O310" s="246"/>
      <c r="P310" s="246"/>
      <c r="Q310" s="246"/>
      <c r="R310" s="246"/>
      <c r="S310" s="246"/>
      <c r="T310" s="247"/>
      <c r="U310" s="13"/>
      <c r="V310" s="13"/>
      <c r="W310" s="13"/>
      <c r="X310" s="13"/>
      <c r="Y310" s="13"/>
      <c r="Z310" s="13"/>
      <c r="AA310" s="13"/>
      <c r="AB310" s="13"/>
      <c r="AC310" s="13"/>
      <c r="AD310" s="13"/>
      <c r="AE310" s="13"/>
      <c r="AT310" s="248" t="s">
        <v>173</v>
      </c>
      <c r="AU310" s="248" t="s">
        <v>82</v>
      </c>
      <c r="AV310" s="13" t="s">
        <v>82</v>
      </c>
      <c r="AW310" s="13" t="s">
        <v>33</v>
      </c>
      <c r="AX310" s="13" t="s">
        <v>72</v>
      </c>
      <c r="AY310" s="248" t="s">
        <v>160</v>
      </c>
    </row>
    <row r="311" s="13" customFormat="1">
      <c r="A311" s="13"/>
      <c r="B311" s="238"/>
      <c r="C311" s="239"/>
      <c r="D311" s="233" t="s">
        <v>173</v>
      </c>
      <c r="E311" s="240" t="s">
        <v>19</v>
      </c>
      <c r="F311" s="241" t="s">
        <v>515</v>
      </c>
      <c r="G311" s="239"/>
      <c r="H311" s="242">
        <v>455.19999999999999</v>
      </c>
      <c r="I311" s="243"/>
      <c r="J311" s="239"/>
      <c r="K311" s="239"/>
      <c r="L311" s="244"/>
      <c r="M311" s="245"/>
      <c r="N311" s="246"/>
      <c r="O311" s="246"/>
      <c r="P311" s="246"/>
      <c r="Q311" s="246"/>
      <c r="R311" s="246"/>
      <c r="S311" s="246"/>
      <c r="T311" s="247"/>
      <c r="U311" s="13"/>
      <c r="V311" s="13"/>
      <c r="W311" s="13"/>
      <c r="X311" s="13"/>
      <c r="Y311" s="13"/>
      <c r="Z311" s="13"/>
      <c r="AA311" s="13"/>
      <c r="AB311" s="13"/>
      <c r="AC311" s="13"/>
      <c r="AD311" s="13"/>
      <c r="AE311" s="13"/>
      <c r="AT311" s="248" t="s">
        <v>173</v>
      </c>
      <c r="AU311" s="248" t="s">
        <v>82</v>
      </c>
      <c r="AV311" s="13" t="s">
        <v>82</v>
      </c>
      <c r="AW311" s="13" t="s">
        <v>33</v>
      </c>
      <c r="AX311" s="13" t="s">
        <v>72</v>
      </c>
      <c r="AY311" s="248" t="s">
        <v>160</v>
      </c>
    </row>
    <row r="312" s="14" customFormat="1">
      <c r="A312" s="14"/>
      <c r="B312" s="259"/>
      <c r="C312" s="260"/>
      <c r="D312" s="233" t="s">
        <v>173</v>
      </c>
      <c r="E312" s="261" t="s">
        <v>19</v>
      </c>
      <c r="F312" s="262" t="s">
        <v>204</v>
      </c>
      <c r="G312" s="260"/>
      <c r="H312" s="263">
        <v>1073.5</v>
      </c>
      <c r="I312" s="264"/>
      <c r="J312" s="260"/>
      <c r="K312" s="260"/>
      <c r="L312" s="265"/>
      <c r="M312" s="266"/>
      <c r="N312" s="267"/>
      <c r="O312" s="267"/>
      <c r="P312" s="267"/>
      <c r="Q312" s="267"/>
      <c r="R312" s="267"/>
      <c r="S312" s="267"/>
      <c r="T312" s="268"/>
      <c r="U312" s="14"/>
      <c r="V312" s="14"/>
      <c r="W312" s="14"/>
      <c r="X312" s="14"/>
      <c r="Y312" s="14"/>
      <c r="Z312" s="14"/>
      <c r="AA312" s="14"/>
      <c r="AB312" s="14"/>
      <c r="AC312" s="14"/>
      <c r="AD312" s="14"/>
      <c r="AE312" s="14"/>
      <c r="AT312" s="269" t="s">
        <v>173</v>
      </c>
      <c r="AU312" s="269" t="s">
        <v>82</v>
      </c>
      <c r="AV312" s="14" t="s">
        <v>167</v>
      </c>
      <c r="AW312" s="14" t="s">
        <v>33</v>
      </c>
      <c r="AX312" s="14" t="s">
        <v>80</v>
      </c>
      <c r="AY312" s="269" t="s">
        <v>160</v>
      </c>
    </row>
    <row r="313" s="2" customFormat="1" ht="16.5" customHeight="1">
      <c r="A313" s="39"/>
      <c r="B313" s="40"/>
      <c r="C313" s="249" t="s">
        <v>516</v>
      </c>
      <c r="D313" s="249" t="s">
        <v>187</v>
      </c>
      <c r="E313" s="250" t="s">
        <v>517</v>
      </c>
      <c r="F313" s="251" t="s">
        <v>518</v>
      </c>
      <c r="G313" s="252" t="s">
        <v>244</v>
      </c>
      <c r="H313" s="253">
        <v>1084.2349999999999</v>
      </c>
      <c r="I313" s="254"/>
      <c r="J313" s="255">
        <f>ROUND(I313*H313,2)</f>
        <v>0</v>
      </c>
      <c r="K313" s="251" t="s">
        <v>166</v>
      </c>
      <c r="L313" s="256"/>
      <c r="M313" s="257" t="s">
        <v>19</v>
      </c>
      <c r="N313" s="258" t="s">
        <v>43</v>
      </c>
      <c r="O313" s="85"/>
      <c r="P313" s="229">
        <f>O313*H313</f>
        <v>0</v>
      </c>
      <c r="Q313" s="229">
        <v>0.024</v>
      </c>
      <c r="R313" s="229">
        <f>Q313*H313</f>
        <v>26.021639999999998</v>
      </c>
      <c r="S313" s="229">
        <v>0</v>
      </c>
      <c r="T313" s="230">
        <f>S313*H313</f>
        <v>0</v>
      </c>
      <c r="U313" s="39"/>
      <c r="V313" s="39"/>
      <c r="W313" s="39"/>
      <c r="X313" s="39"/>
      <c r="Y313" s="39"/>
      <c r="Z313" s="39"/>
      <c r="AA313" s="39"/>
      <c r="AB313" s="39"/>
      <c r="AC313" s="39"/>
      <c r="AD313" s="39"/>
      <c r="AE313" s="39"/>
      <c r="AR313" s="231" t="s">
        <v>191</v>
      </c>
      <c r="AT313" s="231" t="s">
        <v>187</v>
      </c>
      <c r="AU313" s="231" t="s">
        <v>82</v>
      </c>
      <c r="AY313" s="18" t="s">
        <v>160</v>
      </c>
      <c r="BE313" s="232">
        <f>IF(N313="základní",J313,0)</f>
        <v>0</v>
      </c>
      <c r="BF313" s="232">
        <f>IF(N313="snížená",J313,0)</f>
        <v>0</v>
      </c>
      <c r="BG313" s="232">
        <f>IF(N313="zákl. přenesená",J313,0)</f>
        <v>0</v>
      </c>
      <c r="BH313" s="232">
        <f>IF(N313="sníž. přenesená",J313,0)</f>
        <v>0</v>
      </c>
      <c r="BI313" s="232">
        <f>IF(N313="nulová",J313,0)</f>
        <v>0</v>
      </c>
      <c r="BJ313" s="18" t="s">
        <v>80</v>
      </c>
      <c r="BK313" s="232">
        <f>ROUND(I313*H313,2)</f>
        <v>0</v>
      </c>
      <c r="BL313" s="18" t="s">
        <v>167</v>
      </c>
      <c r="BM313" s="231" t="s">
        <v>519</v>
      </c>
    </row>
    <row r="314" s="2" customFormat="1">
      <c r="A314" s="39"/>
      <c r="B314" s="40"/>
      <c r="C314" s="41"/>
      <c r="D314" s="233" t="s">
        <v>169</v>
      </c>
      <c r="E314" s="41"/>
      <c r="F314" s="234" t="s">
        <v>518</v>
      </c>
      <c r="G314" s="41"/>
      <c r="H314" s="41"/>
      <c r="I314" s="138"/>
      <c r="J314" s="41"/>
      <c r="K314" s="41"/>
      <c r="L314" s="45"/>
      <c r="M314" s="235"/>
      <c r="N314" s="236"/>
      <c r="O314" s="85"/>
      <c r="P314" s="85"/>
      <c r="Q314" s="85"/>
      <c r="R314" s="85"/>
      <c r="S314" s="85"/>
      <c r="T314" s="86"/>
      <c r="U314" s="39"/>
      <c r="V314" s="39"/>
      <c r="W314" s="39"/>
      <c r="X314" s="39"/>
      <c r="Y314" s="39"/>
      <c r="Z314" s="39"/>
      <c r="AA314" s="39"/>
      <c r="AB314" s="39"/>
      <c r="AC314" s="39"/>
      <c r="AD314" s="39"/>
      <c r="AE314" s="39"/>
      <c r="AT314" s="18" t="s">
        <v>169</v>
      </c>
      <c r="AU314" s="18" t="s">
        <v>82</v>
      </c>
    </row>
    <row r="315" s="13" customFormat="1">
      <c r="A315" s="13"/>
      <c r="B315" s="238"/>
      <c r="C315" s="239"/>
      <c r="D315" s="233" t="s">
        <v>173</v>
      </c>
      <c r="E315" s="239"/>
      <c r="F315" s="241" t="s">
        <v>520</v>
      </c>
      <c r="G315" s="239"/>
      <c r="H315" s="242">
        <v>1084.2349999999999</v>
      </c>
      <c r="I315" s="243"/>
      <c r="J315" s="239"/>
      <c r="K315" s="239"/>
      <c r="L315" s="244"/>
      <c r="M315" s="245"/>
      <c r="N315" s="246"/>
      <c r="O315" s="246"/>
      <c r="P315" s="246"/>
      <c r="Q315" s="246"/>
      <c r="R315" s="246"/>
      <c r="S315" s="246"/>
      <c r="T315" s="247"/>
      <c r="U315" s="13"/>
      <c r="V315" s="13"/>
      <c r="W315" s="13"/>
      <c r="X315" s="13"/>
      <c r="Y315" s="13"/>
      <c r="Z315" s="13"/>
      <c r="AA315" s="13"/>
      <c r="AB315" s="13"/>
      <c r="AC315" s="13"/>
      <c r="AD315" s="13"/>
      <c r="AE315" s="13"/>
      <c r="AT315" s="248" t="s">
        <v>173</v>
      </c>
      <c r="AU315" s="248" t="s">
        <v>82</v>
      </c>
      <c r="AV315" s="13" t="s">
        <v>82</v>
      </c>
      <c r="AW315" s="13" t="s">
        <v>4</v>
      </c>
      <c r="AX315" s="13" t="s">
        <v>80</v>
      </c>
      <c r="AY315" s="248" t="s">
        <v>160</v>
      </c>
    </row>
    <row r="316" s="2" customFormat="1" ht="16.5" customHeight="1">
      <c r="A316" s="39"/>
      <c r="B316" s="40"/>
      <c r="C316" s="220" t="s">
        <v>521</v>
      </c>
      <c r="D316" s="220" t="s">
        <v>162</v>
      </c>
      <c r="E316" s="221" t="s">
        <v>522</v>
      </c>
      <c r="F316" s="222" t="s">
        <v>523</v>
      </c>
      <c r="G316" s="223" t="s">
        <v>244</v>
      </c>
      <c r="H316" s="224">
        <v>52.299999999999997</v>
      </c>
      <c r="I316" s="225"/>
      <c r="J316" s="226">
        <f>ROUND(I316*H316,2)</f>
        <v>0</v>
      </c>
      <c r="K316" s="222" t="s">
        <v>166</v>
      </c>
      <c r="L316" s="45"/>
      <c r="M316" s="227" t="s">
        <v>19</v>
      </c>
      <c r="N316" s="228" t="s">
        <v>43</v>
      </c>
      <c r="O316" s="85"/>
      <c r="P316" s="229">
        <f>O316*H316</f>
        <v>0</v>
      </c>
      <c r="Q316" s="229">
        <v>0</v>
      </c>
      <c r="R316" s="229">
        <f>Q316*H316</f>
        <v>0</v>
      </c>
      <c r="S316" s="229">
        <v>0</v>
      </c>
      <c r="T316" s="230">
        <f>S316*H316</f>
        <v>0</v>
      </c>
      <c r="U316" s="39"/>
      <c r="V316" s="39"/>
      <c r="W316" s="39"/>
      <c r="X316" s="39"/>
      <c r="Y316" s="39"/>
      <c r="Z316" s="39"/>
      <c r="AA316" s="39"/>
      <c r="AB316" s="39"/>
      <c r="AC316" s="39"/>
      <c r="AD316" s="39"/>
      <c r="AE316" s="39"/>
      <c r="AR316" s="231" t="s">
        <v>167</v>
      </c>
      <c r="AT316" s="231" t="s">
        <v>162</v>
      </c>
      <c r="AU316" s="231" t="s">
        <v>82</v>
      </c>
      <c r="AY316" s="18" t="s">
        <v>160</v>
      </c>
      <c r="BE316" s="232">
        <f>IF(N316="základní",J316,0)</f>
        <v>0</v>
      </c>
      <c r="BF316" s="232">
        <f>IF(N316="snížená",J316,0)</f>
        <v>0</v>
      </c>
      <c r="BG316" s="232">
        <f>IF(N316="zákl. přenesená",J316,0)</f>
        <v>0</v>
      </c>
      <c r="BH316" s="232">
        <f>IF(N316="sníž. přenesená",J316,0)</f>
        <v>0</v>
      </c>
      <c r="BI316" s="232">
        <f>IF(N316="nulová",J316,0)</f>
        <v>0</v>
      </c>
      <c r="BJ316" s="18" t="s">
        <v>80</v>
      </c>
      <c r="BK316" s="232">
        <f>ROUND(I316*H316,2)</f>
        <v>0</v>
      </c>
      <c r="BL316" s="18" t="s">
        <v>167</v>
      </c>
      <c r="BM316" s="231" t="s">
        <v>524</v>
      </c>
    </row>
    <row r="317" s="2" customFormat="1">
      <c r="A317" s="39"/>
      <c r="B317" s="40"/>
      <c r="C317" s="41"/>
      <c r="D317" s="233" t="s">
        <v>169</v>
      </c>
      <c r="E317" s="41"/>
      <c r="F317" s="234" t="s">
        <v>525</v>
      </c>
      <c r="G317" s="41"/>
      <c r="H317" s="41"/>
      <c r="I317" s="138"/>
      <c r="J317" s="41"/>
      <c r="K317" s="41"/>
      <c r="L317" s="45"/>
      <c r="M317" s="235"/>
      <c r="N317" s="236"/>
      <c r="O317" s="85"/>
      <c r="P317" s="85"/>
      <c r="Q317" s="85"/>
      <c r="R317" s="85"/>
      <c r="S317" s="85"/>
      <c r="T317" s="86"/>
      <c r="U317" s="39"/>
      <c r="V317" s="39"/>
      <c r="W317" s="39"/>
      <c r="X317" s="39"/>
      <c r="Y317" s="39"/>
      <c r="Z317" s="39"/>
      <c r="AA317" s="39"/>
      <c r="AB317" s="39"/>
      <c r="AC317" s="39"/>
      <c r="AD317" s="39"/>
      <c r="AE317" s="39"/>
      <c r="AT317" s="18" t="s">
        <v>169</v>
      </c>
      <c r="AU317" s="18" t="s">
        <v>82</v>
      </c>
    </row>
    <row r="318" s="2" customFormat="1">
      <c r="A318" s="39"/>
      <c r="B318" s="40"/>
      <c r="C318" s="41"/>
      <c r="D318" s="233" t="s">
        <v>171</v>
      </c>
      <c r="E318" s="41"/>
      <c r="F318" s="237" t="s">
        <v>526</v>
      </c>
      <c r="G318" s="41"/>
      <c r="H318" s="41"/>
      <c r="I318" s="138"/>
      <c r="J318" s="41"/>
      <c r="K318" s="41"/>
      <c r="L318" s="45"/>
      <c r="M318" s="235"/>
      <c r="N318" s="236"/>
      <c r="O318" s="85"/>
      <c r="P318" s="85"/>
      <c r="Q318" s="85"/>
      <c r="R318" s="85"/>
      <c r="S318" s="85"/>
      <c r="T318" s="86"/>
      <c r="U318" s="39"/>
      <c r="V318" s="39"/>
      <c r="W318" s="39"/>
      <c r="X318" s="39"/>
      <c r="Y318" s="39"/>
      <c r="Z318" s="39"/>
      <c r="AA318" s="39"/>
      <c r="AB318" s="39"/>
      <c r="AC318" s="39"/>
      <c r="AD318" s="39"/>
      <c r="AE318" s="39"/>
      <c r="AT318" s="18" t="s">
        <v>171</v>
      </c>
      <c r="AU318" s="18" t="s">
        <v>82</v>
      </c>
    </row>
    <row r="319" s="13" customFormat="1">
      <c r="A319" s="13"/>
      <c r="B319" s="238"/>
      <c r="C319" s="239"/>
      <c r="D319" s="233" t="s">
        <v>173</v>
      </c>
      <c r="E319" s="240" t="s">
        <v>19</v>
      </c>
      <c r="F319" s="241" t="s">
        <v>527</v>
      </c>
      <c r="G319" s="239"/>
      <c r="H319" s="242">
        <v>52.299999999999997</v>
      </c>
      <c r="I319" s="243"/>
      <c r="J319" s="239"/>
      <c r="K319" s="239"/>
      <c r="L319" s="244"/>
      <c r="M319" s="245"/>
      <c r="N319" s="246"/>
      <c r="O319" s="246"/>
      <c r="P319" s="246"/>
      <c r="Q319" s="246"/>
      <c r="R319" s="246"/>
      <c r="S319" s="246"/>
      <c r="T319" s="247"/>
      <c r="U319" s="13"/>
      <c r="V319" s="13"/>
      <c r="W319" s="13"/>
      <c r="X319" s="13"/>
      <c r="Y319" s="13"/>
      <c r="Z319" s="13"/>
      <c r="AA319" s="13"/>
      <c r="AB319" s="13"/>
      <c r="AC319" s="13"/>
      <c r="AD319" s="13"/>
      <c r="AE319" s="13"/>
      <c r="AT319" s="248" t="s">
        <v>173</v>
      </c>
      <c r="AU319" s="248" t="s">
        <v>82</v>
      </c>
      <c r="AV319" s="13" t="s">
        <v>82</v>
      </c>
      <c r="AW319" s="13" t="s">
        <v>33</v>
      </c>
      <c r="AX319" s="13" t="s">
        <v>80</v>
      </c>
      <c r="AY319" s="248" t="s">
        <v>160</v>
      </c>
    </row>
    <row r="320" s="12" customFormat="1" ht="22.8" customHeight="1">
      <c r="A320" s="12"/>
      <c r="B320" s="204"/>
      <c r="C320" s="205"/>
      <c r="D320" s="206" t="s">
        <v>71</v>
      </c>
      <c r="E320" s="218" t="s">
        <v>528</v>
      </c>
      <c r="F320" s="218" t="s">
        <v>529</v>
      </c>
      <c r="G320" s="205"/>
      <c r="H320" s="205"/>
      <c r="I320" s="208"/>
      <c r="J320" s="219">
        <f>BK320</f>
        <v>0</v>
      </c>
      <c r="K320" s="205"/>
      <c r="L320" s="210"/>
      <c r="M320" s="211"/>
      <c r="N320" s="212"/>
      <c r="O320" s="212"/>
      <c r="P320" s="213">
        <f>SUM(P321:P322)</f>
        <v>0</v>
      </c>
      <c r="Q320" s="212"/>
      <c r="R320" s="213">
        <f>SUM(R321:R322)</f>
        <v>0</v>
      </c>
      <c r="S320" s="212"/>
      <c r="T320" s="214">
        <f>SUM(T321:T322)</f>
        <v>0</v>
      </c>
      <c r="U320" s="12"/>
      <c r="V320" s="12"/>
      <c r="W320" s="12"/>
      <c r="X320" s="12"/>
      <c r="Y320" s="12"/>
      <c r="Z320" s="12"/>
      <c r="AA320" s="12"/>
      <c r="AB320" s="12"/>
      <c r="AC320" s="12"/>
      <c r="AD320" s="12"/>
      <c r="AE320" s="12"/>
      <c r="AR320" s="215" t="s">
        <v>80</v>
      </c>
      <c r="AT320" s="216" t="s">
        <v>71</v>
      </c>
      <c r="AU320" s="216" t="s">
        <v>80</v>
      </c>
      <c r="AY320" s="215" t="s">
        <v>160</v>
      </c>
      <c r="BK320" s="217">
        <f>SUM(BK321:BK322)</f>
        <v>0</v>
      </c>
    </row>
    <row r="321" s="2" customFormat="1" ht="16.5" customHeight="1">
      <c r="A321" s="39"/>
      <c r="B321" s="40"/>
      <c r="C321" s="220" t="s">
        <v>530</v>
      </c>
      <c r="D321" s="220" t="s">
        <v>162</v>
      </c>
      <c r="E321" s="221" t="s">
        <v>531</v>
      </c>
      <c r="F321" s="222" t="s">
        <v>532</v>
      </c>
      <c r="G321" s="223" t="s">
        <v>190</v>
      </c>
      <c r="H321" s="224">
        <v>5870.8879999999999</v>
      </c>
      <c r="I321" s="225"/>
      <c r="J321" s="226">
        <f>ROUND(I321*H321,2)</f>
        <v>0</v>
      </c>
      <c r="K321" s="222" t="s">
        <v>166</v>
      </c>
      <c r="L321" s="45"/>
      <c r="M321" s="227" t="s">
        <v>19</v>
      </c>
      <c r="N321" s="228" t="s">
        <v>43</v>
      </c>
      <c r="O321" s="85"/>
      <c r="P321" s="229">
        <f>O321*H321</f>
        <v>0</v>
      </c>
      <c r="Q321" s="229">
        <v>0</v>
      </c>
      <c r="R321" s="229">
        <f>Q321*H321</f>
        <v>0</v>
      </c>
      <c r="S321" s="229">
        <v>0</v>
      </c>
      <c r="T321" s="230">
        <f>S321*H321</f>
        <v>0</v>
      </c>
      <c r="U321" s="39"/>
      <c r="V321" s="39"/>
      <c r="W321" s="39"/>
      <c r="X321" s="39"/>
      <c r="Y321" s="39"/>
      <c r="Z321" s="39"/>
      <c r="AA321" s="39"/>
      <c r="AB321" s="39"/>
      <c r="AC321" s="39"/>
      <c r="AD321" s="39"/>
      <c r="AE321" s="39"/>
      <c r="AR321" s="231" t="s">
        <v>167</v>
      </c>
      <c r="AT321" s="231" t="s">
        <v>162</v>
      </c>
      <c r="AU321" s="231" t="s">
        <v>82</v>
      </c>
      <c r="AY321" s="18" t="s">
        <v>160</v>
      </c>
      <c r="BE321" s="232">
        <f>IF(N321="základní",J321,0)</f>
        <v>0</v>
      </c>
      <c r="BF321" s="232">
        <f>IF(N321="snížená",J321,0)</f>
        <v>0</v>
      </c>
      <c r="BG321" s="232">
        <f>IF(N321="zákl. přenesená",J321,0)</f>
        <v>0</v>
      </c>
      <c r="BH321" s="232">
        <f>IF(N321="sníž. přenesená",J321,0)</f>
        <v>0</v>
      </c>
      <c r="BI321" s="232">
        <f>IF(N321="nulová",J321,0)</f>
        <v>0</v>
      </c>
      <c r="BJ321" s="18" t="s">
        <v>80</v>
      </c>
      <c r="BK321" s="232">
        <f>ROUND(I321*H321,2)</f>
        <v>0</v>
      </c>
      <c r="BL321" s="18" t="s">
        <v>167</v>
      </c>
      <c r="BM321" s="231" t="s">
        <v>533</v>
      </c>
    </row>
    <row r="322" s="2" customFormat="1">
      <c r="A322" s="39"/>
      <c r="B322" s="40"/>
      <c r="C322" s="41"/>
      <c r="D322" s="233" t="s">
        <v>169</v>
      </c>
      <c r="E322" s="41"/>
      <c r="F322" s="234" t="s">
        <v>534</v>
      </c>
      <c r="G322" s="41"/>
      <c r="H322" s="41"/>
      <c r="I322" s="138"/>
      <c r="J322" s="41"/>
      <c r="K322" s="41"/>
      <c r="L322" s="45"/>
      <c r="M322" s="235"/>
      <c r="N322" s="236"/>
      <c r="O322" s="85"/>
      <c r="P322" s="85"/>
      <c r="Q322" s="85"/>
      <c r="R322" s="85"/>
      <c r="S322" s="85"/>
      <c r="T322" s="86"/>
      <c r="U322" s="39"/>
      <c r="V322" s="39"/>
      <c r="W322" s="39"/>
      <c r="X322" s="39"/>
      <c r="Y322" s="39"/>
      <c r="Z322" s="39"/>
      <c r="AA322" s="39"/>
      <c r="AB322" s="39"/>
      <c r="AC322" s="39"/>
      <c r="AD322" s="39"/>
      <c r="AE322" s="39"/>
      <c r="AT322" s="18" t="s">
        <v>169</v>
      </c>
      <c r="AU322" s="18" t="s">
        <v>82</v>
      </c>
    </row>
    <row r="323" s="12" customFormat="1" ht="25.92" customHeight="1">
      <c r="A323" s="12"/>
      <c r="B323" s="204"/>
      <c r="C323" s="205"/>
      <c r="D323" s="206" t="s">
        <v>71</v>
      </c>
      <c r="E323" s="207" t="s">
        <v>535</v>
      </c>
      <c r="F323" s="207" t="s">
        <v>536</v>
      </c>
      <c r="G323" s="205"/>
      <c r="H323" s="205"/>
      <c r="I323" s="208"/>
      <c r="J323" s="209">
        <f>BK323</f>
        <v>0</v>
      </c>
      <c r="K323" s="205"/>
      <c r="L323" s="210"/>
      <c r="M323" s="211"/>
      <c r="N323" s="212"/>
      <c r="O323" s="212"/>
      <c r="P323" s="213">
        <f>P324+P334</f>
        <v>0</v>
      </c>
      <c r="Q323" s="212"/>
      <c r="R323" s="213">
        <f>R324+R334</f>
        <v>5.0132100000000008</v>
      </c>
      <c r="S323" s="212"/>
      <c r="T323" s="214">
        <f>T324+T334</f>
        <v>0</v>
      </c>
      <c r="U323" s="12"/>
      <c r="V323" s="12"/>
      <c r="W323" s="12"/>
      <c r="X323" s="12"/>
      <c r="Y323" s="12"/>
      <c r="Z323" s="12"/>
      <c r="AA323" s="12"/>
      <c r="AB323" s="12"/>
      <c r="AC323" s="12"/>
      <c r="AD323" s="12"/>
      <c r="AE323" s="12"/>
      <c r="AR323" s="215" t="s">
        <v>82</v>
      </c>
      <c r="AT323" s="216" t="s">
        <v>71</v>
      </c>
      <c r="AU323" s="216" t="s">
        <v>72</v>
      </c>
      <c r="AY323" s="215" t="s">
        <v>160</v>
      </c>
      <c r="BK323" s="217">
        <f>BK324+BK334</f>
        <v>0</v>
      </c>
    </row>
    <row r="324" s="12" customFormat="1" ht="22.8" customHeight="1">
      <c r="A324" s="12"/>
      <c r="B324" s="204"/>
      <c r="C324" s="205"/>
      <c r="D324" s="206" t="s">
        <v>71</v>
      </c>
      <c r="E324" s="218" t="s">
        <v>537</v>
      </c>
      <c r="F324" s="218" t="s">
        <v>538</v>
      </c>
      <c r="G324" s="205"/>
      <c r="H324" s="205"/>
      <c r="I324" s="208"/>
      <c r="J324" s="219">
        <f>BK324</f>
        <v>0</v>
      </c>
      <c r="K324" s="205"/>
      <c r="L324" s="210"/>
      <c r="M324" s="211"/>
      <c r="N324" s="212"/>
      <c r="O324" s="212"/>
      <c r="P324" s="213">
        <f>SUM(P325:P333)</f>
        <v>0</v>
      </c>
      <c r="Q324" s="212"/>
      <c r="R324" s="213">
        <f>SUM(R325:R333)</f>
        <v>0.034860000000000002</v>
      </c>
      <c r="S324" s="212"/>
      <c r="T324" s="214">
        <f>SUM(T325:T333)</f>
        <v>0</v>
      </c>
      <c r="U324" s="12"/>
      <c r="V324" s="12"/>
      <c r="W324" s="12"/>
      <c r="X324" s="12"/>
      <c r="Y324" s="12"/>
      <c r="Z324" s="12"/>
      <c r="AA324" s="12"/>
      <c r="AB324" s="12"/>
      <c r="AC324" s="12"/>
      <c r="AD324" s="12"/>
      <c r="AE324" s="12"/>
      <c r="AR324" s="215" t="s">
        <v>82</v>
      </c>
      <c r="AT324" s="216" t="s">
        <v>71</v>
      </c>
      <c r="AU324" s="216" t="s">
        <v>80</v>
      </c>
      <c r="AY324" s="215" t="s">
        <v>160</v>
      </c>
      <c r="BK324" s="217">
        <f>SUM(BK325:BK333)</f>
        <v>0</v>
      </c>
    </row>
    <row r="325" s="2" customFormat="1" ht="16.5" customHeight="1">
      <c r="A325" s="39"/>
      <c r="B325" s="40"/>
      <c r="C325" s="220" t="s">
        <v>539</v>
      </c>
      <c r="D325" s="220" t="s">
        <v>162</v>
      </c>
      <c r="E325" s="221" t="s">
        <v>540</v>
      </c>
      <c r="F325" s="222" t="s">
        <v>541</v>
      </c>
      <c r="G325" s="223" t="s">
        <v>197</v>
      </c>
      <c r="H325" s="224">
        <v>29.050000000000001</v>
      </c>
      <c r="I325" s="225"/>
      <c r="J325" s="226">
        <f>ROUND(I325*H325,2)</f>
        <v>0</v>
      </c>
      <c r="K325" s="222" t="s">
        <v>166</v>
      </c>
      <c r="L325" s="45"/>
      <c r="M325" s="227" t="s">
        <v>19</v>
      </c>
      <c r="N325" s="228" t="s">
        <v>43</v>
      </c>
      <c r="O325" s="85"/>
      <c r="P325" s="229">
        <f>O325*H325</f>
        <v>0</v>
      </c>
      <c r="Q325" s="229">
        <v>0.00068000000000000005</v>
      </c>
      <c r="R325" s="229">
        <f>Q325*H325</f>
        <v>0.019754000000000001</v>
      </c>
      <c r="S325" s="229">
        <v>0</v>
      </c>
      <c r="T325" s="230">
        <f>S325*H325</f>
        <v>0</v>
      </c>
      <c r="U325" s="39"/>
      <c r="V325" s="39"/>
      <c r="W325" s="39"/>
      <c r="X325" s="39"/>
      <c r="Y325" s="39"/>
      <c r="Z325" s="39"/>
      <c r="AA325" s="39"/>
      <c r="AB325" s="39"/>
      <c r="AC325" s="39"/>
      <c r="AD325" s="39"/>
      <c r="AE325" s="39"/>
      <c r="AR325" s="231" t="s">
        <v>266</v>
      </c>
      <c r="AT325" s="231" t="s">
        <v>162</v>
      </c>
      <c r="AU325" s="231" t="s">
        <v>82</v>
      </c>
      <c r="AY325" s="18" t="s">
        <v>160</v>
      </c>
      <c r="BE325" s="232">
        <f>IF(N325="základní",J325,0)</f>
        <v>0</v>
      </c>
      <c r="BF325" s="232">
        <f>IF(N325="snížená",J325,0)</f>
        <v>0</v>
      </c>
      <c r="BG325" s="232">
        <f>IF(N325="zákl. přenesená",J325,0)</f>
        <v>0</v>
      </c>
      <c r="BH325" s="232">
        <f>IF(N325="sníž. přenesená",J325,0)</f>
        <v>0</v>
      </c>
      <c r="BI325" s="232">
        <f>IF(N325="nulová",J325,0)</f>
        <v>0</v>
      </c>
      <c r="BJ325" s="18" t="s">
        <v>80</v>
      </c>
      <c r="BK325" s="232">
        <f>ROUND(I325*H325,2)</f>
        <v>0</v>
      </c>
      <c r="BL325" s="18" t="s">
        <v>266</v>
      </c>
      <c r="BM325" s="231" t="s">
        <v>542</v>
      </c>
    </row>
    <row r="326" s="2" customFormat="1">
      <c r="A326" s="39"/>
      <c r="B326" s="40"/>
      <c r="C326" s="41"/>
      <c r="D326" s="233" t="s">
        <v>169</v>
      </c>
      <c r="E326" s="41"/>
      <c r="F326" s="234" t="s">
        <v>543</v>
      </c>
      <c r="G326" s="41"/>
      <c r="H326" s="41"/>
      <c r="I326" s="138"/>
      <c r="J326" s="41"/>
      <c r="K326" s="41"/>
      <c r="L326" s="45"/>
      <c r="M326" s="235"/>
      <c r="N326" s="236"/>
      <c r="O326" s="85"/>
      <c r="P326" s="85"/>
      <c r="Q326" s="85"/>
      <c r="R326" s="85"/>
      <c r="S326" s="85"/>
      <c r="T326" s="86"/>
      <c r="U326" s="39"/>
      <c r="V326" s="39"/>
      <c r="W326" s="39"/>
      <c r="X326" s="39"/>
      <c r="Y326" s="39"/>
      <c r="Z326" s="39"/>
      <c r="AA326" s="39"/>
      <c r="AB326" s="39"/>
      <c r="AC326" s="39"/>
      <c r="AD326" s="39"/>
      <c r="AE326" s="39"/>
      <c r="AT326" s="18" t="s">
        <v>169</v>
      </c>
      <c r="AU326" s="18" t="s">
        <v>82</v>
      </c>
    </row>
    <row r="327" s="13" customFormat="1">
      <c r="A327" s="13"/>
      <c r="B327" s="238"/>
      <c r="C327" s="239"/>
      <c r="D327" s="233" t="s">
        <v>173</v>
      </c>
      <c r="E327" s="240" t="s">
        <v>19</v>
      </c>
      <c r="F327" s="241" t="s">
        <v>544</v>
      </c>
      <c r="G327" s="239"/>
      <c r="H327" s="242">
        <v>29.050000000000001</v>
      </c>
      <c r="I327" s="243"/>
      <c r="J327" s="239"/>
      <c r="K327" s="239"/>
      <c r="L327" s="244"/>
      <c r="M327" s="245"/>
      <c r="N327" s="246"/>
      <c r="O327" s="246"/>
      <c r="P327" s="246"/>
      <c r="Q327" s="246"/>
      <c r="R327" s="246"/>
      <c r="S327" s="246"/>
      <c r="T327" s="247"/>
      <c r="U327" s="13"/>
      <c r="V327" s="13"/>
      <c r="W327" s="13"/>
      <c r="X327" s="13"/>
      <c r="Y327" s="13"/>
      <c r="Z327" s="13"/>
      <c r="AA327" s="13"/>
      <c r="AB327" s="13"/>
      <c r="AC327" s="13"/>
      <c r="AD327" s="13"/>
      <c r="AE327" s="13"/>
      <c r="AT327" s="248" t="s">
        <v>173</v>
      </c>
      <c r="AU327" s="248" t="s">
        <v>82</v>
      </c>
      <c r="AV327" s="13" t="s">
        <v>82</v>
      </c>
      <c r="AW327" s="13" t="s">
        <v>33</v>
      </c>
      <c r="AX327" s="13" t="s">
        <v>80</v>
      </c>
      <c r="AY327" s="248" t="s">
        <v>160</v>
      </c>
    </row>
    <row r="328" s="2" customFormat="1" ht="16.5" customHeight="1">
      <c r="A328" s="39"/>
      <c r="B328" s="40"/>
      <c r="C328" s="220" t="s">
        <v>545</v>
      </c>
      <c r="D328" s="220" t="s">
        <v>162</v>
      </c>
      <c r="E328" s="221" t="s">
        <v>546</v>
      </c>
      <c r="F328" s="222" t="s">
        <v>547</v>
      </c>
      <c r="G328" s="223" t="s">
        <v>244</v>
      </c>
      <c r="H328" s="224">
        <v>58.100000000000001</v>
      </c>
      <c r="I328" s="225"/>
      <c r="J328" s="226">
        <f>ROUND(I328*H328,2)</f>
        <v>0</v>
      </c>
      <c r="K328" s="222" t="s">
        <v>166</v>
      </c>
      <c r="L328" s="45"/>
      <c r="M328" s="227" t="s">
        <v>19</v>
      </c>
      <c r="N328" s="228" t="s">
        <v>43</v>
      </c>
      <c r="O328" s="85"/>
      <c r="P328" s="229">
        <f>O328*H328</f>
        <v>0</v>
      </c>
      <c r="Q328" s="229">
        <v>0.00025999999999999998</v>
      </c>
      <c r="R328" s="229">
        <f>Q328*H328</f>
        <v>0.015106</v>
      </c>
      <c r="S328" s="229">
        <v>0</v>
      </c>
      <c r="T328" s="230">
        <f>S328*H328</f>
        <v>0</v>
      </c>
      <c r="U328" s="39"/>
      <c r="V328" s="39"/>
      <c r="W328" s="39"/>
      <c r="X328" s="39"/>
      <c r="Y328" s="39"/>
      <c r="Z328" s="39"/>
      <c r="AA328" s="39"/>
      <c r="AB328" s="39"/>
      <c r="AC328" s="39"/>
      <c r="AD328" s="39"/>
      <c r="AE328" s="39"/>
      <c r="AR328" s="231" t="s">
        <v>266</v>
      </c>
      <c r="AT328" s="231" t="s">
        <v>162</v>
      </c>
      <c r="AU328" s="231" t="s">
        <v>82</v>
      </c>
      <c r="AY328" s="18" t="s">
        <v>160</v>
      </c>
      <c r="BE328" s="232">
        <f>IF(N328="základní",J328,0)</f>
        <v>0</v>
      </c>
      <c r="BF328" s="232">
        <f>IF(N328="snížená",J328,0)</f>
        <v>0</v>
      </c>
      <c r="BG328" s="232">
        <f>IF(N328="zákl. přenesená",J328,0)</f>
        <v>0</v>
      </c>
      <c r="BH328" s="232">
        <f>IF(N328="sníž. přenesená",J328,0)</f>
        <v>0</v>
      </c>
      <c r="BI328" s="232">
        <f>IF(N328="nulová",J328,0)</f>
        <v>0</v>
      </c>
      <c r="BJ328" s="18" t="s">
        <v>80</v>
      </c>
      <c r="BK328" s="232">
        <f>ROUND(I328*H328,2)</f>
        <v>0</v>
      </c>
      <c r="BL328" s="18" t="s">
        <v>266</v>
      </c>
      <c r="BM328" s="231" t="s">
        <v>548</v>
      </c>
    </row>
    <row r="329" s="2" customFormat="1">
      <c r="A329" s="39"/>
      <c r="B329" s="40"/>
      <c r="C329" s="41"/>
      <c r="D329" s="233" t="s">
        <v>169</v>
      </c>
      <c r="E329" s="41"/>
      <c r="F329" s="234" t="s">
        <v>549</v>
      </c>
      <c r="G329" s="41"/>
      <c r="H329" s="41"/>
      <c r="I329" s="138"/>
      <c r="J329" s="41"/>
      <c r="K329" s="41"/>
      <c r="L329" s="45"/>
      <c r="M329" s="235"/>
      <c r="N329" s="236"/>
      <c r="O329" s="85"/>
      <c r="P329" s="85"/>
      <c r="Q329" s="85"/>
      <c r="R329" s="85"/>
      <c r="S329" s="85"/>
      <c r="T329" s="86"/>
      <c r="U329" s="39"/>
      <c r="V329" s="39"/>
      <c r="W329" s="39"/>
      <c r="X329" s="39"/>
      <c r="Y329" s="39"/>
      <c r="Z329" s="39"/>
      <c r="AA329" s="39"/>
      <c r="AB329" s="39"/>
      <c r="AC329" s="39"/>
      <c r="AD329" s="39"/>
      <c r="AE329" s="39"/>
      <c r="AT329" s="18" t="s">
        <v>169</v>
      </c>
      <c r="AU329" s="18" t="s">
        <v>82</v>
      </c>
    </row>
    <row r="330" s="13" customFormat="1">
      <c r="A330" s="13"/>
      <c r="B330" s="238"/>
      <c r="C330" s="239"/>
      <c r="D330" s="233" t="s">
        <v>173</v>
      </c>
      <c r="E330" s="240" t="s">
        <v>19</v>
      </c>
      <c r="F330" s="241" t="s">
        <v>550</v>
      </c>
      <c r="G330" s="239"/>
      <c r="H330" s="242">
        <v>58.100000000000001</v>
      </c>
      <c r="I330" s="243"/>
      <c r="J330" s="239"/>
      <c r="K330" s="239"/>
      <c r="L330" s="244"/>
      <c r="M330" s="245"/>
      <c r="N330" s="246"/>
      <c r="O330" s="246"/>
      <c r="P330" s="246"/>
      <c r="Q330" s="246"/>
      <c r="R330" s="246"/>
      <c r="S330" s="246"/>
      <c r="T330" s="247"/>
      <c r="U330" s="13"/>
      <c r="V330" s="13"/>
      <c r="W330" s="13"/>
      <c r="X330" s="13"/>
      <c r="Y330" s="13"/>
      <c r="Z330" s="13"/>
      <c r="AA330" s="13"/>
      <c r="AB330" s="13"/>
      <c r="AC330" s="13"/>
      <c r="AD330" s="13"/>
      <c r="AE330" s="13"/>
      <c r="AT330" s="248" t="s">
        <v>173</v>
      </c>
      <c r="AU330" s="248" t="s">
        <v>82</v>
      </c>
      <c r="AV330" s="13" t="s">
        <v>82</v>
      </c>
      <c r="AW330" s="13" t="s">
        <v>33</v>
      </c>
      <c r="AX330" s="13" t="s">
        <v>80</v>
      </c>
      <c r="AY330" s="248" t="s">
        <v>160</v>
      </c>
    </row>
    <row r="331" s="2" customFormat="1" ht="16.5" customHeight="1">
      <c r="A331" s="39"/>
      <c r="B331" s="40"/>
      <c r="C331" s="220" t="s">
        <v>551</v>
      </c>
      <c r="D331" s="220" t="s">
        <v>162</v>
      </c>
      <c r="E331" s="221" t="s">
        <v>552</v>
      </c>
      <c r="F331" s="222" t="s">
        <v>553</v>
      </c>
      <c r="G331" s="223" t="s">
        <v>190</v>
      </c>
      <c r="H331" s="224">
        <v>0.035000000000000003</v>
      </c>
      <c r="I331" s="225"/>
      <c r="J331" s="226">
        <f>ROUND(I331*H331,2)</f>
        <v>0</v>
      </c>
      <c r="K331" s="222" t="s">
        <v>166</v>
      </c>
      <c r="L331" s="45"/>
      <c r="M331" s="227" t="s">
        <v>19</v>
      </c>
      <c r="N331" s="228" t="s">
        <v>43</v>
      </c>
      <c r="O331" s="85"/>
      <c r="P331" s="229">
        <f>O331*H331</f>
        <v>0</v>
      </c>
      <c r="Q331" s="229">
        <v>0</v>
      </c>
      <c r="R331" s="229">
        <f>Q331*H331</f>
        <v>0</v>
      </c>
      <c r="S331" s="229">
        <v>0</v>
      </c>
      <c r="T331" s="230">
        <f>S331*H331</f>
        <v>0</v>
      </c>
      <c r="U331" s="39"/>
      <c r="V331" s="39"/>
      <c r="W331" s="39"/>
      <c r="X331" s="39"/>
      <c r="Y331" s="39"/>
      <c r="Z331" s="39"/>
      <c r="AA331" s="39"/>
      <c r="AB331" s="39"/>
      <c r="AC331" s="39"/>
      <c r="AD331" s="39"/>
      <c r="AE331" s="39"/>
      <c r="AR331" s="231" t="s">
        <v>266</v>
      </c>
      <c r="AT331" s="231" t="s">
        <v>162</v>
      </c>
      <c r="AU331" s="231" t="s">
        <v>82</v>
      </c>
      <c r="AY331" s="18" t="s">
        <v>160</v>
      </c>
      <c r="BE331" s="232">
        <f>IF(N331="základní",J331,0)</f>
        <v>0</v>
      </c>
      <c r="BF331" s="232">
        <f>IF(N331="snížená",J331,0)</f>
        <v>0</v>
      </c>
      <c r="BG331" s="232">
        <f>IF(N331="zákl. přenesená",J331,0)</f>
        <v>0</v>
      </c>
      <c r="BH331" s="232">
        <f>IF(N331="sníž. přenesená",J331,0)</f>
        <v>0</v>
      </c>
      <c r="BI331" s="232">
        <f>IF(N331="nulová",J331,0)</f>
        <v>0</v>
      </c>
      <c r="BJ331" s="18" t="s">
        <v>80</v>
      </c>
      <c r="BK331" s="232">
        <f>ROUND(I331*H331,2)</f>
        <v>0</v>
      </c>
      <c r="BL331" s="18" t="s">
        <v>266</v>
      </c>
      <c r="BM331" s="231" t="s">
        <v>554</v>
      </c>
    </row>
    <row r="332" s="2" customFormat="1">
      <c r="A332" s="39"/>
      <c r="B332" s="40"/>
      <c r="C332" s="41"/>
      <c r="D332" s="233" t="s">
        <v>169</v>
      </c>
      <c r="E332" s="41"/>
      <c r="F332" s="234" t="s">
        <v>555</v>
      </c>
      <c r="G332" s="41"/>
      <c r="H332" s="41"/>
      <c r="I332" s="138"/>
      <c r="J332" s="41"/>
      <c r="K332" s="41"/>
      <c r="L332" s="45"/>
      <c r="M332" s="235"/>
      <c r="N332" s="236"/>
      <c r="O332" s="85"/>
      <c r="P332" s="85"/>
      <c r="Q332" s="85"/>
      <c r="R332" s="85"/>
      <c r="S332" s="85"/>
      <c r="T332" s="86"/>
      <c r="U332" s="39"/>
      <c r="V332" s="39"/>
      <c r="W332" s="39"/>
      <c r="X332" s="39"/>
      <c r="Y332" s="39"/>
      <c r="Z332" s="39"/>
      <c r="AA332" s="39"/>
      <c r="AB332" s="39"/>
      <c r="AC332" s="39"/>
      <c r="AD332" s="39"/>
      <c r="AE332" s="39"/>
      <c r="AT332" s="18" t="s">
        <v>169</v>
      </c>
      <c r="AU332" s="18" t="s">
        <v>82</v>
      </c>
    </row>
    <row r="333" s="2" customFormat="1">
      <c r="A333" s="39"/>
      <c r="B333" s="40"/>
      <c r="C333" s="41"/>
      <c r="D333" s="233" t="s">
        <v>171</v>
      </c>
      <c r="E333" s="41"/>
      <c r="F333" s="237" t="s">
        <v>556</v>
      </c>
      <c r="G333" s="41"/>
      <c r="H333" s="41"/>
      <c r="I333" s="138"/>
      <c r="J333" s="41"/>
      <c r="K333" s="41"/>
      <c r="L333" s="45"/>
      <c r="M333" s="235"/>
      <c r="N333" s="236"/>
      <c r="O333" s="85"/>
      <c r="P333" s="85"/>
      <c r="Q333" s="85"/>
      <c r="R333" s="85"/>
      <c r="S333" s="85"/>
      <c r="T333" s="86"/>
      <c r="U333" s="39"/>
      <c r="V333" s="39"/>
      <c r="W333" s="39"/>
      <c r="X333" s="39"/>
      <c r="Y333" s="39"/>
      <c r="Z333" s="39"/>
      <c r="AA333" s="39"/>
      <c r="AB333" s="39"/>
      <c r="AC333" s="39"/>
      <c r="AD333" s="39"/>
      <c r="AE333" s="39"/>
      <c r="AT333" s="18" t="s">
        <v>171</v>
      </c>
      <c r="AU333" s="18" t="s">
        <v>82</v>
      </c>
    </row>
    <row r="334" s="12" customFormat="1" ht="22.8" customHeight="1">
      <c r="A334" s="12"/>
      <c r="B334" s="204"/>
      <c r="C334" s="205"/>
      <c r="D334" s="206" t="s">
        <v>71</v>
      </c>
      <c r="E334" s="218" t="s">
        <v>557</v>
      </c>
      <c r="F334" s="218" t="s">
        <v>558</v>
      </c>
      <c r="G334" s="205"/>
      <c r="H334" s="205"/>
      <c r="I334" s="208"/>
      <c r="J334" s="219">
        <f>BK334</f>
        <v>0</v>
      </c>
      <c r="K334" s="205"/>
      <c r="L334" s="210"/>
      <c r="M334" s="211"/>
      <c r="N334" s="212"/>
      <c r="O334" s="212"/>
      <c r="P334" s="213">
        <f>SUM(P335:P344)</f>
        <v>0</v>
      </c>
      <c r="Q334" s="212"/>
      <c r="R334" s="213">
        <f>SUM(R335:R344)</f>
        <v>4.9783500000000007</v>
      </c>
      <c r="S334" s="212"/>
      <c r="T334" s="214">
        <f>SUM(T335:T344)</f>
        <v>0</v>
      </c>
      <c r="U334" s="12"/>
      <c r="V334" s="12"/>
      <c r="W334" s="12"/>
      <c r="X334" s="12"/>
      <c r="Y334" s="12"/>
      <c r="Z334" s="12"/>
      <c r="AA334" s="12"/>
      <c r="AB334" s="12"/>
      <c r="AC334" s="12"/>
      <c r="AD334" s="12"/>
      <c r="AE334" s="12"/>
      <c r="AR334" s="215" t="s">
        <v>82</v>
      </c>
      <c r="AT334" s="216" t="s">
        <v>71</v>
      </c>
      <c r="AU334" s="216" t="s">
        <v>80</v>
      </c>
      <c r="AY334" s="215" t="s">
        <v>160</v>
      </c>
      <c r="BK334" s="217">
        <f>SUM(BK335:BK344)</f>
        <v>0</v>
      </c>
    </row>
    <row r="335" s="2" customFormat="1" ht="21.75" customHeight="1">
      <c r="A335" s="39"/>
      <c r="B335" s="40"/>
      <c r="C335" s="220" t="s">
        <v>559</v>
      </c>
      <c r="D335" s="220" t="s">
        <v>162</v>
      </c>
      <c r="E335" s="221" t="s">
        <v>560</v>
      </c>
      <c r="F335" s="222" t="s">
        <v>561</v>
      </c>
      <c r="G335" s="223" t="s">
        <v>244</v>
      </c>
      <c r="H335" s="224">
        <v>58.5</v>
      </c>
      <c r="I335" s="225"/>
      <c r="J335" s="226">
        <f>ROUND(I335*H335,2)</f>
        <v>0</v>
      </c>
      <c r="K335" s="222" t="s">
        <v>19</v>
      </c>
      <c r="L335" s="45"/>
      <c r="M335" s="227" t="s">
        <v>19</v>
      </c>
      <c r="N335" s="228" t="s">
        <v>43</v>
      </c>
      <c r="O335" s="85"/>
      <c r="P335" s="229">
        <f>O335*H335</f>
        <v>0</v>
      </c>
      <c r="Q335" s="229">
        <v>0.0137</v>
      </c>
      <c r="R335" s="229">
        <f>Q335*H335</f>
        <v>0.80145</v>
      </c>
      <c r="S335" s="229">
        <v>0</v>
      </c>
      <c r="T335" s="230">
        <f>S335*H335</f>
        <v>0</v>
      </c>
      <c r="U335" s="39"/>
      <c r="V335" s="39"/>
      <c r="W335" s="39"/>
      <c r="X335" s="39"/>
      <c r="Y335" s="39"/>
      <c r="Z335" s="39"/>
      <c r="AA335" s="39"/>
      <c r="AB335" s="39"/>
      <c r="AC335" s="39"/>
      <c r="AD335" s="39"/>
      <c r="AE335" s="39"/>
      <c r="AR335" s="231" t="s">
        <v>266</v>
      </c>
      <c r="AT335" s="231" t="s">
        <v>162</v>
      </c>
      <c r="AU335" s="231" t="s">
        <v>82</v>
      </c>
      <c r="AY335" s="18" t="s">
        <v>160</v>
      </c>
      <c r="BE335" s="232">
        <f>IF(N335="základní",J335,0)</f>
        <v>0</v>
      </c>
      <c r="BF335" s="232">
        <f>IF(N335="snížená",J335,0)</f>
        <v>0</v>
      </c>
      <c r="BG335" s="232">
        <f>IF(N335="zákl. přenesená",J335,0)</f>
        <v>0</v>
      </c>
      <c r="BH335" s="232">
        <f>IF(N335="sníž. přenesená",J335,0)</f>
        <v>0</v>
      </c>
      <c r="BI335" s="232">
        <f>IF(N335="nulová",J335,0)</f>
        <v>0</v>
      </c>
      <c r="BJ335" s="18" t="s">
        <v>80</v>
      </c>
      <c r="BK335" s="232">
        <f>ROUND(I335*H335,2)</f>
        <v>0</v>
      </c>
      <c r="BL335" s="18" t="s">
        <v>266</v>
      </c>
      <c r="BM335" s="231" t="s">
        <v>562</v>
      </c>
    </row>
    <row r="336" s="2" customFormat="1">
      <c r="A336" s="39"/>
      <c r="B336" s="40"/>
      <c r="C336" s="41"/>
      <c r="D336" s="233" t="s">
        <v>169</v>
      </c>
      <c r="E336" s="41"/>
      <c r="F336" s="234" t="s">
        <v>561</v>
      </c>
      <c r="G336" s="41"/>
      <c r="H336" s="41"/>
      <c r="I336" s="138"/>
      <c r="J336" s="41"/>
      <c r="K336" s="41"/>
      <c r="L336" s="45"/>
      <c r="M336" s="235"/>
      <c r="N336" s="236"/>
      <c r="O336" s="85"/>
      <c r="P336" s="85"/>
      <c r="Q336" s="85"/>
      <c r="R336" s="85"/>
      <c r="S336" s="85"/>
      <c r="T336" s="86"/>
      <c r="U336" s="39"/>
      <c r="V336" s="39"/>
      <c r="W336" s="39"/>
      <c r="X336" s="39"/>
      <c r="Y336" s="39"/>
      <c r="Z336" s="39"/>
      <c r="AA336" s="39"/>
      <c r="AB336" s="39"/>
      <c r="AC336" s="39"/>
      <c r="AD336" s="39"/>
      <c r="AE336" s="39"/>
      <c r="AT336" s="18" t="s">
        <v>169</v>
      </c>
      <c r="AU336" s="18" t="s">
        <v>82</v>
      </c>
    </row>
    <row r="337" s="13" customFormat="1">
      <c r="A337" s="13"/>
      <c r="B337" s="238"/>
      <c r="C337" s="239"/>
      <c r="D337" s="233" t="s">
        <v>173</v>
      </c>
      <c r="E337" s="240" t="s">
        <v>19</v>
      </c>
      <c r="F337" s="241" t="s">
        <v>247</v>
      </c>
      <c r="G337" s="239"/>
      <c r="H337" s="242">
        <v>58.5</v>
      </c>
      <c r="I337" s="243"/>
      <c r="J337" s="239"/>
      <c r="K337" s="239"/>
      <c r="L337" s="244"/>
      <c r="M337" s="245"/>
      <c r="N337" s="246"/>
      <c r="O337" s="246"/>
      <c r="P337" s="246"/>
      <c r="Q337" s="246"/>
      <c r="R337" s="246"/>
      <c r="S337" s="246"/>
      <c r="T337" s="247"/>
      <c r="U337" s="13"/>
      <c r="V337" s="13"/>
      <c r="W337" s="13"/>
      <c r="X337" s="13"/>
      <c r="Y337" s="13"/>
      <c r="Z337" s="13"/>
      <c r="AA337" s="13"/>
      <c r="AB337" s="13"/>
      <c r="AC337" s="13"/>
      <c r="AD337" s="13"/>
      <c r="AE337" s="13"/>
      <c r="AT337" s="248" t="s">
        <v>173</v>
      </c>
      <c r="AU337" s="248" t="s">
        <v>82</v>
      </c>
      <c r="AV337" s="13" t="s">
        <v>82</v>
      </c>
      <c r="AW337" s="13" t="s">
        <v>33</v>
      </c>
      <c r="AX337" s="13" t="s">
        <v>80</v>
      </c>
      <c r="AY337" s="248" t="s">
        <v>160</v>
      </c>
    </row>
    <row r="338" s="2" customFormat="1" ht="16.5" customHeight="1">
      <c r="A338" s="39"/>
      <c r="B338" s="40"/>
      <c r="C338" s="249" t="s">
        <v>563</v>
      </c>
      <c r="D338" s="249" t="s">
        <v>187</v>
      </c>
      <c r="E338" s="250" t="s">
        <v>564</v>
      </c>
      <c r="F338" s="251" t="s">
        <v>565</v>
      </c>
      <c r="G338" s="252" t="s">
        <v>379</v>
      </c>
      <c r="H338" s="253">
        <v>198.90000000000001</v>
      </c>
      <c r="I338" s="254"/>
      <c r="J338" s="255">
        <f>ROUND(I338*H338,2)</f>
        <v>0</v>
      </c>
      <c r="K338" s="251" t="s">
        <v>19</v>
      </c>
      <c r="L338" s="256"/>
      <c r="M338" s="257" t="s">
        <v>19</v>
      </c>
      <c r="N338" s="258" t="s">
        <v>43</v>
      </c>
      <c r="O338" s="85"/>
      <c r="P338" s="229">
        <f>O338*H338</f>
        <v>0</v>
      </c>
      <c r="Q338" s="229">
        <v>0.021000000000000001</v>
      </c>
      <c r="R338" s="229">
        <f>Q338*H338</f>
        <v>4.1769000000000007</v>
      </c>
      <c r="S338" s="229">
        <v>0</v>
      </c>
      <c r="T338" s="230">
        <f>S338*H338</f>
        <v>0</v>
      </c>
      <c r="U338" s="39"/>
      <c r="V338" s="39"/>
      <c r="W338" s="39"/>
      <c r="X338" s="39"/>
      <c r="Y338" s="39"/>
      <c r="Z338" s="39"/>
      <c r="AA338" s="39"/>
      <c r="AB338" s="39"/>
      <c r="AC338" s="39"/>
      <c r="AD338" s="39"/>
      <c r="AE338" s="39"/>
      <c r="AR338" s="231" t="s">
        <v>191</v>
      </c>
      <c r="AT338" s="231" t="s">
        <v>187</v>
      </c>
      <c r="AU338" s="231" t="s">
        <v>82</v>
      </c>
      <c r="AY338" s="18" t="s">
        <v>160</v>
      </c>
      <c r="BE338" s="232">
        <f>IF(N338="základní",J338,0)</f>
        <v>0</v>
      </c>
      <c r="BF338" s="232">
        <f>IF(N338="snížená",J338,0)</f>
        <v>0</v>
      </c>
      <c r="BG338" s="232">
        <f>IF(N338="zákl. přenesená",J338,0)</f>
        <v>0</v>
      </c>
      <c r="BH338" s="232">
        <f>IF(N338="sníž. přenesená",J338,0)</f>
        <v>0</v>
      </c>
      <c r="BI338" s="232">
        <f>IF(N338="nulová",J338,0)</f>
        <v>0</v>
      </c>
      <c r="BJ338" s="18" t="s">
        <v>80</v>
      </c>
      <c r="BK338" s="232">
        <f>ROUND(I338*H338,2)</f>
        <v>0</v>
      </c>
      <c r="BL338" s="18" t="s">
        <v>167</v>
      </c>
      <c r="BM338" s="231" t="s">
        <v>566</v>
      </c>
    </row>
    <row r="339" s="2" customFormat="1">
      <c r="A339" s="39"/>
      <c r="B339" s="40"/>
      <c r="C339" s="41"/>
      <c r="D339" s="233" t="s">
        <v>169</v>
      </c>
      <c r="E339" s="41"/>
      <c r="F339" s="234" t="s">
        <v>565</v>
      </c>
      <c r="G339" s="41"/>
      <c r="H339" s="41"/>
      <c r="I339" s="138"/>
      <c r="J339" s="41"/>
      <c r="K339" s="41"/>
      <c r="L339" s="45"/>
      <c r="M339" s="235"/>
      <c r="N339" s="236"/>
      <c r="O339" s="85"/>
      <c r="P339" s="85"/>
      <c r="Q339" s="85"/>
      <c r="R339" s="85"/>
      <c r="S339" s="85"/>
      <c r="T339" s="86"/>
      <c r="U339" s="39"/>
      <c r="V339" s="39"/>
      <c r="W339" s="39"/>
      <c r="X339" s="39"/>
      <c r="Y339" s="39"/>
      <c r="Z339" s="39"/>
      <c r="AA339" s="39"/>
      <c r="AB339" s="39"/>
      <c r="AC339" s="39"/>
      <c r="AD339" s="39"/>
      <c r="AE339" s="39"/>
      <c r="AT339" s="18" t="s">
        <v>169</v>
      </c>
      <c r="AU339" s="18" t="s">
        <v>82</v>
      </c>
    </row>
    <row r="340" s="13" customFormat="1">
      <c r="A340" s="13"/>
      <c r="B340" s="238"/>
      <c r="C340" s="239"/>
      <c r="D340" s="233" t="s">
        <v>173</v>
      </c>
      <c r="E340" s="240" t="s">
        <v>19</v>
      </c>
      <c r="F340" s="241" t="s">
        <v>567</v>
      </c>
      <c r="G340" s="239"/>
      <c r="H340" s="242">
        <v>195</v>
      </c>
      <c r="I340" s="243"/>
      <c r="J340" s="239"/>
      <c r="K340" s="239"/>
      <c r="L340" s="244"/>
      <c r="M340" s="245"/>
      <c r="N340" s="246"/>
      <c r="O340" s="246"/>
      <c r="P340" s="246"/>
      <c r="Q340" s="246"/>
      <c r="R340" s="246"/>
      <c r="S340" s="246"/>
      <c r="T340" s="247"/>
      <c r="U340" s="13"/>
      <c r="V340" s="13"/>
      <c r="W340" s="13"/>
      <c r="X340" s="13"/>
      <c r="Y340" s="13"/>
      <c r="Z340" s="13"/>
      <c r="AA340" s="13"/>
      <c r="AB340" s="13"/>
      <c r="AC340" s="13"/>
      <c r="AD340" s="13"/>
      <c r="AE340" s="13"/>
      <c r="AT340" s="248" t="s">
        <v>173</v>
      </c>
      <c r="AU340" s="248" t="s">
        <v>82</v>
      </c>
      <c r="AV340" s="13" t="s">
        <v>82</v>
      </c>
      <c r="AW340" s="13" t="s">
        <v>33</v>
      </c>
      <c r="AX340" s="13" t="s">
        <v>80</v>
      </c>
      <c r="AY340" s="248" t="s">
        <v>160</v>
      </c>
    </row>
    <row r="341" s="13" customFormat="1">
      <c r="A341" s="13"/>
      <c r="B341" s="238"/>
      <c r="C341" s="239"/>
      <c r="D341" s="233" t="s">
        <v>173</v>
      </c>
      <c r="E341" s="239"/>
      <c r="F341" s="241" t="s">
        <v>568</v>
      </c>
      <c r="G341" s="239"/>
      <c r="H341" s="242">
        <v>198.90000000000001</v>
      </c>
      <c r="I341" s="243"/>
      <c r="J341" s="239"/>
      <c r="K341" s="239"/>
      <c r="L341" s="244"/>
      <c r="M341" s="245"/>
      <c r="N341" s="246"/>
      <c r="O341" s="246"/>
      <c r="P341" s="246"/>
      <c r="Q341" s="246"/>
      <c r="R341" s="246"/>
      <c r="S341" s="246"/>
      <c r="T341" s="247"/>
      <c r="U341" s="13"/>
      <c r="V341" s="13"/>
      <c r="W341" s="13"/>
      <c r="X341" s="13"/>
      <c r="Y341" s="13"/>
      <c r="Z341" s="13"/>
      <c r="AA341" s="13"/>
      <c r="AB341" s="13"/>
      <c r="AC341" s="13"/>
      <c r="AD341" s="13"/>
      <c r="AE341" s="13"/>
      <c r="AT341" s="248" t="s">
        <v>173</v>
      </c>
      <c r="AU341" s="248" t="s">
        <v>82</v>
      </c>
      <c r="AV341" s="13" t="s">
        <v>82</v>
      </c>
      <c r="AW341" s="13" t="s">
        <v>4</v>
      </c>
      <c r="AX341" s="13" t="s">
        <v>80</v>
      </c>
      <c r="AY341" s="248" t="s">
        <v>160</v>
      </c>
    </row>
    <row r="342" s="2" customFormat="1" ht="16.5" customHeight="1">
      <c r="A342" s="39"/>
      <c r="B342" s="40"/>
      <c r="C342" s="220" t="s">
        <v>569</v>
      </c>
      <c r="D342" s="220" t="s">
        <v>162</v>
      </c>
      <c r="E342" s="221" t="s">
        <v>570</v>
      </c>
      <c r="F342" s="222" t="s">
        <v>571</v>
      </c>
      <c r="G342" s="223" t="s">
        <v>190</v>
      </c>
      <c r="H342" s="224">
        <v>0.80100000000000005</v>
      </c>
      <c r="I342" s="225"/>
      <c r="J342" s="226">
        <f>ROUND(I342*H342,2)</f>
        <v>0</v>
      </c>
      <c r="K342" s="222" t="s">
        <v>166</v>
      </c>
      <c r="L342" s="45"/>
      <c r="M342" s="227" t="s">
        <v>19</v>
      </c>
      <c r="N342" s="228" t="s">
        <v>43</v>
      </c>
      <c r="O342" s="85"/>
      <c r="P342" s="229">
        <f>O342*H342</f>
        <v>0</v>
      </c>
      <c r="Q342" s="229">
        <v>0</v>
      </c>
      <c r="R342" s="229">
        <f>Q342*H342</f>
        <v>0</v>
      </c>
      <c r="S342" s="229">
        <v>0</v>
      </c>
      <c r="T342" s="230">
        <f>S342*H342</f>
        <v>0</v>
      </c>
      <c r="U342" s="39"/>
      <c r="V342" s="39"/>
      <c r="W342" s="39"/>
      <c r="X342" s="39"/>
      <c r="Y342" s="39"/>
      <c r="Z342" s="39"/>
      <c r="AA342" s="39"/>
      <c r="AB342" s="39"/>
      <c r="AC342" s="39"/>
      <c r="AD342" s="39"/>
      <c r="AE342" s="39"/>
      <c r="AR342" s="231" t="s">
        <v>266</v>
      </c>
      <c r="AT342" s="231" t="s">
        <v>162</v>
      </c>
      <c r="AU342" s="231" t="s">
        <v>82</v>
      </c>
      <c r="AY342" s="18" t="s">
        <v>160</v>
      </c>
      <c r="BE342" s="232">
        <f>IF(N342="základní",J342,0)</f>
        <v>0</v>
      </c>
      <c r="BF342" s="232">
        <f>IF(N342="snížená",J342,0)</f>
        <v>0</v>
      </c>
      <c r="BG342" s="232">
        <f>IF(N342="zákl. přenesená",J342,0)</f>
        <v>0</v>
      </c>
      <c r="BH342" s="232">
        <f>IF(N342="sníž. přenesená",J342,0)</f>
        <v>0</v>
      </c>
      <c r="BI342" s="232">
        <f>IF(N342="nulová",J342,0)</f>
        <v>0</v>
      </c>
      <c r="BJ342" s="18" t="s">
        <v>80</v>
      </c>
      <c r="BK342" s="232">
        <f>ROUND(I342*H342,2)</f>
        <v>0</v>
      </c>
      <c r="BL342" s="18" t="s">
        <v>266</v>
      </c>
      <c r="BM342" s="231" t="s">
        <v>572</v>
      </c>
    </row>
    <row r="343" s="2" customFormat="1">
      <c r="A343" s="39"/>
      <c r="B343" s="40"/>
      <c r="C343" s="41"/>
      <c r="D343" s="233" t="s">
        <v>169</v>
      </c>
      <c r="E343" s="41"/>
      <c r="F343" s="234" t="s">
        <v>573</v>
      </c>
      <c r="G343" s="41"/>
      <c r="H343" s="41"/>
      <c r="I343" s="138"/>
      <c r="J343" s="41"/>
      <c r="K343" s="41"/>
      <c r="L343" s="45"/>
      <c r="M343" s="235"/>
      <c r="N343" s="236"/>
      <c r="O343" s="85"/>
      <c r="P343" s="85"/>
      <c r="Q343" s="85"/>
      <c r="R343" s="85"/>
      <c r="S343" s="85"/>
      <c r="T343" s="86"/>
      <c r="U343" s="39"/>
      <c r="V343" s="39"/>
      <c r="W343" s="39"/>
      <c r="X343" s="39"/>
      <c r="Y343" s="39"/>
      <c r="Z343" s="39"/>
      <c r="AA343" s="39"/>
      <c r="AB343" s="39"/>
      <c r="AC343" s="39"/>
      <c r="AD343" s="39"/>
      <c r="AE343" s="39"/>
      <c r="AT343" s="18" t="s">
        <v>169</v>
      </c>
      <c r="AU343" s="18" t="s">
        <v>82</v>
      </c>
    </row>
    <row r="344" s="2" customFormat="1">
      <c r="A344" s="39"/>
      <c r="B344" s="40"/>
      <c r="C344" s="41"/>
      <c r="D344" s="233" t="s">
        <v>171</v>
      </c>
      <c r="E344" s="41"/>
      <c r="F344" s="237" t="s">
        <v>574</v>
      </c>
      <c r="G344" s="41"/>
      <c r="H344" s="41"/>
      <c r="I344" s="138"/>
      <c r="J344" s="41"/>
      <c r="K344" s="41"/>
      <c r="L344" s="45"/>
      <c r="M344" s="270"/>
      <c r="N344" s="271"/>
      <c r="O344" s="272"/>
      <c r="P344" s="272"/>
      <c r="Q344" s="272"/>
      <c r="R344" s="272"/>
      <c r="S344" s="272"/>
      <c r="T344" s="273"/>
      <c r="U344" s="39"/>
      <c r="V344" s="39"/>
      <c r="W344" s="39"/>
      <c r="X344" s="39"/>
      <c r="Y344" s="39"/>
      <c r="Z344" s="39"/>
      <c r="AA344" s="39"/>
      <c r="AB344" s="39"/>
      <c r="AC344" s="39"/>
      <c r="AD344" s="39"/>
      <c r="AE344" s="39"/>
      <c r="AT344" s="18" t="s">
        <v>171</v>
      </c>
      <c r="AU344" s="18" t="s">
        <v>82</v>
      </c>
    </row>
    <row r="345" s="2" customFormat="1" ht="6.96" customHeight="1">
      <c r="A345" s="39"/>
      <c r="B345" s="60"/>
      <c r="C345" s="61"/>
      <c r="D345" s="61"/>
      <c r="E345" s="61"/>
      <c r="F345" s="61"/>
      <c r="G345" s="61"/>
      <c r="H345" s="61"/>
      <c r="I345" s="168"/>
      <c r="J345" s="61"/>
      <c r="K345" s="61"/>
      <c r="L345" s="45"/>
      <c r="M345" s="39"/>
      <c r="O345" s="39"/>
      <c r="P345" s="39"/>
      <c r="Q345" s="39"/>
      <c r="R345" s="39"/>
      <c r="S345" s="39"/>
      <c r="T345" s="39"/>
      <c r="U345" s="39"/>
      <c r="V345" s="39"/>
      <c r="W345" s="39"/>
      <c r="X345" s="39"/>
      <c r="Y345" s="39"/>
      <c r="Z345" s="39"/>
      <c r="AA345" s="39"/>
      <c r="AB345" s="39"/>
      <c r="AC345" s="39"/>
      <c r="AD345" s="39"/>
      <c r="AE345" s="39"/>
    </row>
  </sheetData>
  <sheetProtection sheet="1" autoFilter="0" formatColumns="0" formatRows="0" objects="1" scenarios="1" spinCount="100000" saltValue="6pIfrmkVI6T85pCDX03buSNsAjL4V3SF2mWjsrynj8P+OKRn5UarbGdHbXpKdXA0POj2JhKz1a0P3Ah5Ng+EaQ==" hashValue="BbDO+84KYDXNS+P8BYfvacKsKWoFzg9hJm/2o7ZIJeCFvuoPbedX4zRrmW/Wupr5n5EpHEz3bzg70raa5TNahw==" algorithmName="SHA-512" password="CC35"/>
  <autoFilter ref="C89:K344"/>
  <mergeCells count="9">
    <mergeCell ref="E7:H7"/>
    <mergeCell ref="E9:H9"/>
    <mergeCell ref="E18:H18"/>
    <mergeCell ref="E27:H27"/>
    <mergeCell ref="E48:H48"/>
    <mergeCell ref="E50:H50"/>
    <mergeCell ref="E80:H80"/>
    <mergeCell ref="E82:H8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29"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29"/>
      <c r="L2" s="1"/>
      <c r="M2" s="1"/>
      <c r="N2" s="1"/>
      <c r="O2" s="1"/>
      <c r="P2" s="1"/>
      <c r="Q2" s="1"/>
      <c r="R2" s="1"/>
      <c r="S2" s="1"/>
      <c r="T2" s="1"/>
      <c r="U2" s="1"/>
      <c r="V2" s="1"/>
      <c r="AT2" s="18" t="s">
        <v>85</v>
      </c>
      <c r="AZ2" s="130" t="s">
        <v>575</v>
      </c>
      <c r="BA2" s="130" t="s">
        <v>19</v>
      </c>
      <c r="BB2" s="130" t="s">
        <v>19</v>
      </c>
      <c r="BC2" s="130" t="s">
        <v>576</v>
      </c>
      <c r="BD2" s="130" t="s">
        <v>82</v>
      </c>
    </row>
    <row r="3" s="1" customFormat="1" ht="6.96" customHeight="1">
      <c r="B3" s="131"/>
      <c r="C3" s="132"/>
      <c r="D3" s="132"/>
      <c r="E3" s="132"/>
      <c r="F3" s="132"/>
      <c r="G3" s="132"/>
      <c r="H3" s="132"/>
      <c r="I3" s="133"/>
      <c r="J3" s="132"/>
      <c r="K3" s="132"/>
      <c r="L3" s="21"/>
      <c r="AT3" s="18" t="s">
        <v>82</v>
      </c>
      <c r="AZ3" s="130" t="s">
        <v>577</v>
      </c>
      <c r="BA3" s="130" t="s">
        <v>19</v>
      </c>
      <c r="BB3" s="130" t="s">
        <v>19</v>
      </c>
      <c r="BC3" s="130" t="s">
        <v>578</v>
      </c>
      <c r="BD3" s="130" t="s">
        <v>82</v>
      </c>
    </row>
    <row r="4" s="1" customFormat="1" ht="24.96" customHeight="1">
      <c r="B4" s="21"/>
      <c r="D4" s="134" t="s">
        <v>105</v>
      </c>
      <c r="I4" s="129"/>
      <c r="L4" s="21"/>
      <c r="M4" s="135" t="s">
        <v>10</v>
      </c>
      <c r="AT4" s="18" t="s">
        <v>4</v>
      </c>
      <c r="AZ4" s="130" t="s">
        <v>579</v>
      </c>
      <c r="BA4" s="130" t="s">
        <v>19</v>
      </c>
      <c r="BB4" s="130" t="s">
        <v>19</v>
      </c>
      <c r="BC4" s="130" t="s">
        <v>580</v>
      </c>
      <c r="BD4" s="130" t="s">
        <v>82</v>
      </c>
    </row>
    <row r="5" s="1" customFormat="1" ht="6.96" customHeight="1">
      <c r="B5" s="21"/>
      <c r="I5" s="129"/>
      <c r="L5" s="21"/>
      <c r="AZ5" s="130" t="s">
        <v>581</v>
      </c>
      <c r="BA5" s="130" t="s">
        <v>19</v>
      </c>
      <c r="BB5" s="130" t="s">
        <v>19</v>
      </c>
      <c r="BC5" s="130" t="s">
        <v>582</v>
      </c>
      <c r="BD5" s="130" t="s">
        <v>82</v>
      </c>
    </row>
    <row r="6" s="1" customFormat="1" ht="12" customHeight="1">
      <c r="B6" s="21"/>
      <c r="D6" s="136" t="s">
        <v>16</v>
      </c>
      <c r="I6" s="129"/>
      <c r="L6" s="21"/>
      <c r="AZ6" s="130" t="s">
        <v>583</v>
      </c>
      <c r="BA6" s="130" t="s">
        <v>19</v>
      </c>
      <c r="BB6" s="130" t="s">
        <v>19</v>
      </c>
      <c r="BC6" s="130" t="s">
        <v>584</v>
      </c>
      <c r="BD6" s="130" t="s">
        <v>82</v>
      </c>
    </row>
    <row r="7" s="1" customFormat="1" ht="16.5" customHeight="1">
      <c r="B7" s="21"/>
      <c r="E7" s="137" t="str">
        <f>'Rekapitulace stavby'!K6</f>
        <v>Parkoviště a komunikace Rumburk Na ValechR1</v>
      </c>
      <c r="F7" s="136"/>
      <c r="G7" s="136"/>
      <c r="H7" s="136"/>
      <c r="I7" s="129"/>
      <c r="L7" s="21"/>
    </row>
    <row r="8" s="2" customFormat="1" ht="12" customHeight="1">
      <c r="A8" s="39"/>
      <c r="B8" s="45"/>
      <c r="C8" s="39"/>
      <c r="D8" s="136" t="s">
        <v>114</v>
      </c>
      <c r="E8" s="39"/>
      <c r="F8" s="39"/>
      <c r="G8" s="39"/>
      <c r="H8" s="39"/>
      <c r="I8" s="138"/>
      <c r="J8" s="39"/>
      <c r="K8" s="39"/>
      <c r="L8" s="139"/>
      <c r="S8" s="39"/>
      <c r="T8" s="39"/>
      <c r="U8" s="39"/>
      <c r="V8" s="39"/>
      <c r="W8" s="39"/>
      <c r="X8" s="39"/>
      <c r="Y8" s="39"/>
      <c r="Z8" s="39"/>
      <c r="AA8" s="39"/>
      <c r="AB8" s="39"/>
      <c r="AC8" s="39"/>
      <c r="AD8" s="39"/>
      <c r="AE8" s="39"/>
    </row>
    <row r="9" s="2" customFormat="1" ht="16.5" customHeight="1">
      <c r="A9" s="39"/>
      <c r="B9" s="45"/>
      <c r="C9" s="39"/>
      <c r="D9" s="39"/>
      <c r="E9" s="140" t="s">
        <v>585</v>
      </c>
      <c r="F9" s="39"/>
      <c r="G9" s="39"/>
      <c r="H9" s="39"/>
      <c r="I9" s="138"/>
      <c r="J9" s="39"/>
      <c r="K9" s="39"/>
      <c r="L9" s="139"/>
      <c r="S9" s="39"/>
      <c r="T9" s="39"/>
      <c r="U9" s="39"/>
      <c r="V9" s="39"/>
      <c r="W9" s="39"/>
      <c r="X9" s="39"/>
      <c r="Y9" s="39"/>
      <c r="Z9" s="39"/>
      <c r="AA9" s="39"/>
      <c r="AB9" s="39"/>
      <c r="AC9" s="39"/>
      <c r="AD9" s="39"/>
      <c r="AE9" s="39"/>
    </row>
    <row r="10" s="2" customFormat="1">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2" customFormat="1" ht="12" customHeight="1">
      <c r="A12" s="39"/>
      <c r="B12" s="45"/>
      <c r="C12" s="39"/>
      <c r="D12" s="136" t="s">
        <v>21</v>
      </c>
      <c r="E12" s="39"/>
      <c r="F12" s="141" t="s">
        <v>22</v>
      </c>
      <c r="G12" s="39"/>
      <c r="H12" s="39"/>
      <c r="I12" s="142" t="s">
        <v>23</v>
      </c>
      <c r="J12" s="143" t="str">
        <f>'Rekapitulace stavby'!AN8</f>
        <v>30. 7. 2019</v>
      </c>
      <c r="K12" s="39"/>
      <c r="L12" s="139"/>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2" customFormat="1" ht="18" customHeight="1">
      <c r="A15" s="39"/>
      <c r="B15" s="45"/>
      <c r="C15" s="39"/>
      <c r="D15" s="39"/>
      <c r="E15" s="141" t="s">
        <v>27</v>
      </c>
      <c r="F15" s="39"/>
      <c r="G15" s="39"/>
      <c r="H15" s="39"/>
      <c r="I15" s="142" t="s">
        <v>28</v>
      </c>
      <c r="J15" s="141" t="s">
        <v>19</v>
      </c>
      <c r="K15" s="39"/>
      <c r="L15" s="139"/>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2" customFormat="1" ht="12" customHeight="1">
      <c r="A20" s="39"/>
      <c r="B20" s="45"/>
      <c r="C20" s="39"/>
      <c r="D20" s="136" t="s">
        <v>31</v>
      </c>
      <c r="E20" s="39"/>
      <c r="F20" s="39"/>
      <c r="G20" s="39"/>
      <c r="H20" s="39"/>
      <c r="I20" s="142" t="s">
        <v>26</v>
      </c>
      <c r="J20" s="141" t="s">
        <v>126</v>
      </c>
      <c r="K20" s="39"/>
      <c r="L20" s="139"/>
      <c r="S20" s="39"/>
      <c r="T20" s="39"/>
      <c r="U20" s="39"/>
      <c r="V20" s="39"/>
      <c r="W20" s="39"/>
      <c r="X20" s="39"/>
      <c r="Y20" s="39"/>
      <c r="Z20" s="39"/>
      <c r="AA20" s="39"/>
      <c r="AB20" s="39"/>
      <c r="AC20" s="39"/>
      <c r="AD20" s="39"/>
      <c r="AE20" s="39"/>
    </row>
    <row r="21" s="2" customFormat="1" ht="18" customHeight="1">
      <c r="A21" s="39"/>
      <c r="B21" s="45"/>
      <c r="C21" s="39"/>
      <c r="D21" s="39"/>
      <c r="E21" s="141" t="s">
        <v>127</v>
      </c>
      <c r="F21" s="39"/>
      <c r="G21" s="39"/>
      <c r="H21" s="39"/>
      <c r="I21" s="142" t="s">
        <v>28</v>
      </c>
      <c r="J21" s="141" t="s">
        <v>128</v>
      </c>
      <c r="K21" s="39"/>
      <c r="L21" s="139"/>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2" customFormat="1" ht="12" customHeight="1">
      <c r="A23" s="39"/>
      <c r="B23" s="45"/>
      <c r="C23" s="39"/>
      <c r="D23" s="136" t="s">
        <v>34</v>
      </c>
      <c r="E23" s="39"/>
      <c r="F23" s="39"/>
      <c r="G23" s="39"/>
      <c r="H23" s="39"/>
      <c r="I23" s="142" t="s">
        <v>26</v>
      </c>
      <c r="J23" s="141" t="s">
        <v>19</v>
      </c>
      <c r="K23" s="39"/>
      <c r="L23" s="139"/>
      <c r="S23" s="39"/>
      <c r="T23" s="39"/>
      <c r="U23" s="39"/>
      <c r="V23" s="39"/>
      <c r="W23" s="39"/>
      <c r="X23" s="39"/>
      <c r="Y23" s="39"/>
      <c r="Z23" s="39"/>
      <c r="AA23" s="39"/>
      <c r="AB23" s="39"/>
      <c r="AC23" s="39"/>
      <c r="AD23" s="39"/>
      <c r="AE23" s="39"/>
    </row>
    <row r="24" s="2" customFormat="1" ht="18" customHeight="1">
      <c r="A24" s="39"/>
      <c r="B24" s="45"/>
      <c r="C24" s="39"/>
      <c r="D24" s="39"/>
      <c r="E24" s="141" t="s">
        <v>129</v>
      </c>
      <c r="F24" s="39"/>
      <c r="G24" s="39"/>
      <c r="H24" s="39"/>
      <c r="I24" s="142" t="s">
        <v>28</v>
      </c>
      <c r="J24" s="141" t="s">
        <v>19</v>
      </c>
      <c r="K24" s="39"/>
      <c r="L24" s="139"/>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2" customFormat="1" ht="6.96"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2" customFormat="1" ht="25.44" customHeight="1">
      <c r="A30" s="39"/>
      <c r="B30" s="45"/>
      <c r="C30" s="39"/>
      <c r="D30" s="151" t="s">
        <v>38</v>
      </c>
      <c r="E30" s="39"/>
      <c r="F30" s="39"/>
      <c r="G30" s="39"/>
      <c r="H30" s="39"/>
      <c r="I30" s="138"/>
      <c r="J30" s="152">
        <f>ROUND(J84, 2)</f>
        <v>0</v>
      </c>
      <c r="K30" s="39"/>
      <c r="L30" s="139"/>
      <c r="S30" s="39"/>
      <c r="T30" s="39"/>
      <c r="U30" s="39"/>
      <c r="V30" s="39"/>
      <c r="W30" s="39"/>
      <c r="X30" s="39"/>
      <c r="Y30" s="39"/>
      <c r="Z30" s="39"/>
      <c r="AA30" s="39"/>
      <c r="AB30" s="39"/>
      <c r="AC30" s="39"/>
      <c r="AD30" s="39"/>
      <c r="AE30" s="39"/>
    </row>
    <row r="31" s="2" customFormat="1" ht="6.96"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2" customFormat="1" ht="14.4" customHeight="1">
      <c r="A33" s="39"/>
      <c r="B33" s="45"/>
      <c r="C33" s="39"/>
      <c r="D33" s="155" t="s">
        <v>42</v>
      </c>
      <c r="E33" s="136" t="s">
        <v>43</v>
      </c>
      <c r="F33" s="156">
        <f>ROUND((SUM(BE84:BE238)),  2)</f>
        <v>0</v>
      </c>
      <c r="G33" s="39"/>
      <c r="H33" s="39"/>
      <c r="I33" s="157">
        <v>0.20999999999999999</v>
      </c>
      <c r="J33" s="156">
        <f>ROUND(((SUM(BE84:BE238))*I33),  2)</f>
        <v>0</v>
      </c>
      <c r="K33" s="39"/>
      <c r="L33" s="139"/>
      <c r="S33" s="39"/>
      <c r="T33" s="39"/>
      <c r="U33" s="39"/>
      <c r="V33" s="39"/>
      <c r="W33" s="39"/>
      <c r="X33" s="39"/>
      <c r="Y33" s="39"/>
      <c r="Z33" s="39"/>
      <c r="AA33" s="39"/>
      <c r="AB33" s="39"/>
      <c r="AC33" s="39"/>
      <c r="AD33" s="39"/>
      <c r="AE33" s="39"/>
    </row>
    <row r="34" s="2" customFormat="1" ht="14.4" customHeight="1">
      <c r="A34" s="39"/>
      <c r="B34" s="45"/>
      <c r="C34" s="39"/>
      <c r="D34" s="39"/>
      <c r="E34" s="136" t="s">
        <v>44</v>
      </c>
      <c r="F34" s="156">
        <f>ROUND((SUM(BF84:BF238)),  2)</f>
        <v>0</v>
      </c>
      <c r="G34" s="39"/>
      <c r="H34" s="39"/>
      <c r="I34" s="157">
        <v>0.14999999999999999</v>
      </c>
      <c r="J34" s="156">
        <f>ROUND(((SUM(BF84:BF238))*I34),  2)</f>
        <v>0</v>
      </c>
      <c r="K34" s="39"/>
      <c r="L34" s="139"/>
      <c r="S34" s="39"/>
      <c r="T34" s="39"/>
      <c r="U34" s="39"/>
      <c r="V34" s="39"/>
      <c r="W34" s="39"/>
      <c r="X34" s="39"/>
      <c r="Y34" s="39"/>
      <c r="Z34" s="39"/>
      <c r="AA34" s="39"/>
      <c r="AB34" s="39"/>
      <c r="AC34" s="39"/>
      <c r="AD34" s="39"/>
      <c r="AE34" s="39"/>
    </row>
    <row r="35" hidden="1" s="2" customFormat="1" ht="14.4" customHeight="1">
      <c r="A35" s="39"/>
      <c r="B35" s="45"/>
      <c r="C35" s="39"/>
      <c r="D35" s="39"/>
      <c r="E35" s="136" t="s">
        <v>45</v>
      </c>
      <c r="F35" s="156">
        <f>ROUND((SUM(BG84:BG238)),  2)</f>
        <v>0</v>
      </c>
      <c r="G35" s="39"/>
      <c r="H35" s="39"/>
      <c r="I35" s="157">
        <v>0.20999999999999999</v>
      </c>
      <c r="J35" s="156">
        <f>0</f>
        <v>0</v>
      </c>
      <c r="K35" s="39"/>
      <c r="L35" s="139"/>
      <c r="S35" s="39"/>
      <c r="T35" s="39"/>
      <c r="U35" s="39"/>
      <c r="V35" s="39"/>
      <c r="W35" s="39"/>
      <c r="X35" s="39"/>
      <c r="Y35" s="39"/>
      <c r="Z35" s="39"/>
      <c r="AA35" s="39"/>
      <c r="AB35" s="39"/>
      <c r="AC35" s="39"/>
      <c r="AD35" s="39"/>
      <c r="AE35" s="39"/>
    </row>
    <row r="36" hidden="1" s="2" customFormat="1" ht="14.4" customHeight="1">
      <c r="A36" s="39"/>
      <c r="B36" s="45"/>
      <c r="C36" s="39"/>
      <c r="D36" s="39"/>
      <c r="E36" s="136" t="s">
        <v>46</v>
      </c>
      <c r="F36" s="156">
        <f>ROUND((SUM(BH84:BH238)),  2)</f>
        <v>0</v>
      </c>
      <c r="G36" s="39"/>
      <c r="H36" s="39"/>
      <c r="I36" s="157">
        <v>0.14999999999999999</v>
      </c>
      <c r="J36" s="156">
        <f>0</f>
        <v>0</v>
      </c>
      <c r="K36" s="39"/>
      <c r="L36" s="139"/>
      <c r="S36" s="39"/>
      <c r="T36" s="39"/>
      <c r="U36" s="39"/>
      <c r="V36" s="39"/>
      <c r="W36" s="39"/>
      <c r="X36" s="39"/>
      <c r="Y36" s="39"/>
      <c r="Z36" s="39"/>
      <c r="AA36" s="39"/>
      <c r="AB36" s="39"/>
      <c r="AC36" s="39"/>
      <c r="AD36" s="39"/>
      <c r="AE36" s="39"/>
    </row>
    <row r="37" hidden="1" s="2" customFormat="1" ht="14.4" customHeight="1">
      <c r="A37" s="39"/>
      <c r="B37" s="45"/>
      <c r="C37" s="39"/>
      <c r="D37" s="39"/>
      <c r="E37" s="136" t="s">
        <v>47</v>
      </c>
      <c r="F37" s="156">
        <f>ROUND((SUM(BI84:BI238)),  2)</f>
        <v>0</v>
      </c>
      <c r="G37" s="39"/>
      <c r="H37" s="39"/>
      <c r="I37" s="157">
        <v>0</v>
      </c>
      <c r="J37" s="156">
        <f>0</f>
        <v>0</v>
      </c>
      <c r="K37" s="39"/>
      <c r="L37" s="139"/>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2" customFormat="1" ht="25.4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2" customFormat="1" ht="6.96"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2" customFormat="1" ht="24.96" customHeight="1">
      <c r="A45" s="39"/>
      <c r="B45" s="40"/>
      <c r="C45" s="24" t="s">
        <v>130</v>
      </c>
      <c r="D45" s="41"/>
      <c r="E45" s="41"/>
      <c r="F45" s="41"/>
      <c r="G45" s="41"/>
      <c r="H45" s="41"/>
      <c r="I45" s="138"/>
      <c r="J45" s="41"/>
      <c r="K45" s="41"/>
      <c r="L45" s="139"/>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2" customFormat="1" ht="16.5" customHeight="1">
      <c r="A48" s="39"/>
      <c r="B48" s="40"/>
      <c r="C48" s="41"/>
      <c r="D48" s="41"/>
      <c r="E48" s="172" t="str">
        <f>E7</f>
        <v>Parkoviště a komunikace Rumburk Na ValechR1</v>
      </c>
      <c r="F48" s="33"/>
      <c r="G48" s="33"/>
      <c r="H48" s="33"/>
      <c r="I48" s="138"/>
      <c r="J48" s="41"/>
      <c r="K48" s="41"/>
      <c r="L48" s="139"/>
      <c r="S48" s="39"/>
      <c r="T48" s="39"/>
      <c r="U48" s="39"/>
      <c r="V48" s="39"/>
      <c r="W48" s="39"/>
      <c r="X48" s="39"/>
      <c r="Y48" s="39"/>
      <c r="Z48" s="39"/>
      <c r="AA48" s="39"/>
      <c r="AB48" s="39"/>
      <c r="AC48" s="39"/>
      <c r="AD48" s="39"/>
      <c r="AE48" s="39"/>
    </row>
    <row r="49" s="2" customFormat="1" ht="12" customHeight="1">
      <c r="A49" s="39"/>
      <c r="B49" s="40"/>
      <c r="C49" s="33" t="s">
        <v>114</v>
      </c>
      <c r="D49" s="41"/>
      <c r="E49" s="41"/>
      <c r="F49" s="41"/>
      <c r="G49" s="41"/>
      <c r="H49" s="41"/>
      <c r="I49" s="138"/>
      <c r="J49" s="41"/>
      <c r="K49" s="41"/>
      <c r="L49" s="139"/>
      <c r="S49" s="39"/>
      <c r="T49" s="39"/>
      <c r="U49" s="39"/>
      <c r="V49" s="39"/>
      <c r="W49" s="39"/>
      <c r="X49" s="39"/>
      <c r="Y49" s="39"/>
      <c r="Z49" s="39"/>
      <c r="AA49" s="39"/>
      <c r="AB49" s="39"/>
      <c r="AC49" s="39"/>
      <c r="AD49" s="39"/>
      <c r="AE49" s="39"/>
    </row>
    <row r="50" s="2" customFormat="1" ht="16.5" customHeight="1">
      <c r="A50" s="39"/>
      <c r="B50" s="40"/>
      <c r="C50" s="41"/>
      <c r="D50" s="41"/>
      <c r="E50" s="70" t="str">
        <f>E9</f>
        <v>01b - SO 02 Bourací a související zemní práce</v>
      </c>
      <c r="F50" s="41"/>
      <c r="G50" s="41"/>
      <c r="H50" s="41"/>
      <c r="I50" s="138"/>
      <c r="J50" s="41"/>
      <c r="K50" s="41"/>
      <c r="L50" s="139"/>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Rumburk</v>
      </c>
      <c r="G52" s="41"/>
      <c r="H52" s="41"/>
      <c r="I52" s="142" t="s">
        <v>23</v>
      </c>
      <c r="J52" s="73" t="str">
        <f>IF(J12="","",J12)</f>
        <v>30. 7. 2019</v>
      </c>
      <c r="K52" s="41"/>
      <c r="L52" s="139"/>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Město Rumburk</v>
      </c>
      <c r="G54" s="41"/>
      <c r="H54" s="41"/>
      <c r="I54" s="142" t="s">
        <v>31</v>
      </c>
      <c r="J54" s="37" t="str">
        <f>E21</f>
        <v>VPH s.r.o.</v>
      </c>
      <c r="K54" s="41"/>
      <c r="L54" s="139"/>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42" t="s">
        <v>34</v>
      </c>
      <c r="J55" s="37" t="str">
        <f>E24</f>
        <v>ing.Žílová</v>
      </c>
      <c r="K55" s="41"/>
      <c r="L55" s="139"/>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2" customFormat="1" ht="29.28" customHeight="1">
      <c r="A57" s="39"/>
      <c r="B57" s="40"/>
      <c r="C57" s="173" t="s">
        <v>131</v>
      </c>
      <c r="D57" s="174"/>
      <c r="E57" s="174"/>
      <c r="F57" s="174"/>
      <c r="G57" s="174"/>
      <c r="H57" s="174"/>
      <c r="I57" s="175"/>
      <c r="J57" s="176" t="s">
        <v>132</v>
      </c>
      <c r="K57" s="174"/>
      <c r="L57" s="139"/>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2" customFormat="1" ht="22.8" customHeight="1">
      <c r="A59" s="39"/>
      <c r="B59" s="40"/>
      <c r="C59" s="177" t="s">
        <v>70</v>
      </c>
      <c r="D59" s="41"/>
      <c r="E59" s="41"/>
      <c r="F59" s="41"/>
      <c r="G59" s="41"/>
      <c r="H59" s="41"/>
      <c r="I59" s="138"/>
      <c r="J59" s="103">
        <f>J84</f>
        <v>0</v>
      </c>
      <c r="K59" s="41"/>
      <c r="L59" s="139"/>
      <c r="S59" s="39"/>
      <c r="T59" s="39"/>
      <c r="U59" s="39"/>
      <c r="V59" s="39"/>
      <c r="W59" s="39"/>
      <c r="X59" s="39"/>
      <c r="Y59" s="39"/>
      <c r="Z59" s="39"/>
      <c r="AA59" s="39"/>
      <c r="AB59" s="39"/>
      <c r="AC59" s="39"/>
      <c r="AD59" s="39"/>
      <c r="AE59" s="39"/>
      <c r="AU59" s="18" t="s">
        <v>133</v>
      </c>
    </row>
    <row r="60" s="9" customFormat="1" ht="24.96" customHeight="1">
      <c r="A60" s="9"/>
      <c r="B60" s="178"/>
      <c r="C60" s="179"/>
      <c r="D60" s="180" t="s">
        <v>134</v>
      </c>
      <c r="E60" s="181"/>
      <c r="F60" s="181"/>
      <c r="G60" s="181"/>
      <c r="H60" s="181"/>
      <c r="I60" s="182"/>
      <c r="J60" s="183">
        <f>J85</f>
        <v>0</v>
      </c>
      <c r="K60" s="179"/>
      <c r="L60" s="184"/>
      <c r="S60" s="9"/>
      <c r="T60" s="9"/>
      <c r="U60" s="9"/>
      <c r="V60" s="9"/>
      <c r="W60" s="9"/>
      <c r="X60" s="9"/>
      <c r="Y60" s="9"/>
      <c r="Z60" s="9"/>
      <c r="AA60" s="9"/>
      <c r="AB60" s="9"/>
      <c r="AC60" s="9"/>
      <c r="AD60" s="9"/>
      <c r="AE60" s="9"/>
    </row>
    <row r="61" s="10" customFormat="1" ht="19.92" customHeight="1">
      <c r="A61" s="10"/>
      <c r="B61" s="185"/>
      <c r="C61" s="186"/>
      <c r="D61" s="187" t="s">
        <v>135</v>
      </c>
      <c r="E61" s="188"/>
      <c r="F61" s="188"/>
      <c r="G61" s="188"/>
      <c r="H61" s="188"/>
      <c r="I61" s="189"/>
      <c r="J61" s="190">
        <f>J86</f>
        <v>0</v>
      </c>
      <c r="K61" s="186"/>
      <c r="L61" s="191"/>
      <c r="S61" s="10"/>
      <c r="T61" s="10"/>
      <c r="U61" s="10"/>
      <c r="V61" s="10"/>
      <c r="W61" s="10"/>
      <c r="X61" s="10"/>
      <c r="Y61" s="10"/>
      <c r="Z61" s="10"/>
      <c r="AA61" s="10"/>
      <c r="AB61" s="10"/>
      <c r="AC61" s="10"/>
      <c r="AD61" s="10"/>
      <c r="AE61" s="10"/>
    </row>
    <row r="62" s="10" customFormat="1" ht="19.92" customHeight="1">
      <c r="A62" s="10"/>
      <c r="B62" s="185"/>
      <c r="C62" s="186"/>
      <c r="D62" s="187" t="s">
        <v>139</v>
      </c>
      <c r="E62" s="188"/>
      <c r="F62" s="188"/>
      <c r="G62" s="188"/>
      <c r="H62" s="188"/>
      <c r="I62" s="189"/>
      <c r="J62" s="190">
        <f>J172</f>
        <v>0</v>
      </c>
      <c r="K62" s="186"/>
      <c r="L62" s="191"/>
      <c r="S62" s="10"/>
      <c r="T62" s="10"/>
      <c r="U62" s="10"/>
      <c r="V62" s="10"/>
      <c r="W62" s="10"/>
      <c r="X62" s="10"/>
      <c r="Y62" s="10"/>
      <c r="Z62" s="10"/>
      <c r="AA62" s="10"/>
      <c r="AB62" s="10"/>
      <c r="AC62" s="10"/>
      <c r="AD62" s="10"/>
      <c r="AE62" s="10"/>
    </row>
    <row r="63" s="10" customFormat="1" ht="19.92" customHeight="1">
      <c r="A63" s="10"/>
      <c r="B63" s="185"/>
      <c r="C63" s="186"/>
      <c r="D63" s="187" t="s">
        <v>140</v>
      </c>
      <c r="E63" s="188"/>
      <c r="F63" s="188"/>
      <c r="G63" s="188"/>
      <c r="H63" s="188"/>
      <c r="I63" s="189"/>
      <c r="J63" s="190">
        <f>J179</f>
        <v>0</v>
      </c>
      <c r="K63" s="186"/>
      <c r="L63" s="191"/>
      <c r="S63" s="10"/>
      <c r="T63" s="10"/>
      <c r="U63" s="10"/>
      <c r="V63" s="10"/>
      <c r="W63" s="10"/>
      <c r="X63" s="10"/>
      <c r="Y63" s="10"/>
      <c r="Z63" s="10"/>
      <c r="AA63" s="10"/>
      <c r="AB63" s="10"/>
      <c r="AC63" s="10"/>
      <c r="AD63" s="10"/>
      <c r="AE63" s="10"/>
    </row>
    <row r="64" s="10" customFormat="1" ht="19.92" customHeight="1">
      <c r="A64" s="10"/>
      <c r="B64" s="185"/>
      <c r="C64" s="186"/>
      <c r="D64" s="187" t="s">
        <v>586</v>
      </c>
      <c r="E64" s="188"/>
      <c r="F64" s="188"/>
      <c r="G64" s="188"/>
      <c r="H64" s="188"/>
      <c r="I64" s="189"/>
      <c r="J64" s="190">
        <f>J207</f>
        <v>0</v>
      </c>
      <c r="K64" s="186"/>
      <c r="L64" s="191"/>
      <c r="S64" s="10"/>
      <c r="T64" s="10"/>
      <c r="U64" s="10"/>
      <c r="V64" s="10"/>
      <c r="W64" s="10"/>
      <c r="X64" s="10"/>
      <c r="Y64" s="10"/>
      <c r="Z64" s="10"/>
      <c r="AA64" s="10"/>
      <c r="AB64" s="10"/>
      <c r="AC64" s="10"/>
      <c r="AD64" s="10"/>
      <c r="AE64" s="10"/>
    </row>
    <row r="65" s="2" customFormat="1" ht="21.84" customHeight="1">
      <c r="A65" s="39"/>
      <c r="B65" s="40"/>
      <c r="C65" s="41"/>
      <c r="D65" s="41"/>
      <c r="E65" s="41"/>
      <c r="F65" s="41"/>
      <c r="G65" s="41"/>
      <c r="H65" s="41"/>
      <c r="I65" s="138"/>
      <c r="J65" s="41"/>
      <c r="K65" s="41"/>
      <c r="L65" s="139"/>
      <c r="S65" s="39"/>
      <c r="T65" s="39"/>
      <c r="U65" s="39"/>
      <c r="V65" s="39"/>
      <c r="W65" s="39"/>
      <c r="X65" s="39"/>
      <c r="Y65" s="39"/>
      <c r="Z65" s="39"/>
      <c r="AA65" s="39"/>
      <c r="AB65" s="39"/>
      <c r="AC65" s="39"/>
      <c r="AD65" s="39"/>
      <c r="AE65" s="39"/>
    </row>
    <row r="66" s="2" customFormat="1" ht="6.96" customHeight="1">
      <c r="A66" s="39"/>
      <c r="B66" s="60"/>
      <c r="C66" s="61"/>
      <c r="D66" s="61"/>
      <c r="E66" s="61"/>
      <c r="F66" s="61"/>
      <c r="G66" s="61"/>
      <c r="H66" s="61"/>
      <c r="I66" s="168"/>
      <c r="J66" s="61"/>
      <c r="K66" s="61"/>
      <c r="L66" s="139"/>
      <c r="S66" s="39"/>
      <c r="T66" s="39"/>
      <c r="U66" s="39"/>
      <c r="V66" s="39"/>
      <c r="W66" s="39"/>
      <c r="X66" s="39"/>
      <c r="Y66" s="39"/>
      <c r="Z66" s="39"/>
      <c r="AA66" s="39"/>
      <c r="AB66" s="39"/>
      <c r="AC66" s="39"/>
      <c r="AD66" s="39"/>
      <c r="AE66" s="39"/>
    </row>
    <row r="70" s="2" customFormat="1" ht="6.96" customHeight="1">
      <c r="A70" s="39"/>
      <c r="B70" s="62"/>
      <c r="C70" s="63"/>
      <c r="D70" s="63"/>
      <c r="E70" s="63"/>
      <c r="F70" s="63"/>
      <c r="G70" s="63"/>
      <c r="H70" s="63"/>
      <c r="I70" s="171"/>
      <c r="J70" s="63"/>
      <c r="K70" s="63"/>
      <c r="L70" s="139"/>
      <c r="S70" s="39"/>
      <c r="T70" s="39"/>
      <c r="U70" s="39"/>
      <c r="V70" s="39"/>
      <c r="W70" s="39"/>
      <c r="X70" s="39"/>
      <c r="Y70" s="39"/>
      <c r="Z70" s="39"/>
      <c r="AA70" s="39"/>
      <c r="AB70" s="39"/>
      <c r="AC70" s="39"/>
      <c r="AD70" s="39"/>
      <c r="AE70" s="39"/>
    </row>
    <row r="71" s="2" customFormat="1" ht="24.96" customHeight="1">
      <c r="A71" s="39"/>
      <c r="B71" s="40"/>
      <c r="C71" s="24" t="s">
        <v>145</v>
      </c>
      <c r="D71" s="41"/>
      <c r="E71" s="41"/>
      <c r="F71" s="41"/>
      <c r="G71" s="41"/>
      <c r="H71" s="41"/>
      <c r="I71" s="138"/>
      <c r="J71" s="41"/>
      <c r="K71" s="41"/>
      <c r="L71" s="139"/>
      <c r="S71" s="39"/>
      <c r="T71" s="39"/>
      <c r="U71" s="39"/>
      <c r="V71" s="39"/>
      <c r="W71" s="39"/>
      <c r="X71" s="39"/>
      <c r="Y71" s="39"/>
      <c r="Z71" s="39"/>
      <c r="AA71" s="39"/>
      <c r="AB71" s="39"/>
      <c r="AC71" s="39"/>
      <c r="AD71" s="39"/>
      <c r="AE71" s="39"/>
    </row>
    <row r="72" s="2" customFormat="1" ht="6.96" customHeight="1">
      <c r="A72" s="39"/>
      <c r="B72" s="40"/>
      <c r="C72" s="41"/>
      <c r="D72" s="41"/>
      <c r="E72" s="41"/>
      <c r="F72" s="41"/>
      <c r="G72" s="41"/>
      <c r="H72" s="41"/>
      <c r="I72" s="138"/>
      <c r="J72" s="41"/>
      <c r="K72" s="41"/>
      <c r="L72" s="139"/>
      <c r="S72" s="39"/>
      <c r="T72" s="39"/>
      <c r="U72" s="39"/>
      <c r="V72" s="39"/>
      <c r="W72" s="39"/>
      <c r="X72" s="39"/>
      <c r="Y72" s="39"/>
      <c r="Z72" s="39"/>
      <c r="AA72" s="39"/>
      <c r="AB72" s="39"/>
      <c r="AC72" s="39"/>
      <c r="AD72" s="39"/>
      <c r="AE72" s="39"/>
    </row>
    <row r="73" s="2" customFormat="1" ht="12" customHeight="1">
      <c r="A73" s="39"/>
      <c r="B73" s="40"/>
      <c r="C73" s="33" t="s">
        <v>16</v>
      </c>
      <c r="D73" s="41"/>
      <c r="E73" s="41"/>
      <c r="F73" s="41"/>
      <c r="G73" s="41"/>
      <c r="H73" s="41"/>
      <c r="I73" s="138"/>
      <c r="J73" s="41"/>
      <c r="K73" s="41"/>
      <c r="L73" s="139"/>
      <c r="S73" s="39"/>
      <c r="T73" s="39"/>
      <c r="U73" s="39"/>
      <c r="V73" s="39"/>
      <c r="W73" s="39"/>
      <c r="X73" s="39"/>
      <c r="Y73" s="39"/>
      <c r="Z73" s="39"/>
      <c r="AA73" s="39"/>
      <c r="AB73" s="39"/>
      <c r="AC73" s="39"/>
      <c r="AD73" s="39"/>
      <c r="AE73" s="39"/>
    </row>
    <row r="74" s="2" customFormat="1" ht="16.5" customHeight="1">
      <c r="A74" s="39"/>
      <c r="B74" s="40"/>
      <c r="C74" s="41"/>
      <c r="D74" s="41"/>
      <c r="E74" s="172" t="str">
        <f>E7</f>
        <v>Parkoviště a komunikace Rumburk Na ValechR1</v>
      </c>
      <c r="F74" s="33"/>
      <c r="G74" s="33"/>
      <c r="H74" s="33"/>
      <c r="I74" s="138"/>
      <c r="J74" s="41"/>
      <c r="K74" s="41"/>
      <c r="L74" s="139"/>
      <c r="S74" s="39"/>
      <c r="T74" s="39"/>
      <c r="U74" s="39"/>
      <c r="V74" s="39"/>
      <c r="W74" s="39"/>
      <c r="X74" s="39"/>
      <c r="Y74" s="39"/>
      <c r="Z74" s="39"/>
      <c r="AA74" s="39"/>
      <c r="AB74" s="39"/>
      <c r="AC74" s="39"/>
      <c r="AD74" s="39"/>
      <c r="AE74" s="39"/>
    </row>
    <row r="75" s="2" customFormat="1" ht="12" customHeight="1">
      <c r="A75" s="39"/>
      <c r="B75" s="40"/>
      <c r="C75" s="33" t="s">
        <v>114</v>
      </c>
      <c r="D75" s="41"/>
      <c r="E75" s="41"/>
      <c r="F75" s="41"/>
      <c r="G75" s="41"/>
      <c r="H75" s="41"/>
      <c r="I75" s="138"/>
      <c r="J75" s="41"/>
      <c r="K75" s="41"/>
      <c r="L75" s="139"/>
      <c r="S75" s="39"/>
      <c r="T75" s="39"/>
      <c r="U75" s="39"/>
      <c r="V75" s="39"/>
      <c r="W75" s="39"/>
      <c r="X75" s="39"/>
      <c r="Y75" s="39"/>
      <c r="Z75" s="39"/>
      <c r="AA75" s="39"/>
      <c r="AB75" s="39"/>
      <c r="AC75" s="39"/>
      <c r="AD75" s="39"/>
      <c r="AE75" s="39"/>
    </row>
    <row r="76" s="2" customFormat="1" ht="16.5" customHeight="1">
      <c r="A76" s="39"/>
      <c r="B76" s="40"/>
      <c r="C76" s="41"/>
      <c r="D76" s="41"/>
      <c r="E76" s="70" t="str">
        <f>E9</f>
        <v>01b - SO 02 Bourací a související zemní práce</v>
      </c>
      <c r="F76" s="41"/>
      <c r="G76" s="41"/>
      <c r="H76" s="41"/>
      <c r="I76" s="138"/>
      <c r="J76" s="41"/>
      <c r="K76" s="41"/>
      <c r="L76" s="139"/>
      <c r="S76" s="39"/>
      <c r="T76" s="39"/>
      <c r="U76" s="39"/>
      <c r="V76" s="39"/>
      <c r="W76" s="39"/>
      <c r="X76" s="39"/>
      <c r="Y76" s="39"/>
      <c r="Z76" s="39"/>
      <c r="AA76" s="39"/>
      <c r="AB76" s="39"/>
      <c r="AC76" s="39"/>
      <c r="AD76" s="39"/>
      <c r="AE76" s="39"/>
    </row>
    <row r="77" s="2" customFormat="1" ht="6.96" customHeight="1">
      <c r="A77" s="39"/>
      <c r="B77" s="40"/>
      <c r="C77" s="41"/>
      <c r="D77" s="41"/>
      <c r="E77" s="41"/>
      <c r="F77" s="41"/>
      <c r="G77" s="41"/>
      <c r="H77" s="41"/>
      <c r="I77" s="138"/>
      <c r="J77" s="41"/>
      <c r="K77" s="41"/>
      <c r="L77" s="139"/>
      <c r="S77" s="39"/>
      <c r="T77" s="39"/>
      <c r="U77" s="39"/>
      <c r="V77" s="39"/>
      <c r="W77" s="39"/>
      <c r="X77" s="39"/>
      <c r="Y77" s="39"/>
      <c r="Z77" s="39"/>
      <c r="AA77" s="39"/>
      <c r="AB77" s="39"/>
      <c r="AC77" s="39"/>
      <c r="AD77" s="39"/>
      <c r="AE77" s="39"/>
    </row>
    <row r="78" s="2" customFormat="1" ht="12" customHeight="1">
      <c r="A78" s="39"/>
      <c r="B78" s="40"/>
      <c r="C78" s="33" t="s">
        <v>21</v>
      </c>
      <c r="D78" s="41"/>
      <c r="E78" s="41"/>
      <c r="F78" s="28" t="str">
        <f>F12</f>
        <v>Rumburk</v>
      </c>
      <c r="G78" s="41"/>
      <c r="H78" s="41"/>
      <c r="I78" s="142" t="s">
        <v>23</v>
      </c>
      <c r="J78" s="73" t="str">
        <f>IF(J12="","",J12)</f>
        <v>30. 7. 2019</v>
      </c>
      <c r="K78" s="41"/>
      <c r="L78" s="139"/>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138"/>
      <c r="J79" s="41"/>
      <c r="K79" s="41"/>
      <c r="L79" s="139"/>
      <c r="S79" s="39"/>
      <c r="T79" s="39"/>
      <c r="U79" s="39"/>
      <c r="V79" s="39"/>
      <c r="W79" s="39"/>
      <c r="X79" s="39"/>
      <c r="Y79" s="39"/>
      <c r="Z79" s="39"/>
      <c r="AA79" s="39"/>
      <c r="AB79" s="39"/>
      <c r="AC79" s="39"/>
      <c r="AD79" s="39"/>
      <c r="AE79" s="39"/>
    </row>
    <row r="80" s="2" customFormat="1" ht="15.15" customHeight="1">
      <c r="A80" s="39"/>
      <c r="B80" s="40"/>
      <c r="C80" s="33" t="s">
        <v>25</v>
      </c>
      <c r="D80" s="41"/>
      <c r="E80" s="41"/>
      <c r="F80" s="28" t="str">
        <f>E15</f>
        <v>Město Rumburk</v>
      </c>
      <c r="G80" s="41"/>
      <c r="H80" s="41"/>
      <c r="I80" s="142" t="s">
        <v>31</v>
      </c>
      <c r="J80" s="37" t="str">
        <f>E21</f>
        <v>VPH s.r.o.</v>
      </c>
      <c r="K80" s="41"/>
      <c r="L80" s="139"/>
      <c r="S80" s="39"/>
      <c r="T80" s="39"/>
      <c r="U80" s="39"/>
      <c r="V80" s="39"/>
      <c r="W80" s="39"/>
      <c r="X80" s="39"/>
      <c r="Y80" s="39"/>
      <c r="Z80" s="39"/>
      <c r="AA80" s="39"/>
      <c r="AB80" s="39"/>
      <c r="AC80" s="39"/>
      <c r="AD80" s="39"/>
      <c r="AE80" s="39"/>
    </row>
    <row r="81" s="2" customFormat="1" ht="15.15" customHeight="1">
      <c r="A81" s="39"/>
      <c r="B81" s="40"/>
      <c r="C81" s="33" t="s">
        <v>29</v>
      </c>
      <c r="D81" s="41"/>
      <c r="E81" s="41"/>
      <c r="F81" s="28" t="str">
        <f>IF(E18="","",E18)</f>
        <v>Vyplň údaj</v>
      </c>
      <c r="G81" s="41"/>
      <c r="H81" s="41"/>
      <c r="I81" s="142" t="s">
        <v>34</v>
      </c>
      <c r="J81" s="37" t="str">
        <f>E24</f>
        <v>ing.Žílová</v>
      </c>
      <c r="K81" s="41"/>
      <c r="L81" s="139"/>
      <c r="S81" s="39"/>
      <c r="T81" s="39"/>
      <c r="U81" s="39"/>
      <c r="V81" s="39"/>
      <c r="W81" s="39"/>
      <c r="X81" s="39"/>
      <c r="Y81" s="39"/>
      <c r="Z81" s="39"/>
      <c r="AA81" s="39"/>
      <c r="AB81" s="39"/>
      <c r="AC81" s="39"/>
      <c r="AD81" s="39"/>
      <c r="AE81" s="39"/>
    </row>
    <row r="82" s="2" customFormat="1" ht="10.32" customHeight="1">
      <c r="A82" s="39"/>
      <c r="B82" s="40"/>
      <c r="C82" s="41"/>
      <c r="D82" s="41"/>
      <c r="E82" s="41"/>
      <c r="F82" s="41"/>
      <c r="G82" s="41"/>
      <c r="H82" s="41"/>
      <c r="I82" s="138"/>
      <c r="J82" s="41"/>
      <c r="K82" s="41"/>
      <c r="L82" s="139"/>
      <c r="S82" s="39"/>
      <c r="T82" s="39"/>
      <c r="U82" s="39"/>
      <c r="V82" s="39"/>
      <c r="W82" s="39"/>
      <c r="X82" s="39"/>
      <c r="Y82" s="39"/>
      <c r="Z82" s="39"/>
      <c r="AA82" s="39"/>
      <c r="AB82" s="39"/>
      <c r="AC82" s="39"/>
      <c r="AD82" s="39"/>
      <c r="AE82" s="39"/>
    </row>
    <row r="83" s="11" customFormat="1" ht="29.28" customHeight="1">
      <c r="A83" s="192"/>
      <c r="B83" s="193"/>
      <c r="C83" s="194" t="s">
        <v>146</v>
      </c>
      <c r="D83" s="195" t="s">
        <v>57</v>
      </c>
      <c r="E83" s="195" t="s">
        <v>53</v>
      </c>
      <c r="F83" s="195" t="s">
        <v>54</v>
      </c>
      <c r="G83" s="195" t="s">
        <v>147</v>
      </c>
      <c r="H83" s="195" t="s">
        <v>148</v>
      </c>
      <c r="I83" s="196" t="s">
        <v>149</v>
      </c>
      <c r="J83" s="195" t="s">
        <v>132</v>
      </c>
      <c r="K83" s="197" t="s">
        <v>150</v>
      </c>
      <c r="L83" s="198"/>
      <c r="M83" s="93" t="s">
        <v>19</v>
      </c>
      <c r="N83" s="94" t="s">
        <v>42</v>
      </c>
      <c r="O83" s="94" t="s">
        <v>151</v>
      </c>
      <c r="P83" s="94" t="s">
        <v>152</v>
      </c>
      <c r="Q83" s="94" t="s">
        <v>153</v>
      </c>
      <c r="R83" s="94" t="s">
        <v>154</v>
      </c>
      <c r="S83" s="94" t="s">
        <v>155</v>
      </c>
      <c r="T83" s="95" t="s">
        <v>156</v>
      </c>
      <c r="U83" s="192"/>
      <c r="V83" s="192"/>
      <c r="W83" s="192"/>
      <c r="X83" s="192"/>
      <c r="Y83" s="192"/>
      <c r="Z83" s="192"/>
      <c r="AA83" s="192"/>
      <c r="AB83" s="192"/>
      <c r="AC83" s="192"/>
      <c r="AD83" s="192"/>
      <c r="AE83" s="192"/>
    </row>
    <row r="84" s="2" customFormat="1" ht="22.8" customHeight="1">
      <c r="A84" s="39"/>
      <c r="B84" s="40"/>
      <c r="C84" s="100" t="s">
        <v>157</v>
      </c>
      <c r="D84" s="41"/>
      <c r="E84" s="41"/>
      <c r="F84" s="41"/>
      <c r="G84" s="41"/>
      <c r="H84" s="41"/>
      <c r="I84" s="138"/>
      <c r="J84" s="199">
        <f>BK84</f>
        <v>0</v>
      </c>
      <c r="K84" s="41"/>
      <c r="L84" s="45"/>
      <c r="M84" s="96"/>
      <c r="N84" s="200"/>
      <c r="O84" s="97"/>
      <c r="P84" s="201">
        <f>P85</f>
        <v>0</v>
      </c>
      <c r="Q84" s="97"/>
      <c r="R84" s="201">
        <f>R85</f>
        <v>0</v>
      </c>
      <c r="S84" s="97"/>
      <c r="T84" s="202">
        <f>T85</f>
        <v>3194.3695000000007</v>
      </c>
      <c r="U84" s="39"/>
      <c r="V84" s="39"/>
      <c r="W84" s="39"/>
      <c r="X84" s="39"/>
      <c r="Y84" s="39"/>
      <c r="Z84" s="39"/>
      <c r="AA84" s="39"/>
      <c r="AB84" s="39"/>
      <c r="AC84" s="39"/>
      <c r="AD84" s="39"/>
      <c r="AE84" s="39"/>
      <c r="AT84" s="18" t="s">
        <v>71</v>
      </c>
      <c r="AU84" s="18" t="s">
        <v>133</v>
      </c>
      <c r="BK84" s="203">
        <f>BK85</f>
        <v>0</v>
      </c>
    </row>
    <row r="85" s="12" customFormat="1" ht="25.92" customHeight="1">
      <c r="A85" s="12"/>
      <c r="B85" s="204"/>
      <c r="C85" s="205"/>
      <c r="D85" s="206" t="s">
        <v>71</v>
      </c>
      <c r="E85" s="207" t="s">
        <v>158</v>
      </c>
      <c r="F85" s="207" t="s">
        <v>159</v>
      </c>
      <c r="G85" s="205"/>
      <c r="H85" s="205"/>
      <c r="I85" s="208"/>
      <c r="J85" s="209">
        <f>BK85</f>
        <v>0</v>
      </c>
      <c r="K85" s="205"/>
      <c r="L85" s="210"/>
      <c r="M85" s="211"/>
      <c r="N85" s="212"/>
      <c r="O85" s="212"/>
      <c r="P85" s="213">
        <f>P86+P172+P179+P207</f>
        <v>0</v>
      </c>
      <c r="Q85" s="212"/>
      <c r="R85" s="213">
        <f>R86+R172+R179+R207</f>
        <v>0</v>
      </c>
      <c r="S85" s="212"/>
      <c r="T85" s="214">
        <f>T86+T172+T179+T207</f>
        <v>3194.3695000000007</v>
      </c>
      <c r="U85" s="12"/>
      <c r="V85" s="12"/>
      <c r="W85" s="12"/>
      <c r="X85" s="12"/>
      <c r="Y85" s="12"/>
      <c r="Z85" s="12"/>
      <c r="AA85" s="12"/>
      <c r="AB85" s="12"/>
      <c r="AC85" s="12"/>
      <c r="AD85" s="12"/>
      <c r="AE85" s="12"/>
      <c r="AR85" s="215" t="s">
        <v>80</v>
      </c>
      <c r="AT85" s="216" t="s">
        <v>71</v>
      </c>
      <c r="AU85" s="216" t="s">
        <v>72</v>
      </c>
      <c r="AY85" s="215" t="s">
        <v>160</v>
      </c>
      <c r="BK85" s="217">
        <f>BK86+BK172+BK179+BK207</f>
        <v>0</v>
      </c>
    </row>
    <row r="86" s="12" customFormat="1" ht="22.8" customHeight="1">
      <c r="A86" s="12"/>
      <c r="B86" s="204"/>
      <c r="C86" s="205"/>
      <c r="D86" s="206" t="s">
        <v>71</v>
      </c>
      <c r="E86" s="218" t="s">
        <v>80</v>
      </c>
      <c r="F86" s="218" t="s">
        <v>161</v>
      </c>
      <c r="G86" s="205"/>
      <c r="H86" s="205"/>
      <c r="I86" s="208"/>
      <c r="J86" s="219">
        <f>BK86</f>
        <v>0</v>
      </c>
      <c r="K86" s="205"/>
      <c r="L86" s="210"/>
      <c r="M86" s="211"/>
      <c r="N86" s="212"/>
      <c r="O86" s="212"/>
      <c r="P86" s="213">
        <f>SUM(P87:P171)</f>
        <v>0</v>
      </c>
      <c r="Q86" s="212"/>
      <c r="R86" s="213">
        <f>SUM(R87:R171)</f>
        <v>0</v>
      </c>
      <c r="S86" s="212"/>
      <c r="T86" s="214">
        <f>SUM(T87:T171)</f>
        <v>3068.2935000000007</v>
      </c>
      <c r="U86" s="12"/>
      <c r="V86" s="12"/>
      <c r="W86" s="12"/>
      <c r="X86" s="12"/>
      <c r="Y86" s="12"/>
      <c r="Z86" s="12"/>
      <c r="AA86" s="12"/>
      <c r="AB86" s="12"/>
      <c r="AC86" s="12"/>
      <c r="AD86" s="12"/>
      <c r="AE86" s="12"/>
      <c r="AR86" s="215" t="s">
        <v>80</v>
      </c>
      <c r="AT86" s="216" t="s">
        <v>71</v>
      </c>
      <c r="AU86" s="216" t="s">
        <v>80</v>
      </c>
      <c r="AY86" s="215" t="s">
        <v>160</v>
      </c>
      <c r="BK86" s="217">
        <f>SUM(BK87:BK171)</f>
        <v>0</v>
      </c>
    </row>
    <row r="87" s="2" customFormat="1" ht="16.5" customHeight="1">
      <c r="A87" s="39"/>
      <c r="B87" s="40"/>
      <c r="C87" s="220" t="s">
        <v>80</v>
      </c>
      <c r="D87" s="220" t="s">
        <v>162</v>
      </c>
      <c r="E87" s="221" t="s">
        <v>587</v>
      </c>
      <c r="F87" s="222" t="s">
        <v>588</v>
      </c>
      <c r="G87" s="223" t="s">
        <v>197</v>
      </c>
      <c r="H87" s="224">
        <v>227</v>
      </c>
      <c r="I87" s="225"/>
      <c r="J87" s="226">
        <f>ROUND(I87*H87,2)</f>
        <v>0</v>
      </c>
      <c r="K87" s="222" t="s">
        <v>166</v>
      </c>
      <c r="L87" s="45"/>
      <c r="M87" s="227" t="s">
        <v>19</v>
      </c>
      <c r="N87" s="228" t="s">
        <v>43</v>
      </c>
      <c r="O87" s="85"/>
      <c r="P87" s="229">
        <f>O87*H87</f>
        <v>0</v>
      </c>
      <c r="Q87" s="229">
        <v>0</v>
      </c>
      <c r="R87" s="229">
        <f>Q87*H87</f>
        <v>0</v>
      </c>
      <c r="S87" s="229">
        <v>0.255</v>
      </c>
      <c r="T87" s="230">
        <f>S87*H87</f>
        <v>57.884999999999998</v>
      </c>
      <c r="U87" s="39"/>
      <c r="V87" s="39"/>
      <c r="W87" s="39"/>
      <c r="X87" s="39"/>
      <c r="Y87" s="39"/>
      <c r="Z87" s="39"/>
      <c r="AA87" s="39"/>
      <c r="AB87" s="39"/>
      <c r="AC87" s="39"/>
      <c r="AD87" s="39"/>
      <c r="AE87" s="39"/>
      <c r="AR87" s="231" t="s">
        <v>167</v>
      </c>
      <c r="AT87" s="231" t="s">
        <v>162</v>
      </c>
      <c r="AU87" s="231" t="s">
        <v>82</v>
      </c>
      <c r="AY87" s="18" t="s">
        <v>160</v>
      </c>
      <c r="BE87" s="232">
        <f>IF(N87="základní",J87,0)</f>
        <v>0</v>
      </c>
      <c r="BF87" s="232">
        <f>IF(N87="snížená",J87,0)</f>
        <v>0</v>
      </c>
      <c r="BG87" s="232">
        <f>IF(N87="zákl. přenesená",J87,0)</f>
        <v>0</v>
      </c>
      <c r="BH87" s="232">
        <f>IF(N87="sníž. přenesená",J87,0)</f>
        <v>0</v>
      </c>
      <c r="BI87" s="232">
        <f>IF(N87="nulová",J87,0)</f>
        <v>0</v>
      </c>
      <c r="BJ87" s="18" t="s">
        <v>80</v>
      </c>
      <c r="BK87" s="232">
        <f>ROUND(I87*H87,2)</f>
        <v>0</v>
      </c>
      <c r="BL87" s="18" t="s">
        <v>167</v>
      </c>
      <c r="BM87" s="231" t="s">
        <v>589</v>
      </c>
    </row>
    <row r="88" s="2" customFormat="1">
      <c r="A88" s="39"/>
      <c r="B88" s="40"/>
      <c r="C88" s="41"/>
      <c r="D88" s="233" t="s">
        <v>169</v>
      </c>
      <c r="E88" s="41"/>
      <c r="F88" s="234" t="s">
        <v>590</v>
      </c>
      <c r="G88" s="41"/>
      <c r="H88" s="41"/>
      <c r="I88" s="138"/>
      <c r="J88" s="41"/>
      <c r="K88" s="41"/>
      <c r="L88" s="45"/>
      <c r="M88" s="235"/>
      <c r="N88" s="236"/>
      <c r="O88" s="85"/>
      <c r="P88" s="85"/>
      <c r="Q88" s="85"/>
      <c r="R88" s="85"/>
      <c r="S88" s="85"/>
      <c r="T88" s="86"/>
      <c r="U88" s="39"/>
      <c r="V88" s="39"/>
      <c r="W88" s="39"/>
      <c r="X88" s="39"/>
      <c r="Y88" s="39"/>
      <c r="Z88" s="39"/>
      <c r="AA88" s="39"/>
      <c r="AB88" s="39"/>
      <c r="AC88" s="39"/>
      <c r="AD88" s="39"/>
      <c r="AE88" s="39"/>
      <c r="AT88" s="18" t="s">
        <v>169</v>
      </c>
      <c r="AU88" s="18" t="s">
        <v>82</v>
      </c>
    </row>
    <row r="89" s="2" customFormat="1">
      <c r="A89" s="39"/>
      <c r="B89" s="40"/>
      <c r="C89" s="41"/>
      <c r="D89" s="233" t="s">
        <v>171</v>
      </c>
      <c r="E89" s="41"/>
      <c r="F89" s="237" t="s">
        <v>591</v>
      </c>
      <c r="G89" s="41"/>
      <c r="H89" s="41"/>
      <c r="I89" s="138"/>
      <c r="J89" s="41"/>
      <c r="K89" s="41"/>
      <c r="L89" s="45"/>
      <c r="M89" s="235"/>
      <c r="N89" s="236"/>
      <c r="O89" s="85"/>
      <c r="P89" s="85"/>
      <c r="Q89" s="85"/>
      <c r="R89" s="85"/>
      <c r="S89" s="85"/>
      <c r="T89" s="86"/>
      <c r="U89" s="39"/>
      <c r="V89" s="39"/>
      <c r="W89" s="39"/>
      <c r="X89" s="39"/>
      <c r="Y89" s="39"/>
      <c r="Z89" s="39"/>
      <c r="AA89" s="39"/>
      <c r="AB89" s="39"/>
      <c r="AC89" s="39"/>
      <c r="AD89" s="39"/>
      <c r="AE89" s="39"/>
      <c r="AT89" s="18" t="s">
        <v>171</v>
      </c>
      <c r="AU89" s="18" t="s">
        <v>82</v>
      </c>
    </row>
    <row r="90" s="13" customFormat="1">
      <c r="A90" s="13"/>
      <c r="B90" s="238"/>
      <c r="C90" s="239"/>
      <c r="D90" s="233" t="s">
        <v>173</v>
      </c>
      <c r="E90" s="240" t="s">
        <v>577</v>
      </c>
      <c r="F90" s="241" t="s">
        <v>578</v>
      </c>
      <c r="G90" s="239"/>
      <c r="H90" s="242">
        <v>227</v>
      </c>
      <c r="I90" s="243"/>
      <c r="J90" s="239"/>
      <c r="K90" s="239"/>
      <c r="L90" s="244"/>
      <c r="M90" s="245"/>
      <c r="N90" s="246"/>
      <c r="O90" s="246"/>
      <c r="P90" s="246"/>
      <c r="Q90" s="246"/>
      <c r="R90" s="246"/>
      <c r="S90" s="246"/>
      <c r="T90" s="247"/>
      <c r="U90" s="13"/>
      <c r="V90" s="13"/>
      <c r="W90" s="13"/>
      <c r="X90" s="13"/>
      <c r="Y90" s="13"/>
      <c r="Z90" s="13"/>
      <c r="AA90" s="13"/>
      <c r="AB90" s="13"/>
      <c r="AC90" s="13"/>
      <c r="AD90" s="13"/>
      <c r="AE90" s="13"/>
      <c r="AT90" s="248" t="s">
        <v>173</v>
      </c>
      <c r="AU90" s="248" t="s">
        <v>82</v>
      </c>
      <c r="AV90" s="13" t="s">
        <v>82</v>
      </c>
      <c r="AW90" s="13" t="s">
        <v>33</v>
      </c>
      <c r="AX90" s="13" t="s">
        <v>80</v>
      </c>
      <c r="AY90" s="248" t="s">
        <v>160</v>
      </c>
    </row>
    <row r="91" s="2" customFormat="1" ht="16.5" customHeight="1">
      <c r="A91" s="39"/>
      <c r="B91" s="40"/>
      <c r="C91" s="220" t="s">
        <v>82</v>
      </c>
      <c r="D91" s="220" t="s">
        <v>162</v>
      </c>
      <c r="E91" s="221" t="s">
        <v>592</v>
      </c>
      <c r="F91" s="222" t="s">
        <v>593</v>
      </c>
      <c r="G91" s="223" t="s">
        <v>197</v>
      </c>
      <c r="H91" s="224">
        <v>2373</v>
      </c>
      <c r="I91" s="225"/>
      <c r="J91" s="226">
        <f>ROUND(I91*H91,2)</f>
        <v>0</v>
      </c>
      <c r="K91" s="222" t="s">
        <v>166</v>
      </c>
      <c r="L91" s="45"/>
      <c r="M91" s="227" t="s">
        <v>19</v>
      </c>
      <c r="N91" s="228" t="s">
        <v>43</v>
      </c>
      <c r="O91" s="85"/>
      <c r="P91" s="229">
        <f>O91*H91</f>
        <v>0</v>
      </c>
      <c r="Q91" s="229">
        <v>0</v>
      </c>
      <c r="R91" s="229">
        <f>Q91*H91</f>
        <v>0</v>
      </c>
      <c r="S91" s="229">
        <v>0.29999999999999999</v>
      </c>
      <c r="T91" s="230">
        <f>S91*H91</f>
        <v>711.89999999999998</v>
      </c>
      <c r="U91" s="39"/>
      <c r="V91" s="39"/>
      <c r="W91" s="39"/>
      <c r="X91" s="39"/>
      <c r="Y91" s="39"/>
      <c r="Z91" s="39"/>
      <c r="AA91" s="39"/>
      <c r="AB91" s="39"/>
      <c r="AC91" s="39"/>
      <c r="AD91" s="39"/>
      <c r="AE91" s="39"/>
      <c r="AR91" s="231" t="s">
        <v>167</v>
      </c>
      <c r="AT91" s="231" t="s">
        <v>162</v>
      </c>
      <c r="AU91" s="231" t="s">
        <v>82</v>
      </c>
      <c r="AY91" s="18" t="s">
        <v>160</v>
      </c>
      <c r="BE91" s="232">
        <f>IF(N91="základní",J91,0)</f>
        <v>0</v>
      </c>
      <c r="BF91" s="232">
        <f>IF(N91="snížená",J91,0)</f>
        <v>0</v>
      </c>
      <c r="BG91" s="232">
        <f>IF(N91="zákl. přenesená",J91,0)</f>
        <v>0</v>
      </c>
      <c r="BH91" s="232">
        <f>IF(N91="sníž. přenesená",J91,0)</f>
        <v>0</v>
      </c>
      <c r="BI91" s="232">
        <f>IF(N91="nulová",J91,0)</f>
        <v>0</v>
      </c>
      <c r="BJ91" s="18" t="s">
        <v>80</v>
      </c>
      <c r="BK91" s="232">
        <f>ROUND(I91*H91,2)</f>
        <v>0</v>
      </c>
      <c r="BL91" s="18" t="s">
        <v>167</v>
      </c>
      <c r="BM91" s="231" t="s">
        <v>594</v>
      </c>
    </row>
    <row r="92" s="2" customFormat="1">
      <c r="A92" s="39"/>
      <c r="B92" s="40"/>
      <c r="C92" s="41"/>
      <c r="D92" s="233" t="s">
        <v>169</v>
      </c>
      <c r="E92" s="41"/>
      <c r="F92" s="234" t="s">
        <v>595</v>
      </c>
      <c r="G92" s="41"/>
      <c r="H92" s="41"/>
      <c r="I92" s="138"/>
      <c r="J92" s="41"/>
      <c r="K92" s="41"/>
      <c r="L92" s="45"/>
      <c r="M92" s="235"/>
      <c r="N92" s="236"/>
      <c r="O92" s="85"/>
      <c r="P92" s="85"/>
      <c r="Q92" s="85"/>
      <c r="R92" s="85"/>
      <c r="S92" s="85"/>
      <c r="T92" s="86"/>
      <c r="U92" s="39"/>
      <c r="V92" s="39"/>
      <c r="W92" s="39"/>
      <c r="X92" s="39"/>
      <c r="Y92" s="39"/>
      <c r="Z92" s="39"/>
      <c r="AA92" s="39"/>
      <c r="AB92" s="39"/>
      <c r="AC92" s="39"/>
      <c r="AD92" s="39"/>
      <c r="AE92" s="39"/>
      <c r="AT92" s="18" t="s">
        <v>169</v>
      </c>
      <c r="AU92" s="18" t="s">
        <v>82</v>
      </c>
    </row>
    <row r="93" s="2" customFormat="1">
      <c r="A93" s="39"/>
      <c r="B93" s="40"/>
      <c r="C93" s="41"/>
      <c r="D93" s="233" t="s">
        <v>171</v>
      </c>
      <c r="E93" s="41"/>
      <c r="F93" s="237" t="s">
        <v>596</v>
      </c>
      <c r="G93" s="41"/>
      <c r="H93" s="41"/>
      <c r="I93" s="138"/>
      <c r="J93" s="41"/>
      <c r="K93" s="41"/>
      <c r="L93" s="45"/>
      <c r="M93" s="235"/>
      <c r="N93" s="236"/>
      <c r="O93" s="85"/>
      <c r="P93" s="85"/>
      <c r="Q93" s="85"/>
      <c r="R93" s="85"/>
      <c r="S93" s="85"/>
      <c r="T93" s="86"/>
      <c r="U93" s="39"/>
      <c r="V93" s="39"/>
      <c r="W93" s="39"/>
      <c r="X93" s="39"/>
      <c r="Y93" s="39"/>
      <c r="Z93" s="39"/>
      <c r="AA93" s="39"/>
      <c r="AB93" s="39"/>
      <c r="AC93" s="39"/>
      <c r="AD93" s="39"/>
      <c r="AE93" s="39"/>
      <c r="AT93" s="18" t="s">
        <v>171</v>
      </c>
      <c r="AU93" s="18" t="s">
        <v>82</v>
      </c>
    </row>
    <row r="94" s="13" customFormat="1">
      <c r="A94" s="13"/>
      <c r="B94" s="238"/>
      <c r="C94" s="239"/>
      <c r="D94" s="233" t="s">
        <v>173</v>
      </c>
      <c r="E94" s="240" t="s">
        <v>19</v>
      </c>
      <c r="F94" s="241" t="s">
        <v>575</v>
      </c>
      <c r="G94" s="239"/>
      <c r="H94" s="242">
        <v>2373</v>
      </c>
      <c r="I94" s="243"/>
      <c r="J94" s="239"/>
      <c r="K94" s="239"/>
      <c r="L94" s="244"/>
      <c r="M94" s="245"/>
      <c r="N94" s="246"/>
      <c r="O94" s="246"/>
      <c r="P94" s="246"/>
      <c r="Q94" s="246"/>
      <c r="R94" s="246"/>
      <c r="S94" s="246"/>
      <c r="T94" s="247"/>
      <c r="U94" s="13"/>
      <c r="V94" s="13"/>
      <c r="W94" s="13"/>
      <c r="X94" s="13"/>
      <c r="Y94" s="13"/>
      <c r="Z94" s="13"/>
      <c r="AA94" s="13"/>
      <c r="AB94" s="13"/>
      <c r="AC94" s="13"/>
      <c r="AD94" s="13"/>
      <c r="AE94" s="13"/>
      <c r="AT94" s="248" t="s">
        <v>173</v>
      </c>
      <c r="AU94" s="248" t="s">
        <v>82</v>
      </c>
      <c r="AV94" s="13" t="s">
        <v>82</v>
      </c>
      <c r="AW94" s="13" t="s">
        <v>33</v>
      </c>
      <c r="AX94" s="13" t="s">
        <v>80</v>
      </c>
      <c r="AY94" s="248" t="s">
        <v>160</v>
      </c>
    </row>
    <row r="95" s="2" customFormat="1" ht="16.5" customHeight="1">
      <c r="A95" s="39"/>
      <c r="B95" s="40"/>
      <c r="C95" s="220" t="s">
        <v>180</v>
      </c>
      <c r="D95" s="220" t="s">
        <v>162</v>
      </c>
      <c r="E95" s="221" t="s">
        <v>597</v>
      </c>
      <c r="F95" s="222" t="s">
        <v>598</v>
      </c>
      <c r="G95" s="223" t="s">
        <v>197</v>
      </c>
      <c r="H95" s="224">
        <v>2976</v>
      </c>
      <c r="I95" s="225"/>
      <c r="J95" s="226">
        <f>ROUND(I95*H95,2)</f>
        <v>0</v>
      </c>
      <c r="K95" s="222" t="s">
        <v>166</v>
      </c>
      <c r="L95" s="45"/>
      <c r="M95" s="227" t="s">
        <v>19</v>
      </c>
      <c r="N95" s="228" t="s">
        <v>43</v>
      </c>
      <c r="O95" s="85"/>
      <c r="P95" s="229">
        <f>O95*H95</f>
        <v>0</v>
      </c>
      <c r="Q95" s="229">
        <v>0</v>
      </c>
      <c r="R95" s="229">
        <f>Q95*H95</f>
        <v>0</v>
      </c>
      <c r="S95" s="229">
        <v>0.28999999999999998</v>
      </c>
      <c r="T95" s="230">
        <f>S95*H95</f>
        <v>863.03999999999996</v>
      </c>
      <c r="U95" s="39"/>
      <c r="V95" s="39"/>
      <c r="W95" s="39"/>
      <c r="X95" s="39"/>
      <c r="Y95" s="39"/>
      <c r="Z95" s="39"/>
      <c r="AA95" s="39"/>
      <c r="AB95" s="39"/>
      <c r="AC95" s="39"/>
      <c r="AD95" s="39"/>
      <c r="AE95" s="39"/>
      <c r="AR95" s="231" t="s">
        <v>167</v>
      </c>
      <c r="AT95" s="231" t="s">
        <v>162</v>
      </c>
      <c r="AU95" s="231" t="s">
        <v>82</v>
      </c>
      <c r="AY95" s="18" t="s">
        <v>160</v>
      </c>
      <c r="BE95" s="232">
        <f>IF(N95="základní",J95,0)</f>
        <v>0</v>
      </c>
      <c r="BF95" s="232">
        <f>IF(N95="snížená",J95,0)</f>
        <v>0</v>
      </c>
      <c r="BG95" s="232">
        <f>IF(N95="zákl. přenesená",J95,0)</f>
        <v>0</v>
      </c>
      <c r="BH95" s="232">
        <f>IF(N95="sníž. přenesená",J95,0)</f>
        <v>0</v>
      </c>
      <c r="BI95" s="232">
        <f>IF(N95="nulová",J95,0)</f>
        <v>0</v>
      </c>
      <c r="BJ95" s="18" t="s">
        <v>80</v>
      </c>
      <c r="BK95" s="232">
        <f>ROUND(I95*H95,2)</f>
        <v>0</v>
      </c>
      <c r="BL95" s="18" t="s">
        <v>167</v>
      </c>
      <c r="BM95" s="231" t="s">
        <v>599</v>
      </c>
    </row>
    <row r="96" s="2" customFormat="1">
      <c r="A96" s="39"/>
      <c r="B96" s="40"/>
      <c r="C96" s="41"/>
      <c r="D96" s="233" t="s">
        <v>169</v>
      </c>
      <c r="E96" s="41"/>
      <c r="F96" s="234" t="s">
        <v>600</v>
      </c>
      <c r="G96" s="41"/>
      <c r="H96" s="41"/>
      <c r="I96" s="138"/>
      <c r="J96" s="41"/>
      <c r="K96" s="41"/>
      <c r="L96" s="45"/>
      <c r="M96" s="235"/>
      <c r="N96" s="236"/>
      <c r="O96" s="85"/>
      <c r="P96" s="85"/>
      <c r="Q96" s="85"/>
      <c r="R96" s="85"/>
      <c r="S96" s="85"/>
      <c r="T96" s="86"/>
      <c r="U96" s="39"/>
      <c r="V96" s="39"/>
      <c r="W96" s="39"/>
      <c r="X96" s="39"/>
      <c r="Y96" s="39"/>
      <c r="Z96" s="39"/>
      <c r="AA96" s="39"/>
      <c r="AB96" s="39"/>
      <c r="AC96" s="39"/>
      <c r="AD96" s="39"/>
      <c r="AE96" s="39"/>
      <c r="AT96" s="18" t="s">
        <v>169</v>
      </c>
      <c r="AU96" s="18" t="s">
        <v>82</v>
      </c>
    </row>
    <row r="97" s="2" customFormat="1">
      <c r="A97" s="39"/>
      <c r="B97" s="40"/>
      <c r="C97" s="41"/>
      <c r="D97" s="233" t="s">
        <v>171</v>
      </c>
      <c r="E97" s="41"/>
      <c r="F97" s="237" t="s">
        <v>596</v>
      </c>
      <c r="G97" s="41"/>
      <c r="H97" s="41"/>
      <c r="I97" s="138"/>
      <c r="J97" s="41"/>
      <c r="K97" s="41"/>
      <c r="L97" s="45"/>
      <c r="M97" s="235"/>
      <c r="N97" s="236"/>
      <c r="O97" s="85"/>
      <c r="P97" s="85"/>
      <c r="Q97" s="85"/>
      <c r="R97" s="85"/>
      <c r="S97" s="85"/>
      <c r="T97" s="86"/>
      <c r="U97" s="39"/>
      <c r="V97" s="39"/>
      <c r="W97" s="39"/>
      <c r="X97" s="39"/>
      <c r="Y97" s="39"/>
      <c r="Z97" s="39"/>
      <c r="AA97" s="39"/>
      <c r="AB97" s="39"/>
      <c r="AC97" s="39"/>
      <c r="AD97" s="39"/>
      <c r="AE97" s="39"/>
      <c r="AT97" s="18" t="s">
        <v>171</v>
      </c>
      <c r="AU97" s="18" t="s">
        <v>82</v>
      </c>
    </row>
    <row r="98" s="13" customFormat="1">
      <c r="A98" s="13"/>
      <c r="B98" s="238"/>
      <c r="C98" s="239"/>
      <c r="D98" s="233" t="s">
        <v>173</v>
      </c>
      <c r="E98" s="240" t="s">
        <v>19</v>
      </c>
      <c r="F98" s="241" t="s">
        <v>601</v>
      </c>
      <c r="G98" s="239"/>
      <c r="H98" s="242">
        <v>2976</v>
      </c>
      <c r="I98" s="243"/>
      <c r="J98" s="239"/>
      <c r="K98" s="239"/>
      <c r="L98" s="244"/>
      <c r="M98" s="245"/>
      <c r="N98" s="246"/>
      <c r="O98" s="246"/>
      <c r="P98" s="246"/>
      <c r="Q98" s="246"/>
      <c r="R98" s="246"/>
      <c r="S98" s="246"/>
      <c r="T98" s="247"/>
      <c r="U98" s="13"/>
      <c r="V98" s="13"/>
      <c r="W98" s="13"/>
      <c r="X98" s="13"/>
      <c r="Y98" s="13"/>
      <c r="Z98" s="13"/>
      <c r="AA98" s="13"/>
      <c r="AB98" s="13"/>
      <c r="AC98" s="13"/>
      <c r="AD98" s="13"/>
      <c r="AE98" s="13"/>
      <c r="AT98" s="248" t="s">
        <v>173</v>
      </c>
      <c r="AU98" s="248" t="s">
        <v>82</v>
      </c>
      <c r="AV98" s="13" t="s">
        <v>82</v>
      </c>
      <c r="AW98" s="13" t="s">
        <v>33</v>
      </c>
      <c r="AX98" s="13" t="s">
        <v>80</v>
      </c>
      <c r="AY98" s="248" t="s">
        <v>160</v>
      </c>
    </row>
    <row r="99" s="2" customFormat="1" ht="16.5" customHeight="1">
      <c r="A99" s="39"/>
      <c r="B99" s="40"/>
      <c r="C99" s="220" t="s">
        <v>167</v>
      </c>
      <c r="D99" s="220" t="s">
        <v>162</v>
      </c>
      <c r="E99" s="221" t="s">
        <v>602</v>
      </c>
      <c r="F99" s="222" t="s">
        <v>603</v>
      </c>
      <c r="G99" s="223" t="s">
        <v>197</v>
      </c>
      <c r="H99" s="224">
        <v>327</v>
      </c>
      <c r="I99" s="225"/>
      <c r="J99" s="226">
        <f>ROUND(I99*H99,2)</f>
        <v>0</v>
      </c>
      <c r="K99" s="222" t="s">
        <v>166</v>
      </c>
      <c r="L99" s="45"/>
      <c r="M99" s="227" t="s">
        <v>19</v>
      </c>
      <c r="N99" s="228" t="s">
        <v>43</v>
      </c>
      <c r="O99" s="85"/>
      <c r="P99" s="229">
        <f>O99*H99</f>
        <v>0</v>
      </c>
      <c r="Q99" s="229">
        <v>0</v>
      </c>
      <c r="R99" s="229">
        <f>Q99*H99</f>
        <v>0</v>
      </c>
      <c r="S99" s="229">
        <v>0.23999999999999999</v>
      </c>
      <c r="T99" s="230">
        <f>S99*H99</f>
        <v>78.480000000000004</v>
      </c>
      <c r="U99" s="39"/>
      <c r="V99" s="39"/>
      <c r="W99" s="39"/>
      <c r="X99" s="39"/>
      <c r="Y99" s="39"/>
      <c r="Z99" s="39"/>
      <c r="AA99" s="39"/>
      <c r="AB99" s="39"/>
      <c r="AC99" s="39"/>
      <c r="AD99" s="39"/>
      <c r="AE99" s="39"/>
      <c r="AR99" s="231" t="s">
        <v>167</v>
      </c>
      <c r="AT99" s="231" t="s">
        <v>162</v>
      </c>
      <c r="AU99" s="231" t="s">
        <v>82</v>
      </c>
      <c r="AY99" s="18" t="s">
        <v>160</v>
      </c>
      <c r="BE99" s="232">
        <f>IF(N99="základní",J99,0)</f>
        <v>0</v>
      </c>
      <c r="BF99" s="232">
        <f>IF(N99="snížená",J99,0)</f>
        <v>0</v>
      </c>
      <c r="BG99" s="232">
        <f>IF(N99="zákl. přenesená",J99,0)</f>
        <v>0</v>
      </c>
      <c r="BH99" s="232">
        <f>IF(N99="sníž. přenesená",J99,0)</f>
        <v>0</v>
      </c>
      <c r="BI99" s="232">
        <f>IF(N99="nulová",J99,0)</f>
        <v>0</v>
      </c>
      <c r="BJ99" s="18" t="s">
        <v>80</v>
      </c>
      <c r="BK99" s="232">
        <f>ROUND(I99*H99,2)</f>
        <v>0</v>
      </c>
      <c r="BL99" s="18" t="s">
        <v>167</v>
      </c>
      <c r="BM99" s="231" t="s">
        <v>604</v>
      </c>
    </row>
    <row r="100" s="2" customFormat="1">
      <c r="A100" s="39"/>
      <c r="B100" s="40"/>
      <c r="C100" s="41"/>
      <c r="D100" s="233" t="s">
        <v>169</v>
      </c>
      <c r="E100" s="41"/>
      <c r="F100" s="234" t="s">
        <v>605</v>
      </c>
      <c r="G100" s="41"/>
      <c r="H100" s="41"/>
      <c r="I100" s="138"/>
      <c r="J100" s="41"/>
      <c r="K100" s="41"/>
      <c r="L100" s="45"/>
      <c r="M100" s="235"/>
      <c r="N100" s="236"/>
      <c r="O100" s="85"/>
      <c r="P100" s="85"/>
      <c r="Q100" s="85"/>
      <c r="R100" s="85"/>
      <c r="S100" s="85"/>
      <c r="T100" s="86"/>
      <c r="U100" s="39"/>
      <c r="V100" s="39"/>
      <c r="W100" s="39"/>
      <c r="X100" s="39"/>
      <c r="Y100" s="39"/>
      <c r="Z100" s="39"/>
      <c r="AA100" s="39"/>
      <c r="AB100" s="39"/>
      <c r="AC100" s="39"/>
      <c r="AD100" s="39"/>
      <c r="AE100" s="39"/>
      <c r="AT100" s="18" t="s">
        <v>169</v>
      </c>
      <c r="AU100" s="18" t="s">
        <v>82</v>
      </c>
    </row>
    <row r="101" s="2" customFormat="1">
      <c r="A101" s="39"/>
      <c r="B101" s="40"/>
      <c r="C101" s="41"/>
      <c r="D101" s="233" t="s">
        <v>171</v>
      </c>
      <c r="E101" s="41"/>
      <c r="F101" s="237" t="s">
        <v>596</v>
      </c>
      <c r="G101" s="41"/>
      <c r="H101" s="41"/>
      <c r="I101" s="138"/>
      <c r="J101" s="41"/>
      <c r="K101" s="41"/>
      <c r="L101" s="45"/>
      <c r="M101" s="235"/>
      <c r="N101" s="236"/>
      <c r="O101" s="85"/>
      <c r="P101" s="85"/>
      <c r="Q101" s="85"/>
      <c r="R101" s="85"/>
      <c r="S101" s="85"/>
      <c r="T101" s="86"/>
      <c r="U101" s="39"/>
      <c r="V101" s="39"/>
      <c r="W101" s="39"/>
      <c r="X101" s="39"/>
      <c r="Y101" s="39"/>
      <c r="Z101" s="39"/>
      <c r="AA101" s="39"/>
      <c r="AB101" s="39"/>
      <c r="AC101" s="39"/>
      <c r="AD101" s="39"/>
      <c r="AE101" s="39"/>
      <c r="AT101" s="18" t="s">
        <v>171</v>
      </c>
      <c r="AU101" s="18" t="s">
        <v>82</v>
      </c>
    </row>
    <row r="102" s="13" customFormat="1">
      <c r="A102" s="13"/>
      <c r="B102" s="238"/>
      <c r="C102" s="239"/>
      <c r="D102" s="233" t="s">
        <v>173</v>
      </c>
      <c r="E102" s="240" t="s">
        <v>19</v>
      </c>
      <c r="F102" s="241" t="s">
        <v>581</v>
      </c>
      <c r="G102" s="239"/>
      <c r="H102" s="242">
        <v>327</v>
      </c>
      <c r="I102" s="243"/>
      <c r="J102" s="239"/>
      <c r="K102" s="239"/>
      <c r="L102" s="244"/>
      <c r="M102" s="245"/>
      <c r="N102" s="246"/>
      <c r="O102" s="246"/>
      <c r="P102" s="246"/>
      <c r="Q102" s="246"/>
      <c r="R102" s="246"/>
      <c r="S102" s="246"/>
      <c r="T102" s="247"/>
      <c r="U102" s="13"/>
      <c r="V102" s="13"/>
      <c r="W102" s="13"/>
      <c r="X102" s="13"/>
      <c r="Y102" s="13"/>
      <c r="Z102" s="13"/>
      <c r="AA102" s="13"/>
      <c r="AB102" s="13"/>
      <c r="AC102" s="13"/>
      <c r="AD102" s="13"/>
      <c r="AE102" s="13"/>
      <c r="AT102" s="248" t="s">
        <v>173</v>
      </c>
      <c r="AU102" s="248" t="s">
        <v>82</v>
      </c>
      <c r="AV102" s="13" t="s">
        <v>82</v>
      </c>
      <c r="AW102" s="13" t="s">
        <v>33</v>
      </c>
      <c r="AX102" s="13" t="s">
        <v>80</v>
      </c>
      <c r="AY102" s="248" t="s">
        <v>160</v>
      </c>
    </row>
    <row r="103" s="2" customFormat="1" ht="16.5" customHeight="1">
      <c r="A103" s="39"/>
      <c r="B103" s="40"/>
      <c r="C103" s="220" t="s">
        <v>194</v>
      </c>
      <c r="D103" s="220" t="s">
        <v>162</v>
      </c>
      <c r="E103" s="221" t="s">
        <v>606</v>
      </c>
      <c r="F103" s="222" t="s">
        <v>607</v>
      </c>
      <c r="G103" s="223" t="s">
        <v>197</v>
      </c>
      <c r="H103" s="224">
        <v>276</v>
      </c>
      <c r="I103" s="225"/>
      <c r="J103" s="226">
        <f>ROUND(I103*H103,2)</f>
        <v>0</v>
      </c>
      <c r="K103" s="222" t="s">
        <v>166</v>
      </c>
      <c r="L103" s="45"/>
      <c r="M103" s="227" t="s">
        <v>19</v>
      </c>
      <c r="N103" s="228" t="s">
        <v>43</v>
      </c>
      <c r="O103" s="85"/>
      <c r="P103" s="229">
        <f>O103*H103</f>
        <v>0</v>
      </c>
      <c r="Q103" s="229">
        <v>0</v>
      </c>
      <c r="R103" s="229">
        <f>Q103*H103</f>
        <v>0</v>
      </c>
      <c r="S103" s="229">
        <v>0.625</v>
      </c>
      <c r="T103" s="230">
        <f>S103*H103</f>
        <v>172.5</v>
      </c>
      <c r="U103" s="39"/>
      <c r="V103" s="39"/>
      <c r="W103" s="39"/>
      <c r="X103" s="39"/>
      <c r="Y103" s="39"/>
      <c r="Z103" s="39"/>
      <c r="AA103" s="39"/>
      <c r="AB103" s="39"/>
      <c r="AC103" s="39"/>
      <c r="AD103" s="39"/>
      <c r="AE103" s="39"/>
      <c r="AR103" s="231" t="s">
        <v>167</v>
      </c>
      <c r="AT103" s="231" t="s">
        <v>162</v>
      </c>
      <c r="AU103" s="231" t="s">
        <v>82</v>
      </c>
      <c r="AY103" s="18" t="s">
        <v>160</v>
      </c>
      <c r="BE103" s="232">
        <f>IF(N103="základní",J103,0)</f>
        <v>0</v>
      </c>
      <c r="BF103" s="232">
        <f>IF(N103="snížená",J103,0)</f>
        <v>0</v>
      </c>
      <c r="BG103" s="232">
        <f>IF(N103="zákl. přenesená",J103,0)</f>
        <v>0</v>
      </c>
      <c r="BH103" s="232">
        <f>IF(N103="sníž. přenesená",J103,0)</f>
        <v>0</v>
      </c>
      <c r="BI103" s="232">
        <f>IF(N103="nulová",J103,0)</f>
        <v>0</v>
      </c>
      <c r="BJ103" s="18" t="s">
        <v>80</v>
      </c>
      <c r="BK103" s="232">
        <f>ROUND(I103*H103,2)</f>
        <v>0</v>
      </c>
      <c r="BL103" s="18" t="s">
        <v>167</v>
      </c>
      <c r="BM103" s="231" t="s">
        <v>608</v>
      </c>
    </row>
    <row r="104" s="2" customFormat="1">
      <c r="A104" s="39"/>
      <c r="B104" s="40"/>
      <c r="C104" s="41"/>
      <c r="D104" s="233" t="s">
        <v>169</v>
      </c>
      <c r="E104" s="41"/>
      <c r="F104" s="234" t="s">
        <v>609</v>
      </c>
      <c r="G104" s="41"/>
      <c r="H104" s="41"/>
      <c r="I104" s="138"/>
      <c r="J104" s="41"/>
      <c r="K104" s="41"/>
      <c r="L104" s="45"/>
      <c r="M104" s="235"/>
      <c r="N104" s="236"/>
      <c r="O104" s="85"/>
      <c r="P104" s="85"/>
      <c r="Q104" s="85"/>
      <c r="R104" s="85"/>
      <c r="S104" s="85"/>
      <c r="T104" s="86"/>
      <c r="U104" s="39"/>
      <c r="V104" s="39"/>
      <c r="W104" s="39"/>
      <c r="X104" s="39"/>
      <c r="Y104" s="39"/>
      <c r="Z104" s="39"/>
      <c r="AA104" s="39"/>
      <c r="AB104" s="39"/>
      <c r="AC104" s="39"/>
      <c r="AD104" s="39"/>
      <c r="AE104" s="39"/>
      <c r="AT104" s="18" t="s">
        <v>169</v>
      </c>
      <c r="AU104" s="18" t="s">
        <v>82</v>
      </c>
    </row>
    <row r="105" s="2" customFormat="1">
      <c r="A105" s="39"/>
      <c r="B105" s="40"/>
      <c r="C105" s="41"/>
      <c r="D105" s="233" t="s">
        <v>171</v>
      </c>
      <c r="E105" s="41"/>
      <c r="F105" s="237" t="s">
        <v>596</v>
      </c>
      <c r="G105" s="41"/>
      <c r="H105" s="41"/>
      <c r="I105" s="138"/>
      <c r="J105" s="41"/>
      <c r="K105" s="41"/>
      <c r="L105" s="45"/>
      <c r="M105" s="235"/>
      <c r="N105" s="236"/>
      <c r="O105" s="85"/>
      <c r="P105" s="85"/>
      <c r="Q105" s="85"/>
      <c r="R105" s="85"/>
      <c r="S105" s="85"/>
      <c r="T105" s="86"/>
      <c r="U105" s="39"/>
      <c r="V105" s="39"/>
      <c r="W105" s="39"/>
      <c r="X105" s="39"/>
      <c r="Y105" s="39"/>
      <c r="Z105" s="39"/>
      <c r="AA105" s="39"/>
      <c r="AB105" s="39"/>
      <c r="AC105" s="39"/>
      <c r="AD105" s="39"/>
      <c r="AE105" s="39"/>
      <c r="AT105" s="18" t="s">
        <v>171</v>
      </c>
      <c r="AU105" s="18" t="s">
        <v>82</v>
      </c>
    </row>
    <row r="106" s="13" customFormat="1">
      <c r="A106" s="13"/>
      <c r="B106" s="238"/>
      <c r="C106" s="239"/>
      <c r="D106" s="233" t="s">
        <v>173</v>
      </c>
      <c r="E106" s="240" t="s">
        <v>579</v>
      </c>
      <c r="F106" s="241" t="s">
        <v>580</v>
      </c>
      <c r="G106" s="239"/>
      <c r="H106" s="242">
        <v>276</v>
      </c>
      <c r="I106" s="243"/>
      <c r="J106" s="239"/>
      <c r="K106" s="239"/>
      <c r="L106" s="244"/>
      <c r="M106" s="245"/>
      <c r="N106" s="246"/>
      <c r="O106" s="246"/>
      <c r="P106" s="246"/>
      <c r="Q106" s="246"/>
      <c r="R106" s="246"/>
      <c r="S106" s="246"/>
      <c r="T106" s="247"/>
      <c r="U106" s="13"/>
      <c r="V106" s="13"/>
      <c r="W106" s="13"/>
      <c r="X106" s="13"/>
      <c r="Y106" s="13"/>
      <c r="Z106" s="13"/>
      <c r="AA106" s="13"/>
      <c r="AB106" s="13"/>
      <c r="AC106" s="13"/>
      <c r="AD106" s="13"/>
      <c r="AE106" s="13"/>
      <c r="AT106" s="248" t="s">
        <v>173</v>
      </c>
      <c r="AU106" s="248" t="s">
        <v>82</v>
      </c>
      <c r="AV106" s="13" t="s">
        <v>82</v>
      </c>
      <c r="AW106" s="13" t="s">
        <v>33</v>
      </c>
      <c r="AX106" s="13" t="s">
        <v>80</v>
      </c>
      <c r="AY106" s="248" t="s">
        <v>160</v>
      </c>
    </row>
    <row r="107" s="2" customFormat="1" ht="16.5" customHeight="1">
      <c r="A107" s="39"/>
      <c r="B107" s="40"/>
      <c r="C107" s="220" t="s">
        <v>205</v>
      </c>
      <c r="D107" s="220" t="s">
        <v>162</v>
      </c>
      <c r="E107" s="221" t="s">
        <v>610</v>
      </c>
      <c r="F107" s="222" t="s">
        <v>611</v>
      </c>
      <c r="G107" s="223" t="s">
        <v>197</v>
      </c>
      <c r="H107" s="224">
        <v>327</v>
      </c>
      <c r="I107" s="225"/>
      <c r="J107" s="226">
        <f>ROUND(I107*H107,2)</f>
        <v>0</v>
      </c>
      <c r="K107" s="222" t="s">
        <v>166</v>
      </c>
      <c r="L107" s="45"/>
      <c r="M107" s="227" t="s">
        <v>19</v>
      </c>
      <c r="N107" s="228" t="s">
        <v>43</v>
      </c>
      <c r="O107" s="85"/>
      <c r="P107" s="229">
        <f>O107*H107</f>
        <v>0</v>
      </c>
      <c r="Q107" s="229">
        <v>0</v>
      </c>
      <c r="R107" s="229">
        <f>Q107*H107</f>
        <v>0</v>
      </c>
      <c r="S107" s="229">
        <v>0.098000000000000004</v>
      </c>
      <c r="T107" s="230">
        <f>S107*H107</f>
        <v>32.045999999999999</v>
      </c>
      <c r="U107" s="39"/>
      <c r="V107" s="39"/>
      <c r="W107" s="39"/>
      <c r="X107" s="39"/>
      <c r="Y107" s="39"/>
      <c r="Z107" s="39"/>
      <c r="AA107" s="39"/>
      <c r="AB107" s="39"/>
      <c r="AC107" s="39"/>
      <c r="AD107" s="39"/>
      <c r="AE107" s="39"/>
      <c r="AR107" s="231" t="s">
        <v>167</v>
      </c>
      <c r="AT107" s="231" t="s">
        <v>162</v>
      </c>
      <c r="AU107" s="231" t="s">
        <v>82</v>
      </c>
      <c r="AY107" s="18" t="s">
        <v>160</v>
      </c>
      <c r="BE107" s="232">
        <f>IF(N107="základní",J107,0)</f>
        <v>0</v>
      </c>
      <c r="BF107" s="232">
        <f>IF(N107="snížená",J107,0)</f>
        <v>0</v>
      </c>
      <c r="BG107" s="232">
        <f>IF(N107="zákl. přenesená",J107,0)</f>
        <v>0</v>
      </c>
      <c r="BH107" s="232">
        <f>IF(N107="sníž. přenesená",J107,0)</f>
        <v>0</v>
      </c>
      <c r="BI107" s="232">
        <f>IF(N107="nulová",J107,0)</f>
        <v>0</v>
      </c>
      <c r="BJ107" s="18" t="s">
        <v>80</v>
      </c>
      <c r="BK107" s="232">
        <f>ROUND(I107*H107,2)</f>
        <v>0</v>
      </c>
      <c r="BL107" s="18" t="s">
        <v>167</v>
      </c>
      <c r="BM107" s="231" t="s">
        <v>612</v>
      </c>
    </row>
    <row r="108" s="2" customFormat="1">
      <c r="A108" s="39"/>
      <c r="B108" s="40"/>
      <c r="C108" s="41"/>
      <c r="D108" s="233" t="s">
        <v>169</v>
      </c>
      <c r="E108" s="41"/>
      <c r="F108" s="234" t="s">
        <v>613</v>
      </c>
      <c r="G108" s="41"/>
      <c r="H108" s="41"/>
      <c r="I108" s="138"/>
      <c r="J108" s="41"/>
      <c r="K108" s="41"/>
      <c r="L108" s="45"/>
      <c r="M108" s="235"/>
      <c r="N108" s="236"/>
      <c r="O108" s="85"/>
      <c r="P108" s="85"/>
      <c r="Q108" s="85"/>
      <c r="R108" s="85"/>
      <c r="S108" s="85"/>
      <c r="T108" s="86"/>
      <c r="U108" s="39"/>
      <c r="V108" s="39"/>
      <c r="W108" s="39"/>
      <c r="X108" s="39"/>
      <c r="Y108" s="39"/>
      <c r="Z108" s="39"/>
      <c r="AA108" s="39"/>
      <c r="AB108" s="39"/>
      <c r="AC108" s="39"/>
      <c r="AD108" s="39"/>
      <c r="AE108" s="39"/>
      <c r="AT108" s="18" t="s">
        <v>169</v>
      </c>
      <c r="AU108" s="18" t="s">
        <v>82</v>
      </c>
    </row>
    <row r="109" s="2" customFormat="1">
      <c r="A109" s="39"/>
      <c r="B109" s="40"/>
      <c r="C109" s="41"/>
      <c r="D109" s="233" t="s">
        <v>171</v>
      </c>
      <c r="E109" s="41"/>
      <c r="F109" s="237" t="s">
        <v>596</v>
      </c>
      <c r="G109" s="41"/>
      <c r="H109" s="41"/>
      <c r="I109" s="138"/>
      <c r="J109" s="41"/>
      <c r="K109" s="41"/>
      <c r="L109" s="45"/>
      <c r="M109" s="235"/>
      <c r="N109" s="236"/>
      <c r="O109" s="85"/>
      <c r="P109" s="85"/>
      <c r="Q109" s="85"/>
      <c r="R109" s="85"/>
      <c r="S109" s="85"/>
      <c r="T109" s="86"/>
      <c r="U109" s="39"/>
      <c r="V109" s="39"/>
      <c r="W109" s="39"/>
      <c r="X109" s="39"/>
      <c r="Y109" s="39"/>
      <c r="Z109" s="39"/>
      <c r="AA109" s="39"/>
      <c r="AB109" s="39"/>
      <c r="AC109" s="39"/>
      <c r="AD109" s="39"/>
      <c r="AE109" s="39"/>
      <c r="AT109" s="18" t="s">
        <v>171</v>
      </c>
      <c r="AU109" s="18" t="s">
        <v>82</v>
      </c>
    </row>
    <row r="110" s="13" customFormat="1">
      <c r="A110" s="13"/>
      <c r="B110" s="238"/>
      <c r="C110" s="239"/>
      <c r="D110" s="233" t="s">
        <v>173</v>
      </c>
      <c r="E110" s="240" t="s">
        <v>581</v>
      </c>
      <c r="F110" s="241" t="s">
        <v>582</v>
      </c>
      <c r="G110" s="239"/>
      <c r="H110" s="242">
        <v>327</v>
      </c>
      <c r="I110" s="243"/>
      <c r="J110" s="239"/>
      <c r="K110" s="239"/>
      <c r="L110" s="244"/>
      <c r="M110" s="245"/>
      <c r="N110" s="246"/>
      <c r="O110" s="246"/>
      <c r="P110" s="246"/>
      <c r="Q110" s="246"/>
      <c r="R110" s="246"/>
      <c r="S110" s="246"/>
      <c r="T110" s="247"/>
      <c r="U110" s="13"/>
      <c r="V110" s="13"/>
      <c r="W110" s="13"/>
      <c r="X110" s="13"/>
      <c r="Y110" s="13"/>
      <c r="Z110" s="13"/>
      <c r="AA110" s="13"/>
      <c r="AB110" s="13"/>
      <c r="AC110" s="13"/>
      <c r="AD110" s="13"/>
      <c r="AE110" s="13"/>
      <c r="AT110" s="248" t="s">
        <v>173</v>
      </c>
      <c r="AU110" s="248" t="s">
        <v>82</v>
      </c>
      <c r="AV110" s="13" t="s">
        <v>82</v>
      </c>
      <c r="AW110" s="13" t="s">
        <v>33</v>
      </c>
      <c r="AX110" s="13" t="s">
        <v>80</v>
      </c>
      <c r="AY110" s="248" t="s">
        <v>160</v>
      </c>
    </row>
    <row r="111" s="2" customFormat="1" ht="16.5" customHeight="1">
      <c r="A111" s="39"/>
      <c r="B111" s="40"/>
      <c r="C111" s="220" t="s">
        <v>211</v>
      </c>
      <c r="D111" s="220" t="s">
        <v>162</v>
      </c>
      <c r="E111" s="221" t="s">
        <v>614</v>
      </c>
      <c r="F111" s="222" t="s">
        <v>615</v>
      </c>
      <c r="G111" s="223" t="s">
        <v>197</v>
      </c>
      <c r="H111" s="224">
        <v>2373</v>
      </c>
      <c r="I111" s="225"/>
      <c r="J111" s="226">
        <f>ROUND(I111*H111,2)</f>
        <v>0</v>
      </c>
      <c r="K111" s="222" t="s">
        <v>166</v>
      </c>
      <c r="L111" s="45"/>
      <c r="M111" s="227" t="s">
        <v>19</v>
      </c>
      <c r="N111" s="228" t="s">
        <v>43</v>
      </c>
      <c r="O111" s="85"/>
      <c r="P111" s="229">
        <f>O111*H111</f>
        <v>0</v>
      </c>
      <c r="Q111" s="229">
        <v>0</v>
      </c>
      <c r="R111" s="229">
        <f>Q111*H111</f>
        <v>0</v>
      </c>
      <c r="S111" s="229">
        <v>0.316</v>
      </c>
      <c r="T111" s="230">
        <f>S111*H111</f>
        <v>749.86800000000005</v>
      </c>
      <c r="U111" s="39"/>
      <c r="V111" s="39"/>
      <c r="W111" s="39"/>
      <c r="X111" s="39"/>
      <c r="Y111" s="39"/>
      <c r="Z111" s="39"/>
      <c r="AA111" s="39"/>
      <c r="AB111" s="39"/>
      <c r="AC111" s="39"/>
      <c r="AD111" s="39"/>
      <c r="AE111" s="39"/>
      <c r="AR111" s="231" t="s">
        <v>167</v>
      </c>
      <c r="AT111" s="231" t="s">
        <v>162</v>
      </c>
      <c r="AU111" s="231" t="s">
        <v>82</v>
      </c>
      <c r="AY111" s="18" t="s">
        <v>160</v>
      </c>
      <c r="BE111" s="232">
        <f>IF(N111="základní",J111,0)</f>
        <v>0</v>
      </c>
      <c r="BF111" s="232">
        <f>IF(N111="snížená",J111,0)</f>
        <v>0</v>
      </c>
      <c r="BG111" s="232">
        <f>IF(N111="zákl. přenesená",J111,0)</f>
        <v>0</v>
      </c>
      <c r="BH111" s="232">
        <f>IF(N111="sníž. přenesená",J111,0)</f>
        <v>0</v>
      </c>
      <c r="BI111" s="232">
        <f>IF(N111="nulová",J111,0)</f>
        <v>0</v>
      </c>
      <c r="BJ111" s="18" t="s">
        <v>80</v>
      </c>
      <c r="BK111" s="232">
        <f>ROUND(I111*H111,2)</f>
        <v>0</v>
      </c>
      <c r="BL111" s="18" t="s">
        <v>167</v>
      </c>
      <c r="BM111" s="231" t="s">
        <v>616</v>
      </c>
    </row>
    <row r="112" s="2" customFormat="1">
      <c r="A112" s="39"/>
      <c r="B112" s="40"/>
      <c r="C112" s="41"/>
      <c r="D112" s="233" t="s">
        <v>169</v>
      </c>
      <c r="E112" s="41"/>
      <c r="F112" s="234" t="s">
        <v>617</v>
      </c>
      <c r="G112" s="41"/>
      <c r="H112" s="41"/>
      <c r="I112" s="138"/>
      <c r="J112" s="41"/>
      <c r="K112" s="41"/>
      <c r="L112" s="45"/>
      <c r="M112" s="235"/>
      <c r="N112" s="236"/>
      <c r="O112" s="85"/>
      <c r="P112" s="85"/>
      <c r="Q112" s="85"/>
      <c r="R112" s="85"/>
      <c r="S112" s="85"/>
      <c r="T112" s="86"/>
      <c r="U112" s="39"/>
      <c r="V112" s="39"/>
      <c r="W112" s="39"/>
      <c r="X112" s="39"/>
      <c r="Y112" s="39"/>
      <c r="Z112" s="39"/>
      <c r="AA112" s="39"/>
      <c r="AB112" s="39"/>
      <c r="AC112" s="39"/>
      <c r="AD112" s="39"/>
      <c r="AE112" s="39"/>
      <c r="AT112" s="18" t="s">
        <v>169</v>
      </c>
      <c r="AU112" s="18" t="s">
        <v>82</v>
      </c>
    </row>
    <row r="113" s="2" customFormat="1">
      <c r="A113" s="39"/>
      <c r="B113" s="40"/>
      <c r="C113" s="41"/>
      <c r="D113" s="233" t="s">
        <v>171</v>
      </c>
      <c r="E113" s="41"/>
      <c r="F113" s="237" t="s">
        <v>596</v>
      </c>
      <c r="G113" s="41"/>
      <c r="H113" s="41"/>
      <c r="I113" s="138"/>
      <c r="J113" s="41"/>
      <c r="K113" s="41"/>
      <c r="L113" s="45"/>
      <c r="M113" s="235"/>
      <c r="N113" s="236"/>
      <c r="O113" s="85"/>
      <c r="P113" s="85"/>
      <c r="Q113" s="85"/>
      <c r="R113" s="85"/>
      <c r="S113" s="85"/>
      <c r="T113" s="86"/>
      <c r="U113" s="39"/>
      <c r="V113" s="39"/>
      <c r="W113" s="39"/>
      <c r="X113" s="39"/>
      <c r="Y113" s="39"/>
      <c r="Z113" s="39"/>
      <c r="AA113" s="39"/>
      <c r="AB113" s="39"/>
      <c r="AC113" s="39"/>
      <c r="AD113" s="39"/>
      <c r="AE113" s="39"/>
      <c r="AT113" s="18" t="s">
        <v>171</v>
      </c>
      <c r="AU113" s="18" t="s">
        <v>82</v>
      </c>
    </row>
    <row r="114" s="13" customFormat="1">
      <c r="A114" s="13"/>
      <c r="B114" s="238"/>
      <c r="C114" s="239"/>
      <c r="D114" s="233" t="s">
        <v>173</v>
      </c>
      <c r="E114" s="240" t="s">
        <v>575</v>
      </c>
      <c r="F114" s="241" t="s">
        <v>576</v>
      </c>
      <c r="G114" s="239"/>
      <c r="H114" s="242">
        <v>2373</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173</v>
      </c>
      <c r="AU114" s="248" t="s">
        <v>82</v>
      </c>
      <c r="AV114" s="13" t="s">
        <v>82</v>
      </c>
      <c r="AW114" s="13" t="s">
        <v>33</v>
      </c>
      <c r="AX114" s="13" t="s">
        <v>80</v>
      </c>
      <c r="AY114" s="248" t="s">
        <v>160</v>
      </c>
    </row>
    <row r="115" s="2" customFormat="1" ht="16.5" customHeight="1">
      <c r="A115" s="39"/>
      <c r="B115" s="40"/>
      <c r="C115" s="220" t="s">
        <v>191</v>
      </c>
      <c r="D115" s="220" t="s">
        <v>162</v>
      </c>
      <c r="E115" s="221" t="s">
        <v>618</v>
      </c>
      <c r="F115" s="222" t="s">
        <v>619</v>
      </c>
      <c r="G115" s="223" t="s">
        <v>197</v>
      </c>
      <c r="H115" s="224">
        <v>447</v>
      </c>
      <c r="I115" s="225"/>
      <c r="J115" s="226">
        <f>ROUND(I115*H115,2)</f>
        <v>0</v>
      </c>
      <c r="K115" s="222" t="s">
        <v>166</v>
      </c>
      <c r="L115" s="45"/>
      <c r="M115" s="227" t="s">
        <v>19</v>
      </c>
      <c r="N115" s="228" t="s">
        <v>43</v>
      </c>
      <c r="O115" s="85"/>
      <c r="P115" s="229">
        <f>O115*H115</f>
        <v>0</v>
      </c>
      <c r="Q115" s="229">
        <v>0</v>
      </c>
      <c r="R115" s="229">
        <f>Q115*H115</f>
        <v>0</v>
      </c>
      <c r="S115" s="229">
        <v>0.29999999999999999</v>
      </c>
      <c r="T115" s="230">
        <f>S115*H115</f>
        <v>134.09999999999999</v>
      </c>
      <c r="U115" s="39"/>
      <c r="V115" s="39"/>
      <c r="W115" s="39"/>
      <c r="X115" s="39"/>
      <c r="Y115" s="39"/>
      <c r="Z115" s="39"/>
      <c r="AA115" s="39"/>
      <c r="AB115" s="39"/>
      <c r="AC115" s="39"/>
      <c r="AD115" s="39"/>
      <c r="AE115" s="39"/>
      <c r="AR115" s="231" t="s">
        <v>167</v>
      </c>
      <c r="AT115" s="231" t="s">
        <v>162</v>
      </c>
      <c r="AU115" s="231" t="s">
        <v>82</v>
      </c>
      <c r="AY115" s="18" t="s">
        <v>160</v>
      </c>
      <c r="BE115" s="232">
        <f>IF(N115="základní",J115,0)</f>
        <v>0</v>
      </c>
      <c r="BF115" s="232">
        <f>IF(N115="snížená",J115,0)</f>
        <v>0</v>
      </c>
      <c r="BG115" s="232">
        <f>IF(N115="zákl. přenesená",J115,0)</f>
        <v>0</v>
      </c>
      <c r="BH115" s="232">
        <f>IF(N115="sníž. přenesená",J115,0)</f>
        <v>0</v>
      </c>
      <c r="BI115" s="232">
        <f>IF(N115="nulová",J115,0)</f>
        <v>0</v>
      </c>
      <c r="BJ115" s="18" t="s">
        <v>80</v>
      </c>
      <c r="BK115" s="232">
        <f>ROUND(I115*H115,2)</f>
        <v>0</v>
      </c>
      <c r="BL115" s="18" t="s">
        <v>167</v>
      </c>
      <c r="BM115" s="231" t="s">
        <v>620</v>
      </c>
    </row>
    <row r="116" s="2" customFormat="1">
      <c r="A116" s="39"/>
      <c r="B116" s="40"/>
      <c r="C116" s="41"/>
      <c r="D116" s="233" t="s">
        <v>169</v>
      </c>
      <c r="E116" s="41"/>
      <c r="F116" s="234" t="s">
        <v>621</v>
      </c>
      <c r="G116" s="41"/>
      <c r="H116" s="41"/>
      <c r="I116" s="138"/>
      <c r="J116" s="41"/>
      <c r="K116" s="41"/>
      <c r="L116" s="45"/>
      <c r="M116" s="235"/>
      <c r="N116" s="236"/>
      <c r="O116" s="85"/>
      <c r="P116" s="85"/>
      <c r="Q116" s="85"/>
      <c r="R116" s="85"/>
      <c r="S116" s="85"/>
      <c r="T116" s="86"/>
      <c r="U116" s="39"/>
      <c r="V116" s="39"/>
      <c r="W116" s="39"/>
      <c r="X116" s="39"/>
      <c r="Y116" s="39"/>
      <c r="Z116" s="39"/>
      <c r="AA116" s="39"/>
      <c r="AB116" s="39"/>
      <c r="AC116" s="39"/>
      <c r="AD116" s="39"/>
      <c r="AE116" s="39"/>
      <c r="AT116" s="18" t="s">
        <v>169</v>
      </c>
      <c r="AU116" s="18" t="s">
        <v>82</v>
      </c>
    </row>
    <row r="117" s="2" customFormat="1">
      <c r="A117" s="39"/>
      <c r="B117" s="40"/>
      <c r="C117" s="41"/>
      <c r="D117" s="233" t="s">
        <v>171</v>
      </c>
      <c r="E117" s="41"/>
      <c r="F117" s="237" t="s">
        <v>596</v>
      </c>
      <c r="G117" s="41"/>
      <c r="H117" s="41"/>
      <c r="I117" s="138"/>
      <c r="J117" s="41"/>
      <c r="K117" s="41"/>
      <c r="L117" s="45"/>
      <c r="M117" s="235"/>
      <c r="N117" s="236"/>
      <c r="O117" s="85"/>
      <c r="P117" s="85"/>
      <c r="Q117" s="85"/>
      <c r="R117" s="85"/>
      <c r="S117" s="85"/>
      <c r="T117" s="86"/>
      <c r="U117" s="39"/>
      <c r="V117" s="39"/>
      <c r="W117" s="39"/>
      <c r="X117" s="39"/>
      <c r="Y117" s="39"/>
      <c r="Z117" s="39"/>
      <c r="AA117" s="39"/>
      <c r="AB117" s="39"/>
      <c r="AC117" s="39"/>
      <c r="AD117" s="39"/>
      <c r="AE117" s="39"/>
      <c r="AT117" s="18" t="s">
        <v>171</v>
      </c>
      <c r="AU117" s="18" t="s">
        <v>82</v>
      </c>
    </row>
    <row r="118" s="13" customFormat="1">
      <c r="A118" s="13"/>
      <c r="B118" s="238"/>
      <c r="C118" s="239"/>
      <c r="D118" s="233" t="s">
        <v>173</v>
      </c>
      <c r="E118" s="240" t="s">
        <v>622</v>
      </c>
      <c r="F118" s="241" t="s">
        <v>623</v>
      </c>
      <c r="G118" s="239"/>
      <c r="H118" s="242">
        <v>447</v>
      </c>
      <c r="I118" s="243"/>
      <c r="J118" s="239"/>
      <c r="K118" s="239"/>
      <c r="L118" s="244"/>
      <c r="M118" s="245"/>
      <c r="N118" s="246"/>
      <c r="O118" s="246"/>
      <c r="P118" s="246"/>
      <c r="Q118" s="246"/>
      <c r="R118" s="246"/>
      <c r="S118" s="246"/>
      <c r="T118" s="247"/>
      <c r="U118" s="13"/>
      <c r="V118" s="13"/>
      <c r="W118" s="13"/>
      <c r="X118" s="13"/>
      <c r="Y118" s="13"/>
      <c r="Z118" s="13"/>
      <c r="AA118" s="13"/>
      <c r="AB118" s="13"/>
      <c r="AC118" s="13"/>
      <c r="AD118" s="13"/>
      <c r="AE118" s="13"/>
      <c r="AT118" s="248" t="s">
        <v>173</v>
      </c>
      <c r="AU118" s="248" t="s">
        <v>82</v>
      </c>
      <c r="AV118" s="13" t="s">
        <v>82</v>
      </c>
      <c r="AW118" s="13" t="s">
        <v>33</v>
      </c>
      <c r="AX118" s="13" t="s">
        <v>80</v>
      </c>
      <c r="AY118" s="248" t="s">
        <v>160</v>
      </c>
    </row>
    <row r="119" s="2" customFormat="1" ht="16.5" customHeight="1">
      <c r="A119" s="39"/>
      <c r="B119" s="40"/>
      <c r="C119" s="220" t="s">
        <v>222</v>
      </c>
      <c r="D119" s="220" t="s">
        <v>162</v>
      </c>
      <c r="E119" s="221" t="s">
        <v>624</v>
      </c>
      <c r="F119" s="222" t="s">
        <v>625</v>
      </c>
      <c r="G119" s="223" t="s">
        <v>197</v>
      </c>
      <c r="H119" s="224">
        <v>227</v>
      </c>
      <c r="I119" s="225"/>
      <c r="J119" s="226">
        <f>ROUND(I119*H119,2)</f>
        <v>0</v>
      </c>
      <c r="K119" s="222" t="s">
        <v>166</v>
      </c>
      <c r="L119" s="45"/>
      <c r="M119" s="227" t="s">
        <v>19</v>
      </c>
      <c r="N119" s="228" t="s">
        <v>43</v>
      </c>
      <c r="O119" s="85"/>
      <c r="P119" s="229">
        <f>O119*H119</f>
        <v>0</v>
      </c>
      <c r="Q119" s="229">
        <v>0</v>
      </c>
      <c r="R119" s="229">
        <f>Q119*H119</f>
        <v>0</v>
      </c>
      <c r="S119" s="229">
        <v>0.17999999999999999</v>
      </c>
      <c r="T119" s="230">
        <f>S119*H119</f>
        <v>40.859999999999999</v>
      </c>
      <c r="U119" s="39"/>
      <c r="V119" s="39"/>
      <c r="W119" s="39"/>
      <c r="X119" s="39"/>
      <c r="Y119" s="39"/>
      <c r="Z119" s="39"/>
      <c r="AA119" s="39"/>
      <c r="AB119" s="39"/>
      <c r="AC119" s="39"/>
      <c r="AD119" s="39"/>
      <c r="AE119" s="39"/>
      <c r="AR119" s="231" t="s">
        <v>167</v>
      </c>
      <c r="AT119" s="231" t="s">
        <v>162</v>
      </c>
      <c r="AU119" s="231" t="s">
        <v>82</v>
      </c>
      <c r="AY119" s="18" t="s">
        <v>160</v>
      </c>
      <c r="BE119" s="232">
        <f>IF(N119="základní",J119,0)</f>
        <v>0</v>
      </c>
      <c r="BF119" s="232">
        <f>IF(N119="snížená",J119,0)</f>
        <v>0</v>
      </c>
      <c r="BG119" s="232">
        <f>IF(N119="zákl. přenesená",J119,0)</f>
        <v>0</v>
      </c>
      <c r="BH119" s="232">
        <f>IF(N119="sníž. přenesená",J119,0)</f>
        <v>0</v>
      </c>
      <c r="BI119" s="232">
        <f>IF(N119="nulová",J119,0)</f>
        <v>0</v>
      </c>
      <c r="BJ119" s="18" t="s">
        <v>80</v>
      </c>
      <c r="BK119" s="232">
        <f>ROUND(I119*H119,2)</f>
        <v>0</v>
      </c>
      <c r="BL119" s="18" t="s">
        <v>167</v>
      </c>
      <c r="BM119" s="231" t="s">
        <v>626</v>
      </c>
    </row>
    <row r="120" s="2" customFormat="1">
      <c r="A120" s="39"/>
      <c r="B120" s="40"/>
      <c r="C120" s="41"/>
      <c r="D120" s="233" t="s">
        <v>169</v>
      </c>
      <c r="E120" s="41"/>
      <c r="F120" s="234" t="s">
        <v>627</v>
      </c>
      <c r="G120" s="41"/>
      <c r="H120" s="41"/>
      <c r="I120" s="138"/>
      <c r="J120" s="41"/>
      <c r="K120" s="41"/>
      <c r="L120" s="45"/>
      <c r="M120" s="235"/>
      <c r="N120" s="236"/>
      <c r="O120" s="85"/>
      <c r="P120" s="85"/>
      <c r="Q120" s="85"/>
      <c r="R120" s="85"/>
      <c r="S120" s="85"/>
      <c r="T120" s="86"/>
      <c r="U120" s="39"/>
      <c r="V120" s="39"/>
      <c r="W120" s="39"/>
      <c r="X120" s="39"/>
      <c r="Y120" s="39"/>
      <c r="Z120" s="39"/>
      <c r="AA120" s="39"/>
      <c r="AB120" s="39"/>
      <c r="AC120" s="39"/>
      <c r="AD120" s="39"/>
      <c r="AE120" s="39"/>
      <c r="AT120" s="18" t="s">
        <v>169</v>
      </c>
      <c r="AU120" s="18" t="s">
        <v>82</v>
      </c>
    </row>
    <row r="121" s="2" customFormat="1">
      <c r="A121" s="39"/>
      <c r="B121" s="40"/>
      <c r="C121" s="41"/>
      <c r="D121" s="233" t="s">
        <v>171</v>
      </c>
      <c r="E121" s="41"/>
      <c r="F121" s="237" t="s">
        <v>628</v>
      </c>
      <c r="G121" s="41"/>
      <c r="H121" s="41"/>
      <c r="I121" s="138"/>
      <c r="J121" s="41"/>
      <c r="K121" s="41"/>
      <c r="L121" s="45"/>
      <c r="M121" s="235"/>
      <c r="N121" s="236"/>
      <c r="O121" s="85"/>
      <c r="P121" s="85"/>
      <c r="Q121" s="85"/>
      <c r="R121" s="85"/>
      <c r="S121" s="85"/>
      <c r="T121" s="86"/>
      <c r="U121" s="39"/>
      <c r="V121" s="39"/>
      <c r="W121" s="39"/>
      <c r="X121" s="39"/>
      <c r="Y121" s="39"/>
      <c r="Z121" s="39"/>
      <c r="AA121" s="39"/>
      <c r="AB121" s="39"/>
      <c r="AC121" s="39"/>
      <c r="AD121" s="39"/>
      <c r="AE121" s="39"/>
      <c r="AT121" s="18" t="s">
        <v>171</v>
      </c>
      <c r="AU121" s="18" t="s">
        <v>82</v>
      </c>
    </row>
    <row r="122" s="13" customFormat="1">
      <c r="A122" s="13"/>
      <c r="B122" s="238"/>
      <c r="C122" s="239"/>
      <c r="D122" s="233" t="s">
        <v>173</v>
      </c>
      <c r="E122" s="240" t="s">
        <v>19</v>
      </c>
      <c r="F122" s="241" t="s">
        <v>577</v>
      </c>
      <c r="G122" s="239"/>
      <c r="H122" s="242">
        <v>227</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173</v>
      </c>
      <c r="AU122" s="248" t="s">
        <v>82</v>
      </c>
      <c r="AV122" s="13" t="s">
        <v>82</v>
      </c>
      <c r="AW122" s="13" t="s">
        <v>33</v>
      </c>
      <c r="AX122" s="13" t="s">
        <v>80</v>
      </c>
      <c r="AY122" s="248" t="s">
        <v>160</v>
      </c>
    </row>
    <row r="123" s="2" customFormat="1" ht="16.5" customHeight="1">
      <c r="A123" s="39"/>
      <c r="B123" s="40"/>
      <c r="C123" s="220" t="s">
        <v>228</v>
      </c>
      <c r="D123" s="220" t="s">
        <v>162</v>
      </c>
      <c r="E123" s="221" t="s">
        <v>629</v>
      </c>
      <c r="F123" s="222" t="s">
        <v>630</v>
      </c>
      <c r="G123" s="223" t="s">
        <v>197</v>
      </c>
      <c r="H123" s="224">
        <v>227</v>
      </c>
      <c r="I123" s="225"/>
      <c r="J123" s="226">
        <f>ROUND(I123*H123,2)</f>
        <v>0</v>
      </c>
      <c r="K123" s="222" t="s">
        <v>166</v>
      </c>
      <c r="L123" s="45"/>
      <c r="M123" s="227" t="s">
        <v>19</v>
      </c>
      <c r="N123" s="228" t="s">
        <v>43</v>
      </c>
      <c r="O123" s="85"/>
      <c r="P123" s="229">
        <f>O123*H123</f>
        <v>0</v>
      </c>
      <c r="Q123" s="229">
        <v>0</v>
      </c>
      <c r="R123" s="229">
        <f>Q123*H123</f>
        <v>0</v>
      </c>
      <c r="S123" s="229">
        <v>0.28999999999999998</v>
      </c>
      <c r="T123" s="230">
        <f>S123*H123</f>
        <v>65.829999999999998</v>
      </c>
      <c r="U123" s="39"/>
      <c r="V123" s="39"/>
      <c r="W123" s="39"/>
      <c r="X123" s="39"/>
      <c r="Y123" s="39"/>
      <c r="Z123" s="39"/>
      <c r="AA123" s="39"/>
      <c r="AB123" s="39"/>
      <c r="AC123" s="39"/>
      <c r="AD123" s="39"/>
      <c r="AE123" s="39"/>
      <c r="AR123" s="231" t="s">
        <v>167</v>
      </c>
      <c r="AT123" s="231" t="s">
        <v>162</v>
      </c>
      <c r="AU123" s="231" t="s">
        <v>82</v>
      </c>
      <c r="AY123" s="18" t="s">
        <v>160</v>
      </c>
      <c r="BE123" s="232">
        <f>IF(N123="základní",J123,0)</f>
        <v>0</v>
      </c>
      <c r="BF123" s="232">
        <f>IF(N123="snížená",J123,0)</f>
        <v>0</v>
      </c>
      <c r="BG123" s="232">
        <f>IF(N123="zákl. přenesená",J123,0)</f>
        <v>0</v>
      </c>
      <c r="BH123" s="232">
        <f>IF(N123="sníž. přenesená",J123,0)</f>
        <v>0</v>
      </c>
      <c r="BI123" s="232">
        <f>IF(N123="nulová",J123,0)</f>
        <v>0</v>
      </c>
      <c r="BJ123" s="18" t="s">
        <v>80</v>
      </c>
      <c r="BK123" s="232">
        <f>ROUND(I123*H123,2)</f>
        <v>0</v>
      </c>
      <c r="BL123" s="18" t="s">
        <v>167</v>
      </c>
      <c r="BM123" s="231" t="s">
        <v>631</v>
      </c>
    </row>
    <row r="124" s="2" customFormat="1">
      <c r="A124" s="39"/>
      <c r="B124" s="40"/>
      <c r="C124" s="41"/>
      <c r="D124" s="233" t="s">
        <v>169</v>
      </c>
      <c r="E124" s="41"/>
      <c r="F124" s="234" t="s">
        <v>632</v>
      </c>
      <c r="G124" s="41"/>
      <c r="H124" s="41"/>
      <c r="I124" s="138"/>
      <c r="J124" s="41"/>
      <c r="K124" s="41"/>
      <c r="L124" s="45"/>
      <c r="M124" s="235"/>
      <c r="N124" s="236"/>
      <c r="O124" s="85"/>
      <c r="P124" s="85"/>
      <c r="Q124" s="85"/>
      <c r="R124" s="85"/>
      <c r="S124" s="85"/>
      <c r="T124" s="86"/>
      <c r="U124" s="39"/>
      <c r="V124" s="39"/>
      <c r="W124" s="39"/>
      <c r="X124" s="39"/>
      <c r="Y124" s="39"/>
      <c r="Z124" s="39"/>
      <c r="AA124" s="39"/>
      <c r="AB124" s="39"/>
      <c r="AC124" s="39"/>
      <c r="AD124" s="39"/>
      <c r="AE124" s="39"/>
      <c r="AT124" s="18" t="s">
        <v>169</v>
      </c>
      <c r="AU124" s="18" t="s">
        <v>82</v>
      </c>
    </row>
    <row r="125" s="2" customFormat="1">
      <c r="A125" s="39"/>
      <c r="B125" s="40"/>
      <c r="C125" s="41"/>
      <c r="D125" s="233" t="s">
        <v>171</v>
      </c>
      <c r="E125" s="41"/>
      <c r="F125" s="237" t="s">
        <v>628</v>
      </c>
      <c r="G125" s="41"/>
      <c r="H125" s="41"/>
      <c r="I125" s="138"/>
      <c r="J125" s="41"/>
      <c r="K125" s="41"/>
      <c r="L125" s="45"/>
      <c r="M125" s="235"/>
      <c r="N125" s="236"/>
      <c r="O125" s="85"/>
      <c r="P125" s="85"/>
      <c r="Q125" s="85"/>
      <c r="R125" s="85"/>
      <c r="S125" s="85"/>
      <c r="T125" s="86"/>
      <c r="U125" s="39"/>
      <c r="V125" s="39"/>
      <c r="W125" s="39"/>
      <c r="X125" s="39"/>
      <c r="Y125" s="39"/>
      <c r="Z125" s="39"/>
      <c r="AA125" s="39"/>
      <c r="AB125" s="39"/>
      <c r="AC125" s="39"/>
      <c r="AD125" s="39"/>
      <c r="AE125" s="39"/>
      <c r="AT125" s="18" t="s">
        <v>171</v>
      </c>
      <c r="AU125" s="18" t="s">
        <v>82</v>
      </c>
    </row>
    <row r="126" s="13" customFormat="1">
      <c r="A126" s="13"/>
      <c r="B126" s="238"/>
      <c r="C126" s="239"/>
      <c r="D126" s="233" t="s">
        <v>173</v>
      </c>
      <c r="E126" s="240" t="s">
        <v>19</v>
      </c>
      <c r="F126" s="241" t="s">
        <v>577</v>
      </c>
      <c r="G126" s="239"/>
      <c r="H126" s="242">
        <v>227</v>
      </c>
      <c r="I126" s="243"/>
      <c r="J126" s="239"/>
      <c r="K126" s="239"/>
      <c r="L126" s="244"/>
      <c r="M126" s="245"/>
      <c r="N126" s="246"/>
      <c r="O126" s="246"/>
      <c r="P126" s="246"/>
      <c r="Q126" s="246"/>
      <c r="R126" s="246"/>
      <c r="S126" s="246"/>
      <c r="T126" s="247"/>
      <c r="U126" s="13"/>
      <c r="V126" s="13"/>
      <c r="W126" s="13"/>
      <c r="X126" s="13"/>
      <c r="Y126" s="13"/>
      <c r="Z126" s="13"/>
      <c r="AA126" s="13"/>
      <c r="AB126" s="13"/>
      <c r="AC126" s="13"/>
      <c r="AD126" s="13"/>
      <c r="AE126" s="13"/>
      <c r="AT126" s="248" t="s">
        <v>173</v>
      </c>
      <c r="AU126" s="248" t="s">
        <v>82</v>
      </c>
      <c r="AV126" s="13" t="s">
        <v>82</v>
      </c>
      <c r="AW126" s="13" t="s">
        <v>33</v>
      </c>
      <c r="AX126" s="13" t="s">
        <v>80</v>
      </c>
      <c r="AY126" s="248" t="s">
        <v>160</v>
      </c>
    </row>
    <row r="127" s="2" customFormat="1" ht="16.5" customHeight="1">
      <c r="A127" s="39"/>
      <c r="B127" s="40"/>
      <c r="C127" s="220" t="s">
        <v>233</v>
      </c>
      <c r="D127" s="220" t="s">
        <v>162</v>
      </c>
      <c r="E127" s="221" t="s">
        <v>633</v>
      </c>
      <c r="F127" s="222" t="s">
        <v>634</v>
      </c>
      <c r="G127" s="223" t="s">
        <v>244</v>
      </c>
      <c r="H127" s="224">
        <v>8.5</v>
      </c>
      <c r="I127" s="225"/>
      <c r="J127" s="226">
        <f>ROUND(I127*H127,2)</f>
        <v>0</v>
      </c>
      <c r="K127" s="222" t="s">
        <v>166</v>
      </c>
      <c r="L127" s="45"/>
      <c r="M127" s="227" t="s">
        <v>19</v>
      </c>
      <c r="N127" s="228" t="s">
        <v>43</v>
      </c>
      <c r="O127" s="85"/>
      <c r="P127" s="229">
        <f>O127*H127</f>
        <v>0</v>
      </c>
      <c r="Q127" s="229">
        <v>0</v>
      </c>
      <c r="R127" s="229">
        <f>Q127*H127</f>
        <v>0</v>
      </c>
      <c r="S127" s="229">
        <v>0.28999999999999998</v>
      </c>
      <c r="T127" s="230">
        <f>S127*H127</f>
        <v>2.4649999999999999</v>
      </c>
      <c r="U127" s="39"/>
      <c r="V127" s="39"/>
      <c r="W127" s="39"/>
      <c r="X127" s="39"/>
      <c r="Y127" s="39"/>
      <c r="Z127" s="39"/>
      <c r="AA127" s="39"/>
      <c r="AB127" s="39"/>
      <c r="AC127" s="39"/>
      <c r="AD127" s="39"/>
      <c r="AE127" s="39"/>
      <c r="AR127" s="231" t="s">
        <v>167</v>
      </c>
      <c r="AT127" s="231" t="s">
        <v>162</v>
      </c>
      <c r="AU127" s="231" t="s">
        <v>82</v>
      </c>
      <c r="AY127" s="18" t="s">
        <v>160</v>
      </c>
      <c r="BE127" s="232">
        <f>IF(N127="základní",J127,0)</f>
        <v>0</v>
      </c>
      <c r="BF127" s="232">
        <f>IF(N127="snížená",J127,0)</f>
        <v>0</v>
      </c>
      <c r="BG127" s="232">
        <f>IF(N127="zákl. přenesená",J127,0)</f>
        <v>0</v>
      </c>
      <c r="BH127" s="232">
        <f>IF(N127="sníž. přenesená",J127,0)</f>
        <v>0</v>
      </c>
      <c r="BI127" s="232">
        <f>IF(N127="nulová",J127,0)</f>
        <v>0</v>
      </c>
      <c r="BJ127" s="18" t="s">
        <v>80</v>
      </c>
      <c r="BK127" s="232">
        <f>ROUND(I127*H127,2)</f>
        <v>0</v>
      </c>
      <c r="BL127" s="18" t="s">
        <v>167</v>
      </c>
      <c r="BM127" s="231" t="s">
        <v>635</v>
      </c>
    </row>
    <row r="128" s="2" customFormat="1">
      <c r="A128" s="39"/>
      <c r="B128" s="40"/>
      <c r="C128" s="41"/>
      <c r="D128" s="233" t="s">
        <v>169</v>
      </c>
      <c r="E128" s="41"/>
      <c r="F128" s="234" t="s">
        <v>636</v>
      </c>
      <c r="G128" s="41"/>
      <c r="H128" s="41"/>
      <c r="I128" s="138"/>
      <c r="J128" s="41"/>
      <c r="K128" s="41"/>
      <c r="L128" s="45"/>
      <c r="M128" s="235"/>
      <c r="N128" s="236"/>
      <c r="O128" s="85"/>
      <c r="P128" s="85"/>
      <c r="Q128" s="85"/>
      <c r="R128" s="85"/>
      <c r="S128" s="85"/>
      <c r="T128" s="86"/>
      <c r="U128" s="39"/>
      <c r="V128" s="39"/>
      <c r="W128" s="39"/>
      <c r="X128" s="39"/>
      <c r="Y128" s="39"/>
      <c r="Z128" s="39"/>
      <c r="AA128" s="39"/>
      <c r="AB128" s="39"/>
      <c r="AC128" s="39"/>
      <c r="AD128" s="39"/>
      <c r="AE128" s="39"/>
      <c r="AT128" s="18" t="s">
        <v>169</v>
      </c>
      <c r="AU128" s="18" t="s">
        <v>82</v>
      </c>
    </row>
    <row r="129" s="2" customFormat="1">
      <c r="A129" s="39"/>
      <c r="B129" s="40"/>
      <c r="C129" s="41"/>
      <c r="D129" s="233" t="s">
        <v>171</v>
      </c>
      <c r="E129" s="41"/>
      <c r="F129" s="237" t="s">
        <v>637</v>
      </c>
      <c r="G129" s="41"/>
      <c r="H129" s="41"/>
      <c r="I129" s="138"/>
      <c r="J129" s="41"/>
      <c r="K129" s="41"/>
      <c r="L129" s="45"/>
      <c r="M129" s="235"/>
      <c r="N129" s="236"/>
      <c r="O129" s="85"/>
      <c r="P129" s="85"/>
      <c r="Q129" s="85"/>
      <c r="R129" s="85"/>
      <c r="S129" s="85"/>
      <c r="T129" s="86"/>
      <c r="U129" s="39"/>
      <c r="V129" s="39"/>
      <c r="W129" s="39"/>
      <c r="X129" s="39"/>
      <c r="Y129" s="39"/>
      <c r="Z129" s="39"/>
      <c r="AA129" s="39"/>
      <c r="AB129" s="39"/>
      <c r="AC129" s="39"/>
      <c r="AD129" s="39"/>
      <c r="AE129" s="39"/>
      <c r="AT129" s="18" t="s">
        <v>171</v>
      </c>
      <c r="AU129" s="18" t="s">
        <v>82</v>
      </c>
    </row>
    <row r="130" s="2" customFormat="1" ht="16.5" customHeight="1">
      <c r="A130" s="39"/>
      <c r="B130" s="40"/>
      <c r="C130" s="220" t="s">
        <v>241</v>
      </c>
      <c r="D130" s="220" t="s">
        <v>162</v>
      </c>
      <c r="E130" s="221" t="s">
        <v>638</v>
      </c>
      <c r="F130" s="222" t="s">
        <v>639</v>
      </c>
      <c r="G130" s="223" t="s">
        <v>244</v>
      </c>
      <c r="H130" s="224">
        <v>591.89999999999998</v>
      </c>
      <c r="I130" s="225"/>
      <c r="J130" s="226">
        <f>ROUND(I130*H130,2)</f>
        <v>0</v>
      </c>
      <c r="K130" s="222" t="s">
        <v>166</v>
      </c>
      <c r="L130" s="45"/>
      <c r="M130" s="227" t="s">
        <v>19</v>
      </c>
      <c r="N130" s="228" t="s">
        <v>43</v>
      </c>
      <c r="O130" s="85"/>
      <c r="P130" s="229">
        <f>O130*H130</f>
        <v>0</v>
      </c>
      <c r="Q130" s="229">
        <v>0</v>
      </c>
      <c r="R130" s="229">
        <f>Q130*H130</f>
        <v>0</v>
      </c>
      <c r="S130" s="229">
        <v>0.20499999999999999</v>
      </c>
      <c r="T130" s="230">
        <f>S130*H130</f>
        <v>121.33949999999999</v>
      </c>
      <c r="U130" s="39"/>
      <c r="V130" s="39"/>
      <c r="W130" s="39"/>
      <c r="X130" s="39"/>
      <c r="Y130" s="39"/>
      <c r="Z130" s="39"/>
      <c r="AA130" s="39"/>
      <c r="AB130" s="39"/>
      <c r="AC130" s="39"/>
      <c r="AD130" s="39"/>
      <c r="AE130" s="39"/>
      <c r="AR130" s="231" t="s">
        <v>167</v>
      </c>
      <c r="AT130" s="231" t="s">
        <v>162</v>
      </c>
      <c r="AU130" s="231" t="s">
        <v>82</v>
      </c>
      <c r="AY130" s="18" t="s">
        <v>160</v>
      </c>
      <c r="BE130" s="232">
        <f>IF(N130="základní",J130,0)</f>
        <v>0</v>
      </c>
      <c r="BF130" s="232">
        <f>IF(N130="snížená",J130,0)</f>
        <v>0</v>
      </c>
      <c r="BG130" s="232">
        <f>IF(N130="zákl. přenesená",J130,0)</f>
        <v>0</v>
      </c>
      <c r="BH130" s="232">
        <f>IF(N130="sníž. přenesená",J130,0)</f>
        <v>0</v>
      </c>
      <c r="BI130" s="232">
        <f>IF(N130="nulová",J130,0)</f>
        <v>0</v>
      </c>
      <c r="BJ130" s="18" t="s">
        <v>80</v>
      </c>
      <c r="BK130" s="232">
        <f>ROUND(I130*H130,2)</f>
        <v>0</v>
      </c>
      <c r="BL130" s="18" t="s">
        <v>167</v>
      </c>
      <c r="BM130" s="231" t="s">
        <v>640</v>
      </c>
    </row>
    <row r="131" s="2" customFormat="1">
      <c r="A131" s="39"/>
      <c r="B131" s="40"/>
      <c r="C131" s="41"/>
      <c r="D131" s="233" t="s">
        <v>169</v>
      </c>
      <c r="E131" s="41"/>
      <c r="F131" s="234" t="s">
        <v>641</v>
      </c>
      <c r="G131" s="41"/>
      <c r="H131" s="41"/>
      <c r="I131" s="138"/>
      <c r="J131" s="41"/>
      <c r="K131" s="41"/>
      <c r="L131" s="45"/>
      <c r="M131" s="235"/>
      <c r="N131" s="236"/>
      <c r="O131" s="85"/>
      <c r="P131" s="85"/>
      <c r="Q131" s="85"/>
      <c r="R131" s="85"/>
      <c r="S131" s="85"/>
      <c r="T131" s="86"/>
      <c r="U131" s="39"/>
      <c r="V131" s="39"/>
      <c r="W131" s="39"/>
      <c r="X131" s="39"/>
      <c r="Y131" s="39"/>
      <c r="Z131" s="39"/>
      <c r="AA131" s="39"/>
      <c r="AB131" s="39"/>
      <c r="AC131" s="39"/>
      <c r="AD131" s="39"/>
      <c r="AE131" s="39"/>
      <c r="AT131" s="18" t="s">
        <v>169</v>
      </c>
      <c r="AU131" s="18" t="s">
        <v>82</v>
      </c>
    </row>
    <row r="132" s="2" customFormat="1">
      <c r="A132" s="39"/>
      <c r="B132" s="40"/>
      <c r="C132" s="41"/>
      <c r="D132" s="233" t="s">
        <v>171</v>
      </c>
      <c r="E132" s="41"/>
      <c r="F132" s="237" t="s">
        <v>637</v>
      </c>
      <c r="G132" s="41"/>
      <c r="H132" s="41"/>
      <c r="I132" s="138"/>
      <c r="J132" s="41"/>
      <c r="K132" s="41"/>
      <c r="L132" s="45"/>
      <c r="M132" s="235"/>
      <c r="N132" s="236"/>
      <c r="O132" s="85"/>
      <c r="P132" s="85"/>
      <c r="Q132" s="85"/>
      <c r="R132" s="85"/>
      <c r="S132" s="85"/>
      <c r="T132" s="86"/>
      <c r="U132" s="39"/>
      <c r="V132" s="39"/>
      <c r="W132" s="39"/>
      <c r="X132" s="39"/>
      <c r="Y132" s="39"/>
      <c r="Z132" s="39"/>
      <c r="AA132" s="39"/>
      <c r="AB132" s="39"/>
      <c r="AC132" s="39"/>
      <c r="AD132" s="39"/>
      <c r="AE132" s="39"/>
      <c r="AT132" s="18" t="s">
        <v>171</v>
      </c>
      <c r="AU132" s="18" t="s">
        <v>82</v>
      </c>
    </row>
    <row r="133" s="13" customFormat="1">
      <c r="A133" s="13"/>
      <c r="B133" s="238"/>
      <c r="C133" s="239"/>
      <c r="D133" s="233" t="s">
        <v>173</v>
      </c>
      <c r="E133" s="240" t="s">
        <v>19</v>
      </c>
      <c r="F133" s="241" t="s">
        <v>642</v>
      </c>
      <c r="G133" s="239"/>
      <c r="H133" s="242">
        <v>591.89999999999998</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173</v>
      </c>
      <c r="AU133" s="248" t="s">
        <v>82</v>
      </c>
      <c r="AV133" s="13" t="s">
        <v>82</v>
      </c>
      <c r="AW133" s="13" t="s">
        <v>33</v>
      </c>
      <c r="AX133" s="13" t="s">
        <v>80</v>
      </c>
      <c r="AY133" s="248" t="s">
        <v>160</v>
      </c>
    </row>
    <row r="134" s="2" customFormat="1" ht="16.5" customHeight="1">
      <c r="A134" s="39"/>
      <c r="B134" s="40"/>
      <c r="C134" s="220" t="s">
        <v>248</v>
      </c>
      <c r="D134" s="220" t="s">
        <v>162</v>
      </c>
      <c r="E134" s="221" t="s">
        <v>643</v>
      </c>
      <c r="F134" s="222" t="s">
        <v>644</v>
      </c>
      <c r="G134" s="223" t="s">
        <v>244</v>
      </c>
      <c r="H134" s="224">
        <v>949.5</v>
      </c>
      <c r="I134" s="225"/>
      <c r="J134" s="226">
        <f>ROUND(I134*H134,2)</f>
        <v>0</v>
      </c>
      <c r="K134" s="222" t="s">
        <v>166</v>
      </c>
      <c r="L134" s="45"/>
      <c r="M134" s="227" t="s">
        <v>19</v>
      </c>
      <c r="N134" s="228" t="s">
        <v>43</v>
      </c>
      <c r="O134" s="85"/>
      <c r="P134" s="229">
        <f>O134*H134</f>
        <v>0</v>
      </c>
      <c r="Q134" s="229">
        <v>0</v>
      </c>
      <c r="R134" s="229">
        <f>Q134*H134</f>
        <v>0</v>
      </c>
      <c r="S134" s="229">
        <v>0.040000000000000001</v>
      </c>
      <c r="T134" s="230">
        <f>S134*H134</f>
        <v>37.980000000000004</v>
      </c>
      <c r="U134" s="39"/>
      <c r="V134" s="39"/>
      <c r="W134" s="39"/>
      <c r="X134" s="39"/>
      <c r="Y134" s="39"/>
      <c r="Z134" s="39"/>
      <c r="AA134" s="39"/>
      <c r="AB134" s="39"/>
      <c r="AC134" s="39"/>
      <c r="AD134" s="39"/>
      <c r="AE134" s="39"/>
      <c r="AR134" s="231" t="s">
        <v>167</v>
      </c>
      <c r="AT134" s="231" t="s">
        <v>162</v>
      </c>
      <c r="AU134" s="231" t="s">
        <v>82</v>
      </c>
      <c r="AY134" s="18" t="s">
        <v>160</v>
      </c>
      <c r="BE134" s="232">
        <f>IF(N134="základní",J134,0)</f>
        <v>0</v>
      </c>
      <c r="BF134" s="232">
        <f>IF(N134="snížená",J134,0)</f>
        <v>0</v>
      </c>
      <c r="BG134" s="232">
        <f>IF(N134="zákl. přenesená",J134,0)</f>
        <v>0</v>
      </c>
      <c r="BH134" s="232">
        <f>IF(N134="sníž. přenesená",J134,0)</f>
        <v>0</v>
      </c>
      <c r="BI134" s="232">
        <f>IF(N134="nulová",J134,0)</f>
        <v>0</v>
      </c>
      <c r="BJ134" s="18" t="s">
        <v>80</v>
      </c>
      <c r="BK134" s="232">
        <f>ROUND(I134*H134,2)</f>
        <v>0</v>
      </c>
      <c r="BL134" s="18" t="s">
        <v>167</v>
      </c>
      <c r="BM134" s="231" t="s">
        <v>645</v>
      </c>
    </row>
    <row r="135" s="2" customFormat="1">
      <c r="A135" s="39"/>
      <c r="B135" s="40"/>
      <c r="C135" s="41"/>
      <c r="D135" s="233" t="s">
        <v>169</v>
      </c>
      <c r="E135" s="41"/>
      <c r="F135" s="234" t="s">
        <v>646</v>
      </c>
      <c r="G135" s="41"/>
      <c r="H135" s="41"/>
      <c r="I135" s="138"/>
      <c r="J135" s="41"/>
      <c r="K135" s="41"/>
      <c r="L135" s="45"/>
      <c r="M135" s="235"/>
      <c r="N135" s="236"/>
      <c r="O135" s="85"/>
      <c r="P135" s="85"/>
      <c r="Q135" s="85"/>
      <c r="R135" s="85"/>
      <c r="S135" s="85"/>
      <c r="T135" s="86"/>
      <c r="U135" s="39"/>
      <c r="V135" s="39"/>
      <c r="W135" s="39"/>
      <c r="X135" s="39"/>
      <c r="Y135" s="39"/>
      <c r="Z135" s="39"/>
      <c r="AA135" s="39"/>
      <c r="AB135" s="39"/>
      <c r="AC135" s="39"/>
      <c r="AD135" s="39"/>
      <c r="AE135" s="39"/>
      <c r="AT135" s="18" t="s">
        <v>169</v>
      </c>
      <c r="AU135" s="18" t="s">
        <v>82</v>
      </c>
    </row>
    <row r="136" s="2" customFormat="1">
      <c r="A136" s="39"/>
      <c r="B136" s="40"/>
      <c r="C136" s="41"/>
      <c r="D136" s="233" t="s">
        <v>171</v>
      </c>
      <c r="E136" s="41"/>
      <c r="F136" s="237" t="s">
        <v>637</v>
      </c>
      <c r="G136" s="41"/>
      <c r="H136" s="41"/>
      <c r="I136" s="138"/>
      <c r="J136" s="41"/>
      <c r="K136" s="41"/>
      <c r="L136" s="45"/>
      <c r="M136" s="235"/>
      <c r="N136" s="236"/>
      <c r="O136" s="85"/>
      <c r="P136" s="85"/>
      <c r="Q136" s="85"/>
      <c r="R136" s="85"/>
      <c r="S136" s="85"/>
      <c r="T136" s="86"/>
      <c r="U136" s="39"/>
      <c r="V136" s="39"/>
      <c r="W136" s="39"/>
      <c r="X136" s="39"/>
      <c r="Y136" s="39"/>
      <c r="Z136" s="39"/>
      <c r="AA136" s="39"/>
      <c r="AB136" s="39"/>
      <c r="AC136" s="39"/>
      <c r="AD136" s="39"/>
      <c r="AE136" s="39"/>
      <c r="AT136" s="18" t="s">
        <v>171</v>
      </c>
      <c r="AU136" s="18" t="s">
        <v>82</v>
      </c>
    </row>
    <row r="137" s="13" customFormat="1">
      <c r="A137" s="13"/>
      <c r="B137" s="238"/>
      <c r="C137" s="239"/>
      <c r="D137" s="233" t="s">
        <v>173</v>
      </c>
      <c r="E137" s="240" t="s">
        <v>19</v>
      </c>
      <c r="F137" s="241" t="s">
        <v>647</v>
      </c>
      <c r="G137" s="239"/>
      <c r="H137" s="242">
        <v>949.5</v>
      </c>
      <c r="I137" s="243"/>
      <c r="J137" s="239"/>
      <c r="K137" s="239"/>
      <c r="L137" s="244"/>
      <c r="M137" s="245"/>
      <c r="N137" s="246"/>
      <c r="O137" s="246"/>
      <c r="P137" s="246"/>
      <c r="Q137" s="246"/>
      <c r="R137" s="246"/>
      <c r="S137" s="246"/>
      <c r="T137" s="247"/>
      <c r="U137" s="13"/>
      <c r="V137" s="13"/>
      <c r="W137" s="13"/>
      <c r="X137" s="13"/>
      <c r="Y137" s="13"/>
      <c r="Z137" s="13"/>
      <c r="AA137" s="13"/>
      <c r="AB137" s="13"/>
      <c r="AC137" s="13"/>
      <c r="AD137" s="13"/>
      <c r="AE137" s="13"/>
      <c r="AT137" s="248" t="s">
        <v>173</v>
      </c>
      <c r="AU137" s="248" t="s">
        <v>82</v>
      </c>
      <c r="AV137" s="13" t="s">
        <v>82</v>
      </c>
      <c r="AW137" s="13" t="s">
        <v>33</v>
      </c>
      <c r="AX137" s="13" t="s">
        <v>80</v>
      </c>
      <c r="AY137" s="248" t="s">
        <v>160</v>
      </c>
    </row>
    <row r="138" s="2" customFormat="1" ht="16.5" customHeight="1">
      <c r="A138" s="39"/>
      <c r="B138" s="40"/>
      <c r="C138" s="220" t="s">
        <v>255</v>
      </c>
      <c r="D138" s="220" t="s">
        <v>162</v>
      </c>
      <c r="E138" s="221" t="s">
        <v>648</v>
      </c>
      <c r="F138" s="222" t="s">
        <v>649</v>
      </c>
      <c r="G138" s="223" t="s">
        <v>165</v>
      </c>
      <c r="H138" s="224">
        <v>405.36099999999999</v>
      </c>
      <c r="I138" s="225"/>
      <c r="J138" s="226">
        <f>ROUND(I138*H138,2)</f>
        <v>0</v>
      </c>
      <c r="K138" s="222" t="s">
        <v>166</v>
      </c>
      <c r="L138" s="45"/>
      <c r="M138" s="227" t="s">
        <v>19</v>
      </c>
      <c r="N138" s="228" t="s">
        <v>43</v>
      </c>
      <c r="O138" s="85"/>
      <c r="P138" s="229">
        <f>O138*H138</f>
        <v>0</v>
      </c>
      <c r="Q138" s="229">
        <v>0</v>
      </c>
      <c r="R138" s="229">
        <f>Q138*H138</f>
        <v>0</v>
      </c>
      <c r="S138" s="229">
        <v>0</v>
      </c>
      <c r="T138" s="230">
        <f>S138*H138</f>
        <v>0</v>
      </c>
      <c r="U138" s="39"/>
      <c r="V138" s="39"/>
      <c r="W138" s="39"/>
      <c r="X138" s="39"/>
      <c r="Y138" s="39"/>
      <c r="Z138" s="39"/>
      <c r="AA138" s="39"/>
      <c r="AB138" s="39"/>
      <c r="AC138" s="39"/>
      <c r="AD138" s="39"/>
      <c r="AE138" s="39"/>
      <c r="AR138" s="231" t="s">
        <v>167</v>
      </c>
      <c r="AT138" s="231" t="s">
        <v>162</v>
      </c>
      <c r="AU138" s="231" t="s">
        <v>82</v>
      </c>
      <c r="AY138" s="18" t="s">
        <v>160</v>
      </c>
      <c r="BE138" s="232">
        <f>IF(N138="základní",J138,0)</f>
        <v>0</v>
      </c>
      <c r="BF138" s="232">
        <f>IF(N138="snížená",J138,0)</f>
        <v>0</v>
      </c>
      <c r="BG138" s="232">
        <f>IF(N138="zákl. přenesená",J138,0)</f>
        <v>0</v>
      </c>
      <c r="BH138" s="232">
        <f>IF(N138="sníž. přenesená",J138,0)</f>
        <v>0</v>
      </c>
      <c r="BI138" s="232">
        <f>IF(N138="nulová",J138,0)</f>
        <v>0</v>
      </c>
      <c r="BJ138" s="18" t="s">
        <v>80</v>
      </c>
      <c r="BK138" s="232">
        <f>ROUND(I138*H138,2)</f>
        <v>0</v>
      </c>
      <c r="BL138" s="18" t="s">
        <v>167</v>
      </c>
      <c r="BM138" s="231" t="s">
        <v>650</v>
      </c>
    </row>
    <row r="139" s="2" customFormat="1">
      <c r="A139" s="39"/>
      <c r="B139" s="40"/>
      <c r="C139" s="41"/>
      <c r="D139" s="233" t="s">
        <v>169</v>
      </c>
      <c r="E139" s="41"/>
      <c r="F139" s="234" t="s">
        <v>651</v>
      </c>
      <c r="G139" s="41"/>
      <c r="H139" s="41"/>
      <c r="I139" s="138"/>
      <c r="J139" s="41"/>
      <c r="K139" s="41"/>
      <c r="L139" s="45"/>
      <c r="M139" s="235"/>
      <c r="N139" s="236"/>
      <c r="O139" s="85"/>
      <c r="P139" s="85"/>
      <c r="Q139" s="85"/>
      <c r="R139" s="85"/>
      <c r="S139" s="85"/>
      <c r="T139" s="86"/>
      <c r="U139" s="39"/>
      <c r="V139" s="39"/>
      <c r="W139" s="39"/>
      <c r="X139" s="39"/>
      <c r="Y139" s="39"/>
      <c r="Z139" s="39"/>
      <c r="AA139" s="39"/>
      <c r="AB139" s="39"/>
      <c r="AC139" s="39"/>
      <c r="AD139" s="39"/>
      <c r="AE139" s="39"/>
      <c r="AT139" s="18" t="s">
        <v>169</v>
      </c>
      <c r="AU139" s="18" t="s">
        <v>82</v>
      </c>
    </row>
    <row r="140" s="2" customFormat="1">
      <c r="A140" s="39"/>
      <c r="B140" s="40"/>
      <c r="C140" s="41"/>
      <c r="D140" s="233" t="s">
        <v>171</v>
      </c>
      <c r="E140" s="41"/>
      <c r="F140" s="237" t="s">
        <v>652</v>
      </c>
      <c r="G140" s="41"/>
      <c r="H140" s="41"/>
      <c r="I140" s="138"/>
      <c r="J140" s="41"/>
      <c r="K140" s="41"/>
      <c r="L140" s="45"/>
      <c r="M140" s="235"/>
      <c r="N140" s="236"/>
      <c r="O140" s="85"/>
      <c r="P140" s="85"/>
      <c r="Q140" s="85"/>
      <c r="R140" s="85"/>
      <c r="S140" s="85"/>
      <c r="T140" s="86"/>
      <c r="U140" s="39"/>
      <c r="V140" s="39"/>
      <c r="W140" s="39"/>
      <c r="X140" s="39"/>
      <c r="Y140" s="39"/>
      <c r="Z140" s="39"/>
      <c r="AA140" s="39"/>
      <c r="AB140" s="39"/>
      <c r="AC140" s="39"/>
      <c r="AD140" s="39"/>
      <c r="AE140" s="39"/>
      <c r="AT140" s="18" t="s">
        <v>171</v>
      </c>
      <c r="AU140" s="18" t="s">
        <v>82</v>
      </c>
    </row>
    <row r="141" s="13" customFormat="1">
      <c r="A141" s="13"/>
      <c r="B141" s="238"/>
      <c r="C141" s="239"/>
      <c r="D141" s="233" t="s">
        <v>173</v>
      </c>
      <c r="E141" s="240" t="s">
        <v>19</v>
      </c>
      <c r="F141" s="241" t="s">
        <v>653</v>
      </c>
      <c r="G141" s="239"/>
      <c r="H141" s="242">
        <v>111.75</v>
      </c>
      <c r="I141" s="243"/>
      <c r="J141" s="239"/>
      <c r="K141" s="239"/>
      <c r="L141" s="244"/>
      <c r="M141" s="245"/>
      <c r="N141" s="246"/>
      <c r="O141" s="246"/>
      <c r="P141" s="246"/>
      <c r="Q141" s="246"/>
      <c r="R141" s="246"/>
      <c r="S141" s="246"/>
      <c r="T141" s="247"/>
      <c r="U141" s="13"/>
      <c r="V141" s="13"/>
      <c r="W141" s="13"/>
      <c r="X141" s="13"/>
      <c r="Y141" s="13"/>
      <c r="Z141" s="13"/>
      <c r="AA141" s="13"/>
      <c r="AB141" s="13"/>
      <c r="AC141" s="13"/>
      <c r="AD141" s="13"/>
      <c r="AE141" s="13"/>
      <c r="AT141" s="248" t="s">
        <v>173</v>
      </c>
      <c r="AU141" s="248" t="s">
        <v>82</v>
      </c>
      <c r="AV141" s="13" t="s">
        <v>82</v>
      </c>
      <c r="AW141" s="13" t="s">
        <v>33</v>
      </c>
      <c r="AX141" s="13" t="s">
        <v>72</v>
      </c>
      <c r="AY141" s="248" t="s">
        <v>160</v>
      </c>
    </row>
    <row r="142" s="13" customFormat="1">
      <c r="A142" s="13"/>
      <c r="B142" s="238"/>
      <c r="C142" s="239"/>
      <c r="D142" s="233" t="s">
        <v>173</v>
      </c>
      <c r="E142" s="240" t="s">
        <v>19</v>
      </c>
      <c r="F142" s="241" t="s">
        <v>654</v>
      </c>
      <c r="G142" s="239"/>
      <c r="H142" s="242">
        <v>125.631</v>
      </c>
      <c r="I142" s="243"/>
      <c r="J142" s="239"/>
      <c r="K142" s="239"/>
      <c r="L142" s="244"/>
      <c r="M142" s="245"/>
      <c r="N142" s="246"/>
      <c r="O142" s="246"/>
      <c r="P142" s="246"/>
      <c r="Q142" s="246"/>
      <c r="R142" s="246"/>
      <c r="S142" s="246"/>
      <c r="T142" s="247"/>
      <c r="U142" s="13"/>
      <c r="V142" s="13"/>
      <c r="W142" s="13"/>
      <c r="X142" s="13"/>
      <c r="Y142" s="13"/>
      <c r="Z142" s="13"/>
      <c r="AA142" s="13"/>
      <c r="AB142" s="13"/>
      <c r="AC142" s="13"/>
      <c r="AD142" s="13"/>
      <c r="AE142" s="13"/>
      <c r="AT142" s="248" t="s">
        <v>173</v>
      </c>
      <c r="AU142" s="248" t="s">
        <v>82</v>
      </c>
      <c r="AV142" s="13" t="s">
        <v>82</v>
      </c>
      <c r="AW142" s="13" t="s">
        <v>33</v>
      </c>
      <c r="AX142" s="13" t="s">
        <v>72</v>
      </c>
      <c r="AY142" s="248" t="s">
        <v>160</v>
      </c>
    </row>
    <row r="143" s="15" customFormat="1">
      <c r="A143" s="15"/>
      <c r="B143" s="274"/>
      <c r="C143" s="275"/>
      <c r="D143" s="233" t="s">
        <v>173</v>
      </c>
      <c r="E143" s="276" t="s">
        <v>655</v>
      </c>
      <c r="F143" s="277" t="s">
        <v>656</v>
      </c>
      <c r="G143" s="275"/>
      <c r="H143" s="278">
        <v>237.381</v>
      </c>
      <c r="I143" s="279"/>
      <c r="J143" s="275"/>
      <c r="K143" s="275"/>
      <c r="L143" s="280"/>
      <c r="M143" s="281"/>
      <c r="N143" s="282"/>
      <c r="O143" s="282"/>
      <c r="P143" s="282"/>
      <c r="Q143" s="282"/>
      <c r="R143" s="282"/>
      <c r="S143" s="282"/>
      <c r="T143" s="283"/>
      <c r="U143" s="15"/>
      <c r="V143" s="15"/>
      <c r="W143" s="15"/>
      <c r="X143" s="15"/>
      <c r="Y143" s="15"/>
      <c r="Z143" s="15"/>
      <c r="AA143" s="15"/>
      <c r="AB143" s="15"/>
      <c r="AC143" s="15"/>
      <c r="AD143" s="15"/>
      <c r="AE143" s="15"/>
      <c r="AT143" s="284" t="s">
        <v>173</v>
      </c>
      <c r="AU143" s="284" t="s">
        <v>82</v>
      </c>
      <c r="AV143" s="15" t="s">
        <v>180</v>
      </c>
      <c r="AW143" s="15" t="s">
        <v>33</v>
      </c>
      <c r="AX143" s="15" t="s">
        <v>72</v>
      </c>
      <c r="AY143" s="284" t="s">
        <v>160</v>
      </c>
    </row>
    <row r="144" s="13" customFormat="1">
      <c r="A144" s="13"/>
      <c r="B144" s="238"/>
      <c r="C144" s="239"/>
      <c r="D144" s="233" t="s">
        <v>173</v>
      </c>
      <c r="E144" s="240" t="s">
        <v>657</v>
      </c>
      <c r="F144" s="241" t="s">
        <v>658</v>
      </c>
      <c r="G144" s="239"/>
      <c r="H144" s="242">
        <v>167.97999999999999</v>
      </c>
      <c r="I144" s="243"/>
      <c r="J144" s="239"/>
      <c r="K144" s="239"/>
      <c r="L144" s="244"/>
      <c r="M144" s="245"/>
      <c r="N144" s="246"/>
      <c r="O144" s="246"/>
      <c r="P144" s="246"/>
      <c r="Q144" s="246"/>
      <c r="R144" s="246"/>
      <c r="S144" s="246"/>
      <c r="T144" s="247"/>
      <c r="U144" s="13"/>
      <c r="V144" s="13"/>
      <c r="W144" s="13"/>
      <c r="X144" s="13"/>
      <c r="Y144" s="13"/>
      <c r="Z144" s="13"/>
      <c r="AA144" s="13"/>
      <c r="AB144" s="13"/>
      <c r="AC144" s="13"/>
      <c r="AD144" s="13"/>
      <c r="AE144" s="13"/>
      <c r="AT144" s="248" t="s">
        <v>173</v>
      </c>
      <c r="AU144" s="248" t="s">
        <v>82</v>
      </c>
      <c r="AV144" s="13" t="s">
        <v>82</v>
      </c>
      <c r="AW144" s="13" t="s">
        <v>33</v>
      </c>
      <c r="AX144" s="13" t="s">
        <v>72</v>
      </c>
      <c r="AY144" s="248" t="s">
        <v>160</v>
      </c>
    </row>
    <row r="145" s="14" customFormat="1">
      <c r="A145" s="14"/>
      <c r="B145" s="259"/>
      <c r="C145" s="260"/>
      <c r="D145" s="233" t="s">
        <v>173</v>
      </c>
      <c r="E145" s="261" t="s">
        <v>19</v>
      </c>
      <c r="F145" s="262" t="s">
        <v>204</v>
      </c>
      <c r="G145" s="260"/>
      <c r="H145" s="263">
        <v>405.36099999999999</v>
      </c>
      <c r="I145" s="264"/>
      <c r="J145" s="260"/>
      <c r="K145" s="260"/>
      <c r="L145" s="265"/>
      <c r="M145" s="266"/>
      <c r="N145" s="267"/>
      <c r="O145" s="267"/>
      <c r="P145" s="267"/>
      <c r="Q145" s="267"/>
      <c r="R145" s="267"/>
      <c r="S145" s="267"/>
      <c r="T145" s="268"/>
      <c r="U145" s="14"/>
      <c r="V145" s="14"/>
      <c r="W145" s="14"/>
      <c r="X145" s="14"/>
      <c r="Y145" s="14"/>
      <c r="Z145" s="14"/>
      <c r="AA145" s="14"/>
      <c r="AB145" s="14"/>
      <c r="AC145" s="14"/>
      <c r="AD145" s="14"/>
      <c r="AE145" s="14"/>
      <c r="AT145" s="269" t="s">
        <v>173</v>
      </c>
      <c r="AU145" s="269" t="s">
        <v>82</v>
      </c>
      <c r="AV145" s="14" t="s">
        <v>167</v>
      </c>
      <c r="AW145" s="14" t="s">
        <v>33</v>
      </c>
      <c r="AX145" s="14" t="s">
        <v>80</v>
      </c>
      <c r="AY145" s="269" t="s">
        <v>160</v>
      </c>
    </row>
    <row r="146" s="2" customFormat="1" ht="16.5" customHeight="1">
      <c r="A146" s="39"/>
      <c r="B146" s="40"/>
      <c r="C146" s="220" t="s">
        <v>8</v>
      </c>
      <c r="D146" s="220" t="s">
        <v>162</v>
      </c>
      <c r="E146" s="221" t="s">
        <v>659</v>
      </c>
      <c r="F146" s="222" t="s">
        <v>660</v>
      </c>
      <c r="G146" s="223" t="s">
        <v>165</v>
      </c>
      <c r="H146" s="224">
        <v>121.608</v>
      </c>
      <c r="I146" s="225"/>
      <c r="J146" s="226">
        <f>ROUND(I146*H146,2)</f>
        <v>0</v>
      </c>
      <c r="K146" s="222" t="s">
        <v>166</v>
      </c>
      <c r="L146" s="45"/>
      <c r="M146" s="227" t="s">
        <v>19</v>
      </c>
      <c r="N146" s="228" t="s">
        <v>43</v>
      </c>
      <c r="O146" s="85"/>
      <c r="P146" s="229">
        <f>O146*H146</f>
        <v>0</v>
      </c>
      <c r="Q146" s="229">
        <v>0</v>
      </c>
      <c r="R146" s="229">
        <f>Q146*H146</f>
        <v>0</v>
      </c>
      <c r="S146" s="229">
        <v>0</v>
      </c>
      <c r="T146" s="230">
        <f>S146*H146</f>
        <v>0</v>
      </c>
      <c r="U146" s="39"/>
      <c r="V146" s="39"/>
      <c r="W146" s="39"/>
      <c r="X146" s="39"/>
      <c r="Y146" s="39"/>
      <c r="Z146" s="39"/>
      <c r="AA146" s="39"/>
      <c r="AB146" s="39"/>
      <c r="AC146" s="39"/>
      <c r="AD146" s="39"/>
      <c r="AE146" s="39"/>
      <c r="AR146" s="231" t="s">
        <v>167</v>
      </c>
      <c r="AT146" s="231" t="s">
        <v>162</v>
      </c>
      <c r="AU146" s="231" t="s">
        <v>82</v>
      </c>
      <c r="AY146" s="18" t="s">
        <v>160</v>
      </c>
      <c r="BE146" s="232">
        <f>IF(N146="základní",J146,0)</f>
        <v>0</v>
      </c>
      <c r="BF146" s="232">
        <f>IF(N146="snížená",J146,0)</f>
        <v>0</v>
      </c>
      <c r="BG146" s="232">
        <f>IF(N146="zákl. přenesená",J146,0)</f>
        <v>0</v>
      </c>
      <c r="BH146" s="232">
        <f>IF(N146="sníž. přenesená",J146,0)</f>
        <v>0</v>
      </c>
      <c r="BI146" s="232">
        <f>IF(N146="nulová",J146,0)</f>
        <v>0</v>
      </c>
      <c r="BJ146" s="18" t="s">
        <v>80</v>
      </c>
      <c r="BK146" s="232">
        <f>ROUND(I146*H146,2)</f>
        <v>0</v>
      </c>
      <c r="BL146" s="18" t="s">
        <v>167</v>
      </c>
      <c r="BM146" s="231" t="s">
        <v>661</v>
      </c>
    </row>
    <row r="147" s="2" customFormat="1">
      <c r="A147" s="39"/>
      <c r="B147" s="40"/>
      <c r="C147" s="41"/>
      <c r="D147" s="233" t="s">
        <v>169</v>
      </c>
      <c r="E147" s="41"/>
      <c r="F147" s="234" t="s">
        <v>662</v>
      </c>
      <c r="G147" s="41"/>
      <c r="H147" s="41"/>
      <c r="I147" s="138"/>
      <c r="J147" s="41"/>
      <c r="K147" s="41"/>
      <c r="L147" s="45"/>
      <c r="M147" s="235"/>
      <c r="N147" s="236"/>
      <c r="O147" s="85"/>
      <c r="P147" s="85"/>
      <c r="Q147" s="85"/>
      <c r="R147" s="85"/>
      <c r="S147" s="85"/>
      <c r="T147" s="86"/>
      <c r="U147" s="39"/>
      <c r="V147" s="39"/>
      <c r="W147" s="39"/>
      <c r="X147" s="39"/>
      <c r="Y147" s="39"/>
      <c r="Z147" s="39"/>
      <c r="AA147" s="39"/>
      <c r="AB147" s="39"/>
      <c r="AC147" s="39"/>
      <c r="AD147" s="39"/>
      <c r="AE147" s="39"/>
      <c r="AT147" s="18" t="s">
        <v>169</v>
      </c>
      <c r="AU147" s="18" t="s">
        <v>82</v>
      </c>
    </row>
    <row r="148" s="2" customFormat="1">
      <c r="A148" s="39"/>
      <c r="B148" s="40"/>
      <c r="C148" s="41"/>
      <c r="D148" s="233" t="s">
        <v>171</v>
      </c>
      <c r="E148" s="41"/>
      <c r="F148" s="237" t="s">
        <v>652</v>
      </c>
      <c r="G148" s="41"/>
      <c r="H148" s="41"/>
      <c r="I148" s="138"/>
      <c r="J148" s="41"/>
      <c r="K148" s="41"/>
      <c r="L148" s="45"/>
      <c r="M148" s="235"/>
      <c r="N148" s="236"/>
      <c r="O148" s="85"/>
      <c r="P148" s="85"/>
      <c r="Q148" s="85"/>
      <c r="R148" s="85"/>
      <c r="S148" s="85"/>
      <c r="T148" s="86"/>
      <c r="U148" s="39"/>
      <c r="V148" s="39"/>
      <c r="W148" s="39"/>
      <c r="X148" s="39"/>
      <c r="Y148" s="39"/>
      <c r="Z148" s="39"/>
      <c r="AA148" s="39"/>
      <c r="AB148" s="39"/>
      <c r="AC148" s="39"/>
      <c r="AD148" s="39"/>
      <c r="AE148" s="39"/>
      <c r="AT148" s="18" t="s">
        <v>171</v>
      </c>
      <c r="AU148" s="18" t="s">
        <v>82</v>
      </c>
    </row>
    <row r="149" s="13" customFormat="1">
      <c r="A149" s="13"/>
      <c r="B149" s="238"/>
      <c r="C149" s="239"/>
      <c r="D149" s="233" t="s">
        <v>173</v>
      </c>
      <c r="E149" s="240" t="s">
        <v>19</v>
      </c>
      <c r="F149" s="241" t="s">
        <v>663</v>
      </c>
      <c r="G149" s="239"/>
      <c r="H149" s="242">
        <v>121.608</v>
      </c>
      <c r="I149" s="243"/>
      <c r="J149" s="239"/>
      <c r="K149" s="239"/>
      <c r="L149" s="244"/>
      <c r="M149" s="245"/>
      <c r="N149" s="246"/>
      <c r="O149" s="246"/>
      <c r="P149" s="246"/>
      <c r="Q149" s="246"/>
      <c r="R149" s="246"/>
      <c r="S149" s="246"/>
      <c r="T149" s="247"/>
      <c r="U149" s="13"/>
      <c r="V149" s="13"/>
      <c r="W149" s="13"/>
      <c r="X149" s="13"/>
      <c r="Y149" s="13"/>
      <c r="Z149" s="13"/>
      <c r="AA149" s="13"/>
      <c r="AB149" s="13"/>
      <c r="AC149" s="13"/>
      <c r="AD149" s="13"/>
      <c r="AE149" s="13"/>
      <c r="AT149" s="248" t="s">
        <v>173</v>
      </c>
      <c r="AU149" s="248" t="s">
        <v>82</v>
      </c>
      <c r="AV149" s="13" t="s">
        <v>82</v>
      </c>
      <c r="AW149" s="13" t="s">
        <v>33</v>
      </c>
      <c r="AX149" s="13" t="s">
        <v>80</v>
      </c>
      <c r="AY149" s="248" t="s">
        <v>160</v>
      </c>
    </row>
    <row r="150" s="2" customFormat="1" ht="16.5" customHeight="1">
      <c r="A150" s="39"/>
      <c r="B150" s="40"/>
      <c r="C150" s="220" t="s">
        <v>266</v>
      </c>
      <c r="D150" s="220" t="s">
        <v>162</v>
      </c>
      <c r="E150" s="221" t="s">
        <v>181</v>
      </c>
      <c r="F150" s="222" t="s">
        <v>182</v>
      </c>
      <c r="G150" s="223" t="s">
        <v>165</v>
      </c>
      <c r="H150" s="224">
        <v>260.80099999999999</v>
      </c>
      <c r="I150" s="225"/>
      <c r="J150" s="226">
        <f>ROUND(I150*H150,2)</f>
        <v>0</v>
      </c>
      <c r="K150" s="222" t="s">
        <v>166</v>
      </c>
      <c r="L150" s="45"/>
      <c r="M150" s="227" t="s">
        <v>19</v>
      </c>
      <c r="N150" s="228" t="s">
        <v>43</v>
      </c>
      <c r="O150" s="85"/>
      <c r="P150" s="229">
        <f>O150*H150</f>
        <v>0</v>
      </c>
      <c r="Q150" s="229">
        <v>0</v>
      </c>
      <c r="R150" s="229">
        <f>Q150*H150</f>
        <v>0</v>
      </c>
      <c r="S150" s="229">
        <v>0</v>
      </c>
      <c r="T150" s="230">
        <f>S150*H150</f>
        <v>0</v>
      </c>
      <c r="U150" s="39"/>
      <c r="V150" s="39"/>
      <c r="W150" s="39"/>
      <c r="X150" s="39"/>
      <c r="Y150" s="39"/>
      <c r="Z150" s="39"/>
      <c r="AA150" s="39"/>
      <c r="AB150" s="39"/>
      <c r="AC150" s="39"/>
      <c r="AD150" s="39"/>
      <c r="AE150" s="39"/>
      <c r="AR150" s="231" t="s">
        <v>167</v>
      </c>
      <c r="AT150" s="231" t="s">
        <v>162</v>
      </c>
      <c r="AU150" s="231" t="s">
        <v>82</v>
      </c>
      <c r="AY150" s="18" t="s">
        <v>160</v>
      </c>
      <c r="BE150" s="232">
        <f>IF(N150="základní",J150,0)</f>
        <v>0</v>
      </c>
      <c r="BF150" s="232">
        <f>IF(N150="snížená",J150,0)</f>
        <v>0</v>
      </c>
      <c r="BG150" s="232">
        <f>IF(N150="zákl. přenesená",J150,0)</f>
        <v>0</v>
      </c>
      <c r="BH150" s="232">
        <f>IF(N150="sníž. přenesená",J150,0)</f>
        <v>0</v>
      </c>
      <c r="BI150" s="232">
        <f>IF(N150="nulová",J150,0)</f>
        <v>0</v>
      </c>
      <c r="BJ150" s="18" t="s">
        <v>80</v>
      </c>
      <c r="BK150" s="232">
        <f>ROUND(I150*H150,2)</f>
        <v>0</v>
      </c>
      <c r="BL150" s="18" t="s">
        <v>167</v>
      </c>
      <c r="BM150" s="231" t="s">
        <v>664</v>
      </c>
    </row>
    <row r="151" s="2" customFormat="1">
      <c r="A151" s="39"/>
      <c r="B151" s="40"/>
      <c r="C151" s="41"/>
      <c r="D151" s="233" t="s">
        <v>169</v>
      </c>
      <c r="E151" s="41"/>
      <c r="F151" s="234" t="s">
        <v>184</v>
      </c>
      <c r="G151" s="41"/>
      <c r="H151" s="41"/>
      <c r="I151" s="138"/>
      <c r="J151" s="41"/>
      <c r="K151" s="41"/>
      <c r="L151" s="45"/>
      <c r="M151" s="235"/>
      <c r="N151" s="236"/>
      <c r="O151" s="85"/>
      <c r="P151" s="85"/>
      <c r="Q151" s="85"/>
      <c r="R151" s="85"/>
      <c r="S151" s="85"/>
      <c r="T151" s="86"/>
      <c r="U151" s="39"/>
      <c r="V151" s="39"/>
      <c r="W151" s="39"/>
      <c r="X151" s="39"/>
      <c r="Y151" s="39"/>
      <c r="Z151" s="39"/>
      <c r="AA151" s="39"/>
      <c r="AB151" s="39"/>
      <c r="AC151" s="39"/>
      <c r="AD151" s="39"/>
      <c r="AE151" s="39"/>
      <c r="AT151" s="18" t="s">
        <v>169</v>
      </c>
      <c r="AU151" s="18" t="s">
        <v>82</v>
      </c>
    </row>
    <row r="152" s="2" customFormat="1">
      <c r="A152" s="39"/>
      <c r="B152" s="40"/>
      <c r="C152" s="41"/>
      <c r="D152" s="233" t="s">
        <v>171</v>
      </c>
      <c r="E152" s="41"/>
      <c r="F152" s="237" t="s">
        <v>185</v>
      </c>
      <c r="G152" s="41"/>
      <c r="H152" s="41"/>
      <c r="I152" s="138"/>
      <c r="J152" s="41"/>
      <c r="K152" s="41"/>
      <c r="L152" s="45"/>
      <c r="M152" s="235"/>
      <c r="N152" s="236"/>
      <c r="O152" s="85"/>
      <c r="P152" s="85"/>
      <c r="Q152" s="85"/>
      <c r="R152" s="85"/>
      <c r="S152" s="85"/>
      <c r="T152" s="86"/>
      <c r="U152" s="39"/>
      <c r="V152" s="39"/>
      <c r="W152" s="39"/>
      <c r="X152" s="39"/>
      <c r="Y152" s="39"/>
      <c r="Z152" s="39"/>
      <c r="AA152" s="39"/>
      <c r="AB152" s="39"/>
      <c r="AC152" s="39"/>
      <c r="AD152" s="39"/>
      <c r="AE152" s="39"/>
      <c r="AT152" s="18" t="s">
        <v>171</v>
      </c>
      <c r="AU152" s="18" t="s">
        <v>82</v>
      </c>
    </row>
    <row r="153" s="13" customFormat="1">
      <c r="A153" s="13"/>
      <c r="B153" s="238"/>
      <c r="C153" s="239"/>
      <c r="D153" s="233" t="s">
        <v>173</v>
      </c>
      <c r="E153" s="240" t="s">
        <v>19</v>
      </c>
      <c r="F153" s="241" t="s">
        <v>665</v>
      </c>
      <c r="G153" s="239"/>
      <c r="H153" s="242">
        <v>260.80099999999999</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173</v>
      </c>
      <c r="AU153" s="248" t="s">
        <v>82</v>
      </c>
      <c r="AV153" s="13" t="s">
        <v>82</v>
      </c>
      <c r="AW153" s="13" t="s">
        <v>33</v>
      </c>
      <c r="AX153" s="13" t="s">
        <v>80</v>
      </c>
      <c r="AY153" s="248" t="s">
        <v>160</v>
      </c>
    </row>
    <row r="154" s="2" customFormat="1" ht="16.5" customHeight="1">
      <c r="A154" s="39"/>
      <c r="B154" s="40"/>
      <c r="C154" s="220" t="s">
        <v>271</v>
      </c>
      <c r="D154" s="220" t="s">
        <v>162</v>
      </c>
      <c r="E154" s="221" t="s">
        <v>666</v>
      </c>
      <c r="F154" s="222" t="s">
        <v>667</v>
      </c>
      <c r="G154" s="223" t="s">
        <v>165</v>
      </c>
      <c r="H154" s="224">
        <v>38.840000000000003</v>
      </c>
      <c r="I154" s="225"/>
      <c r="J154" s="226">
        <f>ROUND(I154*H154,2)</f>
        <v>0</v>
      </c>
      <c r="K154" s="222" t="s">
        <v>166</v>
      </c>
      <c r="L154" s="45"/>
      <c r="M154" s="227" t="s">
        <v>19</v>
      </c>
      <c r="N154" s="228" t="s">
        <v>43</v>
      </c>
      <c r="O154" s="85"/>
      <c r="P154" s="229">
        <f>O154*H154</f>
        <v>0</v>
      </c>
      <c r="Q154" s="229">
        <v>0</v>
      </c>
      <c r="R154" s="229">
        <f>Q154*H154</f>
        <v>0</v>
      </c>
      <c r="S154" s="229">
        <v>0</v>
      </c>
      <c r="T154" s="230">
        <f>S154*H154</f>
        <v>0</v>
      </c>
      <c r="U154" s="39"/>
      <c r="V154" s="39"/>
      <c r="W154" s="39"/>
      <c r="X154" s="39"/>
      <c r="Y154" s="39"/>
      <c r="Z154" s="39"/>
      <c r="AA154" s="39"/>
      <c r="AB154" s="39"/>
      <c r="AC154" s="39"/>
      <c r="AD154" s="39"/>
      <c r="AE154" s="39"/>
      <c r="AR154" s="231" t="s">
        <v>167</v>
      </c>
      <c r="AT154" s="231" t="s">
        <v>162</v>
      </c>
      <c r="AU154" s="231" t="s">
        <v>82</v>
      </c>
      <c r="AY154" s="18" t="s">
        <v>160</v>
      </c>
      <c r="BE154" s="232">
        <f>IF(N154="základní",J154,0)</f>
        <v>0</v>
      </c>
      <c r="BF154" s="232">
        <f>IF(N154="snížená",J154,0)</f>
        <v>0</v>
      </c>
      <c r="BG154" s="232">
        <f>IF(N154="zákl. přenesená",J154,0)</f>
        <v>0</v>
      </c>
      <c r="BH154" s="232">
        <f>IF(N154="sníž. přenesená",J154,0)</f>
        <v>0</v>
      </c>
      <c r="BI154" s="232">
        <f>IF(N154="nulová",J154,0)</f>
        <v>0</v>
      </c>
      <c r="BJ154" s="18" t="s">
        <v>80</v>
      </c>
      <c r="BK154" s="232">
        <f>ROUND(I154*H154,2)</f>
        <v>0</v>
      </c>
      <c r="BL154" s="18" t="s">
        <v>167</v>
      </c>
      <c r="BM154" s="231" t="s">
        <v>668</v>
      </c>
    </row>
    <row r="155" s="2" customFormat="1">
      <c r="A155" s="39"/>
      <c r="B155" s="40"/>
      <c r="C155" s="41"/>
      <c r="D155" s="233" t="s">
        <v>169</v>
      </c>
      <c r="E155" s="41"/>
      <c r="F155" s="234" t="s">
        <v>669</v>
      </c>
      <c r="G155" s="41"/>
      <c r="H155" s="41"/>
      <c r="I155" s="138"/>
      <c r="J155" s="41"/>
      <c r="K155" s="41"/>
      <c r="L155" s="45"/>
      <c r="M155" s="235"/>
      <c r="N155" s="236"/>
      <c r="O155" s="85"/>
      <c r="P155" s="85"/>
      <c r="Q155" s="85"/>
      <c r="R155" s="85"/>
      <c r="S155" s="85"/>
      <c r="T155" s="86"/>
      <c r="U155" s="39"/>
      <c r="V155" s="39"/>
      <c r="W155" s="39"/>
      <c r="X155" s="39"/>
      <c r="Y155" s="39"/>
      <c r="Z155" s="39"/>
      <c r="AA155" s="39"/>
      <c r="AB155" s="39"/>
      <c r="AC155" s="39"/>
      <c r="AD155" s="39"/>
      <c r="AE155" s="39"/>
      <c r="AT155" s="18" t="s">
        <v>169</v>
      </c>
      <c r="AU155" s="18" t="s">
        <v>82</v>
      </c>
    </row>
    <row r="156" s="2" customFormat="1">
      <c r="A156" s="39"/>
      <c r="B156" s="40"/>
      <c r="C156" s="41"/>
      <c r="D156" s="233" t="s">
        <v>171</v>
      </c>
      <c r="E156" s="41"/>
      <c r="F156" s="237" t="s">
        <v>670</v>
      </c>
      <c r="G156" s="41"/>
      <c r="H156" s="41"/>
      <c r="I156" s="138"/>
      <c r="J156" s="41"/>
      <c r="K156" s="41"/>
      <c r="L156" s="45"/>
      <c r="M156" s="235"/>
      <c r="N156" s="236"/>
      <c r="O156" s="85"/>
      <c r="P156" s="85"/>
      <c r="Q156" s="85"/>
      <c r="R156" s="85"/>
      <c r="S156" s="85"/>
      <c r="T156" s="86"/>
      <c r="U156" s="39"/>
      <c r="V156" s="39"/>
      <c r="W156" s="39"/>
      <c r="X156" s="39"/>
      <c r="Y156" s="39"/>
      <c r="Z156" s="39"/>
      <c r="AA156" s="39"/>
      <c r="AB156" s="39"/>
      <c r="AC156" s="39"/>
      <c r="AD156" s="39"/>
      <c r="AE156" s="39"/>
      <c r="AT156" s="18" t="s">
        <v>171</v>
      </c>
      <c r="AU156" s="18" t="s">
        <v>82</v>
      </c>
    </row>
    <row r="157" s="13" customFormat="1">
      <c r="A157" s="13"/>
      <c r="B157" s="238"/>
      <c r="C157" s="239"/>
      <c r="D157" s="233" t="s">
        <v>173</v>
      </c>
      <c r="E157" s="240" t="s">
        <v>19</v>
      </c>
      <c r="F157" s="241" t="s">
        <v>671</v>
      </c>
      <c r="G157" s="239"/>
      <c r="H157" s="242">
        <v>18.359999999999999</v>
      </c>
      <c r="I157" s="243"/>
      <c r="J157" s="239"/>
      <c r="K157" s="239"/>
      <c r="L157" s="244"/>
      <c r="M157" s="245"/>
      <c r="N157" s="246"/>
      <c r="O157" s="246"/>
      <c r="P157" s="246"/>
      <c r="Q157" s="246"/>
      <c r="R157" s="246"/>
      <c r="S157" s="246"/>
      <c r="T157" s="247"/>
      <c r="U157" s="13"/>
      <c r="V157" s="13"/>
      <c r="W157" s="13"/>
      <c r="X157" s="13"/>
      <c r="Y157" s="13"/>
      <c r="Z157" s="13"/>
      <c r="AA157" s="13"/>
      <c r="AB157" s="13"/>
      <c r="AC157" s="13"/>
      <c r="AD157" s="13"/>
      <c r="AE157" s="13"/>
      <c r="AT157" s="248" t="s">
        <v>173</v>
      </c>
      <c r="AU157" s="248" t="s">
        <v>82</v>
      </c>
      <c r="AV157" s="13" t="s">
        <v>82</v>
      </c>
      <c r="AW157" s="13" t="s">
        <v>33</v>
      </c>
      <c r="AX157" s="13" t="s">
        <v>72</v>
      </c>
      <c r="AY157" s="248" t="s">
        <v>160</v>
      </c>
    </row>
    <row r="158" s="13" customFormat="1">
      <c r="A158" s="13"/>
      <c r="B158" s="238"/>
      <c r="C158" s="239"/>
      <c r="D158" s="233" t="s">
        <v>173</v>
      </c>
      <c r="E158" s="240" t="s">
        <v>19</v>
      </c>
      <c r="F158" s="241" t="s">
        <v>672</v>
      </c>
      <c r="G158" s="239"/>
      <c r="H158" s="242">
        <v>20.48</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173</v>
      </c>
      <c r="AU158" s="248" t="s">
        <v>82</v>
      </c>
      <c r="AV158" s="13" t="s">
        <v>82</v>
      </c>
      <c r="AW158" s="13" t="s">
        <v>33</v>
      </c>
      <c r="AX158" s="13" t="s">
        <v>72</v>
      </c>
      <c r="AY158" s="248" t="s">
        <v>160</v>
      </c>
    </row>
    <row r="159" s="14" customFormat="1">
      <c r="A159" s="14"/>
      <c r="B159" s="259"/>
      <c r="C159" s="260"/>
      <c r="D159" s="233" t="s">
        <v>173</v>
      </c>
      <c r="E159" s="261" t="s">
        <v>19</v>
      </c>
      <c r="F159" s="262" t="s">
        <v>204</v>
      </c>
      <c r="G159" s="260"/>
      <c r="H159" s="263">
        <v>38.840000000000003</v>
      </c>
      <c r="I159" s="264"/>
      <c r="J159" s="260"/>
      <c r="K159" s="260"/>
      <c r="L159" s="265"/>
      <c r="M159" s="266"/>
      <c r="N159" s="267"/>
      <c r="O159" s="267"/>
      <c r="P159" s="267"/>
      <c r="Q159" s="267"/>
      <c r="R159" s="267"/>
      <c r="S159" s="267"/>
      <c r="T159" s="268"/>
      <c r="U159" s="14"/>
      <c r="V159" s="14"/>
      <c r="W159" s="14"/>
      <c r="X159" s="14"/>
      <c r="Y159" s="14"/>
      <c r="Z159" s="14"/>
      <c r="AA159" s="14"/>
      <c r="AB159" s="14"/>
      <c r="AC159" s="14"/>
      <c r="AD159" s="14"/>
      <c r="AE159" s="14"/>
      <c r="AT159" s="269" t="s">
        <v>173</v>
      </c>
      <c r="AU159" s="269" t="s">
        <v>82</v>
      </c>
      <c r="AV159" s="14" t="s">
        <v>167</v>
      </c>
      <c r="AW159" s="14" t="s">
        <v>33</v>
      </c>
      <c r="AX159" s="14" t="s">
        <v>80</v>
      </c>
      <c r="AY159" s="269" t="s">
        <v>160</v>
      </c>
    </row>
    <row r="160" s="2" customFormat="1" ht="16.5" customHeight="1">
      <c r="A160" s="39"/>
      <c r="B160" s="40"/>
      <c r="C160" s="220" t="s">
        <v>277</v>
      </c>
      <c r="D160" s="220" t="s">
        <v>162</v>
      </c>
      <c r="E160" s="221" t="s">
        <v>673</v>
      </c>
      <c r="F160" s="222" t="s">
        <v>674</v>
      </c>
      <c r="G160" s="223" t="s">
        <v>165</v>
      </c>
      <c r="H160" s="224">
        <v>106.08</v>
      </c>
      <c r="I160" s="225"/>
      <c r="J160" s="226">
        <f>ROUND(I160*H160,2)</f>
        <v>0</v>
      </c>
      <c r="K160" s="222" t="s">
        <v>166</v>
      </c>
      <c r="L160" s="45"/>
      <c r="M160" s="227" t="s">
        <v>19</v>
      </c>
      <c r="N160" s="228" t="s">
        <v>43</v>
      </c>
      <c r="O160" s="85"/>
      <c r="P160" s="229">
        <f>O160*H160</f>
        <v>0</v>
      </c>
      <c r="Q160" s="229">
        <v>0</v>
      </c>
      <c r="R160" s="229">
        <f>Q160*H160</f>
        <v>0</v>
      </c>
      <c r="S160" s="229">
        <v>0</v>
      </c>
      <c r="T160" s="230">
        <f>S160*H160</f>
        <v>0</v>
      </c>
      <c r="U160" s="39"/>
      <c r="V160" s="39"/>
      <c r="W160" s="39"/>
      <c r="X160" s="39"/>
      <c r="Y160" s="39"/>
      <c r="Z160" s="39"/>
      <c r="AA160" s="39"/>
      <c r="AB160" s="39"/>
      <c r="AC160" s="39"/>
      <c r="AD160" s="39"/>
      <c r="AE160" s="39"/>
      <c r="AR160" s="231" t="s">
        <v>167</v>
      </c>
      <c r="AT160" s="231" t="s">
        <v>162</v>
      </c>
      <c r="AU160" s="231" t="s">
        <v>82</v>
      </c>
      <c r="AY160" s="18" t="s">
        <v>160</v>
      </c>
      <c r="BE160" s="232">
        <f>IF(N160="základní",J160,0)</f>
        <v>0</v>
      </c>
      <c r="BF160" s="232">
        <f>IF(N160="snížená",J160,0)</f>
        <v>0</v>
      </c>
      <c r="BG160" s="232">
        <f>IF(N160="zákl. přenesená",J160,0)</f>
        <v>0</v>
      </c>
      <c r="BH160" s="232">
        <f>IF(N160="sníž. přenesená",J160,0)</f>
        <v>0</v>
      </c>
      <c r="BI160" s="232">
        <f>IF(N160="nulová",J160,0)</f>
        <v>0</v>
      </c>
      <c r="BJ160" s="18" t="s">
        <v>80</v>
      </c>
      <c r="BK160" s="232">
        <f>ROUND(I160*H160,2)</f>
        <v>0</v>
      </c>
      <c r="BL160" s="18" t="s">
        <v>167</v>
      </c>
      <c r="BM160" s="231" t="s">
        <v>675</v>
      </c>
    </row>
    <row r="161" s="2" customFormat="1">
      <c r="A161" s="39"/>
      <c r="B161" s="40"/>
      <c r="C161" s="41"/>
      <c r="D161" s="233" t="s">
        <v>169</v>
      </c>
      <c r="E161" s="41"/>
      <c r="F161" s="234" t="s">
        <v>676</v>
      </c>
      <c r="G161" s="41"/>
      <c r="H161" s="41"/>
      <c r="I161" s="138"/>
      <c r="J161" s="41"/>
      <c r="K161" s="41"/>
      <c r="L161" s="45"/>
      <c r="M161" s="235"/>
      <c r="N161" s="236"/>
      <c r="O161" s="85"/>
      <c r="P161" s="85"/>
      <c r="Q161" s="85"/>
      <c r="R161" s="85"/>
      <c r="S161" s="85"/>
      <c r="T161" s="86"/>
      <c r="U161" s="39"/>
      <c r="V161" s="39"/>
      <c r="W161" s="39"/>
      <c r="X161" s="39"/>
      <c r="Y161" s="39"/>
      <c r="Z161" s="39"/>
      <c r="AA161" s="39"/>
      <c r="AB161" s="39"/>
      <c r="AC161" s="39"/>
      <c r="AD161" s="39"/>
      <c r="AE161" s="39"/>
      <c r="AT161" s="18" t="s">
        <v>169</v>
      </c>
      <c r="AU161" s="18" t="s">
        <v>82</v>
      </c>
    </row>
    <row r="162" s="2" customFormat="1">
      <c r="A162" s="39"/>
      <c r="B162" s="40"/>
      <c r="C162" s="41"/>
      <c r="D162" s="233" t="s">
        <v>171</v>
      </c>
      <c r="E162" s="41"/>
      <c r="F162" s="237" t="s">
        <v>670</v>
      </c>
      <c r="G162" s="41"/>
      <c r="H162" s="41"/>
      <c r="I162" s="138"/>
      <c r="J162" s="41"/>
      <c r="K162" s="41"/>
      <c r="L162" s="45"/>
      <c r="M162" s="235"/>
      <c r="N162" s="236"/>
      <c r="O162" s="85"/>
      <c r="P162" s="85"/>
      <c r="Q162" s="85"/>
      <c r="R162" s="85"/>
      <c r="S162" s="85"/>
      <c r="T162" s="86"/>
      <c r="U162" s="39"/>
      <c r="V162" s="39"/>
      <c r="W162" s="39"/>
      <c r="X162" s="39"/>
      <c r="Y162" s="39"/>
      <c r="Z162" s="39"/>
      <c r="AA162" s="39"/>
      <c r="AB162" s="39"/>
      <c r="AC162" s="39"/>
      <c r="AD162" s="39"/>
      <c r="AE162" s="39"/>
      <c r="AT162" s="18" t="s">
        <v>171</v>
      </c>
      <c r="AU162" s="18" t="s">
        <v>82</v>
      </c>
    </row>
    <row r="163" s="13" customFormat="1">
      <c r="A163" s="13"/>
      <c r="B163" s="238"/>
      <c r="C163" s="239"/>
      <c r="D163" s="233" t="s">
        <v>173</v>
      </c>
      <c r="E163" s="240" t="s">
        <v>19</v>
      </c>
      <c r="F163" s="241" t="s">
        <v>677</v>
      </c>
      <c r="G163" s="239"/>
      <c r="H163" s="242">
        <v>106.08</v>
      </c>
      <c r="I163" s="243"/>
      <c r="J163" s="239"/>
      <c r="K163" s="239"/>
      <c r="L163" s="244"/>
      <c r="M163" s="245"/>
      <c r="N163" s="246"/>
      <c r="O163" s="246"/>
      <c r="P163" s="246"/>
      <c r="Q163" s="246"/>
      <c r="R163" s="246"/>
      <c r="S163" s="246"/>
      <c r="T163" s="247"/>
      <c r="U163" s="13"/>
      <c r="V163" s="13"/>
      <c r="W163" s="13"/>
      <c r="X163" s="13"/>
      <c r="Y163" s="13"/>
      <c r="Z163" s="13"/>
      <c r="AA163" s="13"/>
      <c r="AB163" s="13"/>
      <c r="AC163" s="13"/>
      <c r="AD163" s="13"/>
      <c r="AE163" s="13"/>
      <c r="AT163" s="248" t="s">
        <v>173</v>
      </c>
      <c r="AU163" s="248" t="s">
        <v>82</v>
      </c>
      <c r="AV163" s="13" t="s">
        <v>82</v>
      </c>
      <c r="AW163" s="13" t="s">
        <v>33</v>
      </c>
      <c r="AX163" s="13" t="s">
        <v>80</v>
      </c>
      <c r="AY163" s="248" t="s">
        <v>160</v>
      </c>
    </row>
    <row r="164" s="2" customFormat="1" ht="16.5" customHeight="1">
      <c r="A164" s="39"/>
      <c r="B164" s="40"/>
      <c r="C164" s="220" t="s">
        <v>283</v>
      </c>
      <c r="D164" s="220" t="s">
        <v>162</v>
      </c>
      <c r="E164" s="221" t="s">
        <v>678</v>
      </c>
      <c r="F164" s="222" t="s">
        <v>679</v>
      </c>
      <c r="G164" s="223" t="s">
        <v>165</v>
      </c>
      <c r="H164" s="224">
        <v>260.80099999999999</v>
      </c>
      <c r="I164" s="225"/>
      <c r="J164" s="226">
        <f>ROUND(I164*H164,2)</f>
        <v>0</v>
      </c>
      <c r="K164" s="222" t="s">
        <v>166</v>
      </c>
      <c r="L164" s="45"/>
      <c r="M164" s="227" t="s">
        <v>19</v>
      </c>
      <c r="N164" s="228" t="s">
        <v>43</v>
      </c>
      <c r="O164" s="85"/>
      <c r="P164" s="229">
        <f>O164*H164</f>
        <v>0</v>
      </c>
      <c r="Q164" s="229">
        <v>0</v>
      </c>
      <c r="R164" s="229">
        <f>Q164*H164</f>
        <v>0</v>
      </c>
      <c r="S164" s="229">
        <v>0</v>
      </c>
      <c r="T164" s="230">
        <f>S164*H164</f>
        <v>0</v>
      </c>
      <c r="U164" s="39"/>
      <c r="V164" s="39"/>
      <c r="W164" s="39"/>
      <c r="X164" s="39"/>
      <c r="Y164" s="39"/>
      <c r="Z164" s="39"/>
      <c r="AA164" s="39"/>
      <c r="AB164" s="39"/>
      <c r="AC164" s="39"/>
      <c r="AD164" s="39"/>
      <c r="AE164" s="39"/>
      <c r="AR164" s="231" t="s">
        <v>167</v>
      </c>
      <c r="AT164" s="231" t="s">
        <v>162</v>
      </c>
      <c r="AU164" s="231" t="s">
        <v>82</v>
      </c>
      <c r="AY164" s="18" t="s">
        <v>160</v>
      </c>
      <c r="BE164" s="232">
        <f>IF(N164="základní",J164,0)</f>
        <v>0</v>
      </c>
      <c r="BF164" s="232">
        <f>IF(N164="snížená",J164,0)</f>
        <v>0</v>
      </c>
      <c r="BG164" s="232">
        <f>IF(N164="zákl. přenesená",J164,0)</f>
        <v>0</v>
      </c>
      <c r="BH164" s="232">
        <f>IF(N164="sníž. přenesená",J164,0)</f>
        <v>0</v>
      </c>
      <c r="BI164" s="232">
        <f>IF(N164="nulová",J164,0)</f>
        <v>0</v>
      </c>
      <c r="BJ164" s="18" t="s">
        <v>80</v>
      </c>
      <c r="BK164" s="232">
        <f>ROUND(I164*H164,2)</f>
        <v>0</v>
      </c>
      <c r="BL164" s="18" t="s">
        <v>167</v>
      </c>
      <c r="BM164" s="231" t="s">
        <v>680</v>
      </c>
    </row>
    <row r="165" s="2" customFormat="1">
      <c r="A165" s="39"/>
      <c r="B165" s="40"/>
      <c r="C165" s="41"/>
      <c r="D165" s="233" t="s">
        <v>169</v>
      </c>
      <c r="E165" s="41"/>
      <c r="F165" s="234" t="s">
        <v>679</v>
      </c>
      <c r="G165" s="41"/>
      <c r="H165" s="41"/>
      <c r="I165" s="138"/>
      <c r="J165" s="41"/>
      <c r="K165" s="41"/>
      <c r="L165" s="45"/>
      <c r="M165" s="235"/>
      <c r="N165" s="236"/>
      <c r="O165" s="85"/>
      <c r="P165" s="85"/>
      <c r="Q165" s="85"/>
      <c r="R165" s="85"/>
      <c r="S165" s="85"/>
      <c r="T165" s="86"/>
      <c r="U165" s="39"/>
      <c r="V165" s="39"/>
      <c r="W165" s="39"/>
      <c r="X165" s="39"/>
      <c r="Y165" s="39"/>
      <c r="Z165" s="39"/>
      <c r="AA165" s="39"/>
      <c r="AB165" s="39"/>
      <c r="AC165" s="39"/>
      <c r="AD165" s="39"/>
      <c r="AE165" s="39"/>
      <c r="AT165" s="18" t="s">
        <v>169</v>
      </c>
      <c r="AU165" s="18" t="s">
        <v>82</v>
      </c>
    </row>
    <row r="166" s="2" customFormat="1">
      <c r="A166" s="39"/>
      <c r="B166" s="40"/>
      <c r="C166" s="41"/>
      <c r="D166" s="233" t="s">
        <v>171</v>
      </c>
      <c r="E166" s="41"/>
      <c r="F166" s="237" t="s">
        <v>681</v>
      </c>
      <c r="G166" s="41"/>
      <c r="H166" s="41"/>
      <c r="I166" s="138"/>
      <c r="J166" s="41"/>
      <c r="K166" s="41"/>
      <c r="L166" s="45"/>
      <c r="M166" s="235"/>
      <c r="N166" s="236"/>
      <c r="O166" s="85"/>
      <c r="P166" s="85"/>
      <c r="Q166" s="85"/>
      <c r="R166" s="85"/>
      <c r="S166" s="85"/>
      <c r="T166" s="86"/>
      <c r="U166" s="39"/>
      <c r="V166" s="39"/>
      <c r="W166" s="39"/>
      <c r="X166" s="39"/>
      <c r="Y166" s="39"/>
      <c r="Z166" s="39"/>
      <c r="AA166" s="39"/>
      <c r="AB166" s="39"/>
      <c r="AC166" s="39"/>
      <c r="AD166" s="39"/>
      <c r="AE166" s="39"/>
      <c r="AT166" s="18" t="s">
        <v>171</v>
      </c>
      <c r="AU166" s="18" t="s">
        <v>82</v>
      </c>
    </row>
    <row r="167" s="13" customFormat="1">
      <c r="A167" s="13"/>
      <c r="B167" s="238"/>
      <c r="C167" s="239"/>
      <c r="D167" s="233" t="s">
        <v>173</v>
      </c>
      <c r="E167" s="240" t="s">
        <v>19</v>
      </c>
      <c r="F167" s="241" t="s">
        <v>682</v>
      </c>
      <c r="G167" s="239"/>
      <c r="H167" s="242">
        <v>260.80099999999999</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173</v>
      </c>
      <c r="AU167" s="248" t="s">
        <v>82</v>
      </c>
      <c r="AV167" s="13" t="s">
        <v>82</v>
      </c>
      <c r="AW167" s="13" t="s">
        <v>33</v>
      </c>
      <c r="AX167" s="13" t="s">
        <v>80</v>
      </c>
      <c r="AY167" s="248" t="s">
        <v>160</v>
      </c>
    </row>
    <row r="168" s="2" customFormat="1" ht="16.5" customHeight="1">
      <c r="A168" s="39"/>
      <c r="B168" s="40"/>
      <c r="C168" s="220" t="s">
        <v>289</v>
      </c>
      <c r="D168" s="220" t="s">
        <v>162</v>
      </c>
      <c r="E168" s="221" t="s">
        <v>683</v>
      </c>
      <c r="F168" s="222" t="s">
        <v>684</v>
      </c>
      <c r="G168" s="223" t="s">
        <v>190</v>
      </c>
      <c r="H168" s="224">
        <v>430.322</v>
      </c>
      <c r="I168" s="225"/>
      <c r="J168" s="226">
        <f>ROUND(I168*H168,2)</f>
        <v>0</v>
      </c>
      <c r="K168" s="222" t="s">
        <v>166</v>
      </c>
      <c r="L168" s="45"/>
      <c r="M168" s="227" t="s">
        <v>19</v>
      </c>
      <c r="N168" s="228" t="s">
        <v>43</v>
      </c>
      <c r="O168" s="85"/>
      <c r="P168" s="229">
        <f>O168*H168</f>
        <v>0</v>
      </c>
      <c r="Q168" s="229">
        <v>0</v>
      </c>
      <c r="R168" s="229">
        <f>Q168*H168</f>
        <v>0</v>
      </c>
      <c r="S168" s="229">
        <v>0</v>
      </c>
      <c r="T168" s="230">
        <f>S168*H168</f>
        <v>0</v>
      </c>
      <c r="U168" s="39"/>
      <c r="V168" s="39"/>
      <c r="W168" s="39"/>
      <c r="X168" s="39"/>
      <c r="Y168" s="39"/>
      <c r="Z168" s="39"/>
      <c r="AA168" s="39"/>
      <c r="AB168" s="39"/>
      <c r="AC168" s="39"/>
      <c r="AD168" s="39"/>
      <c r="AE168" s="39"/>
      <c r="AR168" s="231" t="s">
        <v>167</v>
      </c>
      <c r="AT168" s="231" t="s">
        <v>162</v>
      </c>
      <c r="AU168" s="231" t="s">
        <v>82</v>
      </c>
      <c r="AY168" s="18" t="s">
        <v>160</v>
      </c>
      <c r="BE168" s="232">
        <f>IF(N168="základní",J168,0)</f>
        <v>0</v>
      </c>
      <c r="BF168" s="232">
        <f>IF(N168="snížená",J168,0)</f>
        <v>0</v>
      </c>
      <c r="BG168" s="232">
        <f>IF(N168="zákl. přenesená",J168,0)</f>
        <v>0</v>
      </c>
      <c r="BH168" s="232">
        <f>IF(N168="sníž. přenesená",J168,0)</f>
        <v>0</v>
      </c>
      <c r="BI168" s="232">
        <f>IF(N168="nulová",J168,0)</f>
        <v>0</v>
      </c>
      <c r="BJ168" s="18" t="s">
        <v>80</v>
      </c>
      <c r="BK168" s="232">
        <f>ROUND(I168*H168,2)</f>
        <v>0</v>
      </c>
      <c r="BL168" s="18" t="s">
        <v>167</v>
      </c>
      <c r="BM168" s="231" t="s">
        <v>685</v>
      </c>
    </row>
    <row r="169" s="2" customFormat="1">
      <c r="A169" s="39"/>
      <c r="B169" s="40"/>
      <c r="C169" s="41"/>
      <c r="D169" s="233" t="s">
        <v>169</v>
      </c>
      <c r="E169" s="41"/>
      <c r="F169" s="234" t="s">
        <v>686</v>
      </c>
      <c r="G169" s="41"/>
      <c r="H169" s="41"/>
      <c r="I169" s="138"/>
      <c r="J169" s="41"/>
      <c r="K169" s="41"/>
      <c r="L169" s="45"/>
      <c r="M169" s="235"/>
      <c r="N169" s="236"/>
      <c r="O169" s="85"/>
      <c r="P169" s="85"/>
      <c r="Q169" s="85"/>
      <c r="R169" s="85"/>
      <c r="S169" s="85"/>
      <c r="T169" s="86"/>
      <c r="U169" s="39"/>
      <c r="V169" s="39"/>
      <c r="W169" s="39"/>
      <c r="X169" s="39"/>
      <c r="Y169" s="39"/>
      <c r="Z169" s="39"/>
      <c r="AA169" s="39"/>
      <c r="AB169" s="39"/>
      <c r="AC169" s="39"/>
      <c r="AD169" s="39"/>
      <c r="AE169" s="39"/>
      <c r="AT169" s="18" t="s">
        <v>169</v>
      </c>
      <c r="AU169" s="18" t="s">
        <v>82</v>
      </c>
    </row>
    <row r="170" s="2" customFormat="1">
      <c r="A170" s="39"/>
      <c r="B170" s="40"/>
      <c r="C170" s="41"/>
      <c r="D170" s="233" t="s">
        <v>171</v>
      </c>
      <c r="E170" s="41"/>
      <c r="F170" s="237" t="s">
        <v>687</v>
      </c>
      <c r="G170" s="41"/>
      <c r="H170" s="41"/>
      <c r="I170" s="138"/>
      <c r="J170" s="41"/>
      <c r="K170" s="41"/>
      <c r="L170" s="45"/>
      <c r="M170" s="235"/>
      <c r="N170" s="236"/>
      <c r="O170" s="85"/>
      <c r="P170" s="85"/>
      <c r="Q170" s="85"/>
      <c r="R170" s="85"/>
      <c r="S170" s="85"/>
      <c r="T170" s="86"/>
      <c r="U170" s="39"/>
      <c r="V170" s="39"/>
      <c r="W170" s="39"/>
      <c r="X170" s="39"/>
      <c r="Y170" s="39"/>
      <c r="Z170" s="39"/>
      <c r="AA170" s="39"/>
      <c r="AB170" s="39"/>
      <c r="AC170" s="39"/>
      <c r="AD170" s="39"/>
      <c r="AE170" s="39"/>
      <c r="AT170" s="18" t="s">
        <v>171</v>
      </c>
      <c r="AU170" s="18" t="s">
        <v>82</v>
      </c>
    </row>
    <row r="171" s="13" customFormat="1">
      <c r="A171" s="13"/>
      <c r="B171" s="238"/>
      <c r="C171" s="239"/>
      <c r="D171" s="233" t="s">
        <v>173</v>
      </c>
      <c r="E171" s="239"/>
      <c r="F171" s="241" t="s">
        <v>688</v>
      </c>
      <c r="G171" s="239"/>
      <c r="H171" s="242">
        <v>430.322</v>
      </c>
      <c r="I171" s="243"/>
      <c r="J171" s="239"/>
      <c r="K171" s="239"/>
      <c r="L171" s="244"/>
      <c r="M171" s="245"/>
      <c r="N171" s="246"/>
      <c r="O171" s="246"/>
      <c r="P171" s="246"/>
      <c r="Q171" s="246"/>
      <c r="R171" s="246"/>
      <c r="S171" s="246"/>
      <c r="T171" s="247"/>
      <c r="U171" s="13"/>
      <c r="V171" s="13"/>
      <c r="W171" s="13"/>
      <c r="X171" s="13"/>
      <c r="Y171" s="13"/>
      <c r="Z171" s="13"/>
      <c r="AA171" s="13"/>
      <c r="AB171" s="13"/>
      <c r="AC171" s="13"/>
      <c r="AD171" s="13"/>
      <c r="AE171" s="13"/>
      <c r="AT171" s="248" t="s">
        <v>173</v>
      </c>
      <c r="AU171" s="248" t="s">
        <v>82</v>
      </c>
      <c r="AV171" s="13" t="s">
        <v>82</v>
      </c>
      <c r="AW171" s="13" t="s">
        <v>4</v>
      </c>
      <c r="AX171" s="13" t="s">
        <v>80</v>
      </c>
      <c r="AY171" s="248" t="s">
        <v>160</v>
      </c>
    </row>
    <row r="172" s="12" customFormat="1" ht="22.8" customHeight="1">
      <c r="A172" s="12"/>
      <c r="B172" s="204"/>
      <c r="C172" s="205"/>
      <c r="D172" s="206" t="s">
        <v>71</v>
      </c>
      <c r="E172" s="218" t="s">
        <v>191</v>
      </c>
      <c r="F172" s="218" t="s">
        <v>363</v>
      </c>
      <c r="G172" s="205"/>
      <c r="H172" s="205"/>
      <c r="I172" s="208"/>
      <c r="J172" s="219">
        <f>BK172</f>
        <v>0</v>
      </c>
      <c r="K172" s="205"/>
      <c r="L172" s="210"/>
      <c r="M172" s="211"/>
      <c r="N172" s="212"/>
      <c r="O172" s="212"/>
      <c r="P172" s="213">
        <f>SUM(P173:P178)</f>
        <v>0</v>
      </c>
      <c r="Q172" s="212"/>
      <c r="R172" s="213">
        <f>SUM(R173:R178)</f>
        <v>0</v>
      </c>
      <c r="S172" s="212"/>
      <c r="T172" s="214">
        <f>SUM(T173:T178)</f>
        <v>1.3200000000000001</v>
      </c>
      <c r="U172" s="12"/>
      <c r="V172" s="12"/>
      <c r="W172" s="12"/>
      <c r="X172" s="12"/>
      <c r="Y172" s="12"/>
      <c r="Z172" s="12"/>
      <c r="AA172" s="12"/>
      <c r="AB172" s="12"/>
      <c r="AC172" s="12"/>
      <c r="AD172" s="12"/>
      <c r="AE172" s="12"/>
      <c r="AR172" s="215" t="s">
        <v>80</v>
      </c>
      <c r="AT172" s="216" t="s">
        <v>71</v>
      </c>
      <c r="AU172" s="216" t="s">
        <v>80</v>
      </c>
      <c r="AY172" s="215" t="s">
        <v>160</v>
      </c>
      <c r="BK172" s="217">
        <f>SUM(BK173:BK178)</f>
        <v>0</v>
      </c>
    </row>
    <row r="173" s="2" customFormat="1" ht="16.5" customHeight="1">
      <c r="A173" s="39"/>
      <c r="B173" s="40"/>
      <c r="C173" s="220" t="s">
        <v>7</v>
      </c>
      <c r="D173" s="220" t="s">
        <v>162</v>
      </c>
      <c r="E173" s="221" t="s">
        <v>689</v>
      </c>
      <c r="F173" s="222" t="s">
        <v>690</v>
      </c>
      <c r="G173" s="223" t="s">
        <v>691</v>
      </c>
      <c r="H173" s="224">
        <v>4</v>
      </c>
      <c r="I173" s="225"/>
      <c r="J173" s="226">
        <f>ROUND(I173*H173,2)</f>
        <v>0</v>
      </c>
      <c r="K173" s="222" t="s">
        <v>19</v>
      </c>
      <c r="L173" s="45"/>
      <c r="M173" s="227" t="s">
        <v>19</v>
      </c>
      <c r="N173" s="228" t="s">
        <v>43</v>
      </c>
      <c r="O173" s="85"/>
      <c r="P173" s="229">
        <f>O173*H173</f>
        <v>0</v>
      </c>
      <c r="Q173" s="229">
        <v>0</v>
      </c>
      <c r="R173" s="229">
        <f>Q173*H173</f>
        <v>0</v>
      </c>
      <c r="S173" s="229">
        <v>0.33000000000000002</v>
      </c>
      <c r="T173" s="230">
        <f>S173*H173</f>
        <v>1.3200000000000001</v>
      </c>
      <c r="U173" s="39"/>
      <c r="V173" s="39"/>
      <c r="W173" s="39"/>
      <c r="X173" s="39"/>
      <c r="Y173" s="39"/>
      <c r="Z173" s="39"/>
      <c r="AA173" s="39"/>
      <c r="AB173" s="39"/>
      <c r="AC173" s="39"/>
      <c r="AD173" s="39"/>
      <c r="AE173" s="39"/>
      <c r="AR173" s="231" t="s">
        <v>167</v>
      </c>
      <c r="AT173" s="231" t="s">
        <v>162</v>
      </c>
      <c r="AU173" s="231" t="s">
        <v>82</v>
      </c>
      <c r="AY173" s="18" t="s">
        <v>160</v>
      </c>
      <c r="BE173" s="232">
        <f>IF(N173="základní",J173,0)</f>
        <v>0</v>
      </c>
      <c r="BF173" s="232">
        <f>IF(N173="snížená",J173,0)</f>
        <v>0</v>
      </c>
      <c r="BG173" s="232">
        <f>IF(N173="zákl. přenesená",J173,0)</f>
        <v>0</v>
      </c>
      <c r="BH173" s="232">
        <f>IF(N173="sníž. přenesená",J173,0)</f>
        <v>0</v>
      </c>
      <c r="BI173" s="232">
        <f>IF(N173="nulová",J173,0)</f>
        <v>0</v>
      </c>
      <c r="BJ173" s="18" t="s">
        <v>80</v>
      </c>
      <c r="BK173" s="232">
        <f>ROUND(I173*H173,2)</f>
        <v>0</v>
      </c>
      <c r="BL173" s="18" t="s">
        <v>167</v>
      </c>
      <c r="BM173" s="231" t="s">
        <v>692</v>
      </c>
    </row>
    <row r="174" s="2" customFormat="1">
      <c r="A174" s="39"/>
      <c r="B174" s="40"/>
      <c r="C174" s="41"/>
      <c r="D174" s="233" t="s">
        <v>169</v>
      </c>
      <c r="E174" s="41"/>
      <c r="F174" s="234" t="s">
        <v>690</v>
      </c>
      <c r="G174" s="41"/>
      <c r="H174" s="41"/>
      <c r="I174" s="138"/>
      <c r="J174" s="41"/>
      <c r="K174" s="41"/>
      <c r="L174" s="45"/>
      <c r="M174" s="235"/>
      <c r="N174" s="236"/>
      <c r="O174" s="85"/>
      <c r="P174" s="85"/>
      <c r="Q174" s="85"/>
      <c r="R174" s="85"/>
      <c r="S174" s="85"/>
      <c r="T174" s="86"/>
      <c r="U174" s="39"/>
      <c r="V174" s="39"/>
      <c r="W174" s="39"/>
      <c r="X174" s="39"/>
      <c r="Y174" s="39"/>
      <c r="Z174" s="39"/>
      <c r="AA174" s="39"/>
      <c r="AB174" s="39"/>
      <c r="AC174" s="39"/>
      <c r="AD174" s="39"/>
      <c r="AE174" s="39"/>
      <c r="AT174" s="18" t="s">
        <v>169</v>
      </c>
      <c r="AU174" s="18" t="s">
        <v>82</v>
      </c>
    </row>
    <row r="175" s="2" customFormat="1">
      <c r="A175" s="39"/>
      <c r="B175" s="40"/>
      <c r="C175" s="41"/>
      <c r="D175" s="233" t="s">
        <v>171</v>
      </c>
      <c r="E175" s="41"/>
      <c r="F175" s="237" t="s">
        <v>693</v>
      </c>
      <c r="G175" s="41"/>
      <c r="H175" s="41"/>
      <c r="I175" s="138"/>
      <c r="J175" s="41"/>
      <c r="K175" s="41"/>
      <c r="L175" s="45"/>
      <c r="M175" s="235"/>
      <c r="N175" s="236"/>
      <c r="O175" s="85"/>
      <c r="P175" s="85"/>
      <c r="Q175" s="85"/>
      <c r="R175" s="85"/>
      <c r="S175" s="85"/>
      <c r="T175" s="86"/>
      <c r="U175" s="39"/>
      <c r="V175" s="39"/>
      <c r="W175" s="39"/>
      <c r="X175" s="39"/>
      <c r="Y175" s="39"/>
      <c r="Z175" s="39"/>
      <c r="AA175" s="39"/>
      <c r="AB175" s="39"/>
      <c r="AC175" s="39"/>
      <c r="AD175" s="39"/>
      <c r="AE175" s="39"/>
      <c r="AT175" s="18" t="s">
        <v>171</v>
      </c>
      <c r="AU175" s="18" t="s">
        <v>82</v>
      </c>
    </row>
    <row r="176" s="2" customFormat="1" ht="16.5" customHeight="1">
      <c r="A176" s="39"/>
      <c r="B176" s="40"/>
      <c r="C176" s="220" t="s">
        <v>300</v>
      </c>
      <c r="D176" s="220" t="s">
        <v>162</v>
      </c>
      <c r="E176" s="221" t="s">
        <v>694</v>
      </c>
      <c r="F176" s="222" t="s">
        <v>695</v>
      </c>
      <c r="G176" s="223" t="s">
        <v>691</v>
      </c>
      <c r="H176" s="224">
        <v>3</v>
      </c>
      <c r="I176" s="225"/>
      <c r="J176" s="226">
        <f>ROUND(I176*H176,2)</f>
        <v>0</v>
      </c>
      <c r="K176" s="222" t="s">
        <v>19</v>
      </c>
      <c r="L176" s="45"/>
      <c r="M176" s="227" t="s">
        <v>19</v>
      </c>
      <c r="N176" s="228" t="s">
        <v>43</v>
      </c>
      <c r="O176" s="85"/>
      <c r="P176" s="229">
        <f>O176*H176</f>
        <v>0</v>
      </c>
      <c r="Q176" s="229">
        <v>0</v>
      </c>
      <c r="R176" s="229">
        <f>Q176*H176</f>
        <v>0</v>
      </c>
      <c r="S176" s="229">
        <v>0</v>
      </c>
      <c r="T176" s="230">
        <f>S176*H176</f>
        <v>0</v>
      </c>
      <c r="U176" s="39"/>
      <c r="V176" s="39"/>
      <c r="W176" s="39"/>
      <c r="X176" s="39"/>
      <c r="Y176" s="39"/>
      <c r="Z176" s="39"/>
      <c r="AA176" s="39"/>
      <c r="AB176" s="39"/>
      <c r="AC176" s="39"/>
      <c r="AD176" s="39"/>
      <c r="AE176" s="39"/>
      <c r="AR176" s="231" t="s">
        <v>167</v>
      </c>
      <c r="AT176" s="231" t="s">
        <v>162</v>
      </c>
      <c r="AU176" s="231" t="s">
        <v>82</v>
      </c>
      <c r="AY176" s="18" t="s">
        <v>160</v>
      </c>
      <c r="BE176" s="232">
        <f>IF(N176="základní",J176,0)</f>
        <v>0</v>
      </c>
      <c r="BF176" s="232">
        <f>IF(N176="snížená",J176,0)</f>
        <v>0</v>
      </c>
      <c r="BG176" s="232">
        <f>IF(N176="zákl. přenesená",J176,0)</f>
        <v>0</v>
      </c>
      <c r="BH176" s="232">
        <f>IF(N176="sníž. přenesená",J176,0)</f>
        <v>0</v>
      </c>
      <c r="BI176" s="232">
        <f>IF(N176="nulová",J176,0)</f>
        <v>0</v>
      </c>
      <c r="BJ176" s="18" t="s">
        <v>80</v>
      </c>
      <c r="BK176" s="232">
        <f>ROUND(I176*H176,2)</f>
        <v>0</v>
      </c>
      <c r="BL176" s="18" t="s">
        <v>167</v>
      </c>
      <c r="BM176" s="231" t="s">
        <v>696</v>
      </c>
    </row>
    <row r="177" s="2" customFormat="1">
      <c r="A177" s="39"/>
      <c r="B177" s="40"/>
      <c r="C177" s="41"/>
      <c r="D177" s="233" t="s">
        <v>169</v>
      </c>
      <c r="E177" s="41"/>
      <c r="F177" s="234" t="s">
        <v>695</v>
      </c>
      <c r="G177" s="41"/>
      <c r="H177" s="41"/>
      <c r="I177" s="138"/>
      <c r="J177" s="41"/>
      <c r="K177" s="41"/>
      <c r="L177" s="45"/>
      <c r="M177" s="235"/>
      <c r="N177" s="236"/>
      <c r="O177" s="85"/>
      <c r="P177" s="85"/>
      <c r="Q177" s="85"/>
      <c r="R177" s="85"/>
      <c r="S177" s="85"/>
      <c r="T177" s="86"/>
      <c r="U177" s="39"/>
      <c r="V177" s="39"/>
      <c r="W177" s="39"/>
      <c r="X177" s="39"/>
      <c r="Y177" s="39"/>
      <c r="Z177" s="39"/>
      <c r="AA177" s="39"/>
      <c r="AB177" s="39"/>
      <c r="AC177" s="39"/>
      <c r="AD177" s="39"/>
      <c r="AE177" s="39"/>
      <c r="AT177" s="18" t="s">
        <v>169</v>
      </c>
      <c r="AU177" s="18" t="s">
        <v>82</v>
      </c>
    </row>
    <row r="178" s="13" customFormat="1">
      <c r="A178" s="13"/>
      <c r="B178" s="238"/>
      <c r="C178" s="239"/>
      <c r="D178" s="233" t="s">
        <v>173</v>
      </c>
      <c r="E178" s="240" t="s">
        <v>19</v>
      </c>
      <c r="F178" s="241" t="s">
        <v>180</v>
      </c>
      <c r="G178" s="239"/>
      <c r="H178" s="242">
        <v>3</v>
      </c>
      <c r="I178" s="243"/>
      <c r="J178" s="239"/>
      <c r="K178" s="239"/>
      <c r="L178" s="244"/>
      <c r="M178" s="245"/>
      <c r="N178" s="246"/>
      <c r="O178" s="246"/>
      <c r="P178" s="246"/>
      <c r="Q178" s="246"/>
      <c r="R178" s="246"/>
      <c r="S178" s="246"/>
      <c r="T178" s="247"/>
      <c r="U178" s="13"/>
      <c r="V178" s="13"/>
      <c r="W178" s="13"/>
      <c r="X178" s="13"/>
      <c r="Y178" s="13"/>
      <c r="Z178" s="13"/>
      <c r="AA178" s="13"/>
      <c r="AB178" s="13"/>
      <c r="AC178" s="13"/>
      <c r="AD178" s="13"/>
      <c r="AE178" s="13"/>
      <c r="AT178" s="248" t="s">
        <v>173</v>
      </c>
      <c r="AU178" s="248" t="s">
        <v>82</v>
      </c>
      <c r="AV178" s="13" t="s">
        <v>82</v>
      </c>
      <c r="AW178" s="13" t="s">
        <v>33</v>
      </c>
      <c r="AX178" s="13" t="s">
        <v>80</v>
      </c>
      <c r="AY178" s="248" t="s">
        <v>160</v>
      </c>
    </row>
    <row r="179" s="12" customFormat="1" ht="22.8" customHeight="1">
      <c r="A179" s="12"/>
      <c r="B179" s="204"/>
      <c r="C179" s="205"/>
      <c r="D179" s="206" t="s">
        <v>71</v>
      </c>
      <c r="E179" s="218" t="s">
        <v>222</v>
      </c>
      <c r="F179" s="218" t="s">
        <v>428</v>
      </c>
      <c r="G179" s="205"/>
      <c r="H179" s="205"/>
      <c r="I179" s="208"/>
      <c r="J179" s="219">
        <f>BK179</f>
        <v>0</v>
      </c>
      <c r="K179" s="205"/>
      <c r="L179" s="210"/>
      <c r="M179" s="211"/>
      <c r="N179" s="212"/>
      <c r="O179" s="212"/>
      <c r="P179" s="213">
        <f>SUM(P180:P206)</f>
        <v>0</v>
      </c>
      <c r="Q179" s="212"/>
      <c r="R179" s="213">
        <f>SUM(R180:R206)</f>
        <v>0</v>
      </c>
      <c r="S179" s="212"/>
      <c r="T179" s="214">
        <f>SUM(T180:T206)</f>
        <v>124.75599999999999</v>
      </c>
      <c r="U179" s="12"/>
      <c r="V179" s="12"/>
      <c r="W179" s="12"/>
      <c r="X179" s="12"/>
      <c r="Y179" s="12"/>
      <c r="Z179" s="12"/>
      <c r="AA179" s="12"/>
      <c r="AB179" s="12"/>
      <c r="AC179" s="12"/>
      <c r="AD179" s="12"/>
      <c r="AE179" s="12"/>
      <c r="AR179" s="215" t="s">
        <v>80</v>
      </c>
      <c r="AT179" s="216" t="s">
        <v>71</v>
      </c>
      <c r="AU179" s="216" t="s">
        <v>80</v>
      </c>
      <c r="AY179" s="215" t="s">
        <v>160</v>
      </c>
      <c r="BK179" s="217">
        <f>SUM(BK180:BK206)</f>
        <v>0</v>
      </c>
    </row>
    <row r="180" s="2" customFormat="1" ht="16.5" customHeight="1">
      <c r="A180" s="39"/>
      <c r="B180" s="40"/>
      <c r="C180" s="220" t="s">
        <v>308</v>
      </c>
      <c r="D180" s="220" t="s">
        <v>162</v>
      </c>
      <c r="E180" s="221" t="s">
        <v>697</v>
      </c>
      <c r="F180" s="222" t="s">
        <v>698</v>
      </c>
      <c r="G180" s="223" t="s">
        <v>244</v>
      </c>
      <c r="H180" s="224">
        <v>40</v>
      </c>
      <c r="I180" s="225"/>
      <c r="J180" s="226">
        <f>ROUND(I180*H180,2)</f>
        <v>0</v>
      </c>
      <c r="K180" s="222" t="s">
        <v>166</v>
      </c>
      <c r="L180" s="45"/>
      <c r="M180" s="227" t="s">
        <v>19</v>
      </c>
      <c r="N180" s="228" t="s">
        <v>43</v>
      </c>
      <c r="O180" s="85"/>
      <c r="P180" s="229">
        <f>O180*H180</f>
        <v>0</v>
      </c>
      <c r="Q180" s="229">
        <v>0</v>
      </c>
      <c r="R180" s="229">
        <f>Q180*H180</f>
        <v>0</v>
      </c>
      <c r="S180" s="229">
        <v>0.61299999999999999</v>
      </c>
      <c r="T180" s="230">
        <f>S180*H180</f>
        <v>24.52</v>
      </c>
      <c r="U180" s="39"/>
      <c r="V180" s="39"/>
      <c r="W180" s="39"/>
      <c r="X180" s="39"/>
      <c r="Y180" s="39"/>
      <c r="Z180" s="39"/>
      <c r="AA180" s="39"/>
      <c r="AB180" s="39"/>
      <c r="AC180" s="39"/>
      <c r="AD180" s="39"/>
      <c r="AE180" s="39"/>
      <c r="AR180" s="231" t="s">
        <v>167</v>
      </c>
      <c r="AT180" s="231" t="s">
        <v>162</v>
      </c>
      <c r="AU180" s="231" t="s">
        <v>82</v>
      </c>
      <c r="AY180" s="18" t="s">
        <v>160</v>
      </c>
      <c r="BE180" s="232">
        <f>IF(N180="základní",J180,0)</f>
        <v>0</v>
      </c>
      <c r="BF180" s="232">
        <f>IF(N180="snížená",J180,0)</f>
        <v>0</v>
      </c>
      <c r="BG180" s="232">
        <f>IF(N180="zákl. přenesená",J180,0)</f>
        <v>0</v>
      </c>
      <c r="BH180" s="232">
        <f>IF(N180="sníž. přenesená",J180,0)</f>
        <v>0</v>
      </c>
      <c r="BI180" s="232">
        <f>IF(N180="nulová",J180,0)</f>
        <v>0</v>
      </c>
      <c r="BJ180" s="18" t="s">
        <v>80</v>
      </c>
      <c r="BK180" s="232">
        <f>ROUND(I180*H180,2)</f>
        <v>0</v>
      </c>
      <c r="BL180" s="18" t="s">
        <v>167</v>
      </c>
      <c r="BM180" s="231" t="s">
        <v>699</v>
      </c>
    </row>
    <row r="181" s="2" customFormat="1">
      <c r="A181" s="39"/>
      <c r="B181" s="40"/>
      <c r="C181" s="41"/>
      <c r="D181" s="233" t="s">
        <v>169</v>
      </c>
      <c r="E181" s="41"/>
      <c r="F181" s="234" t="s">
        <v>700</v>
      </c>
      <c r="G181" s="41"/>
      <c r="H181" s="41"/>
      <c r="I181" s="138"/>
      <c r="J181" s="41"/>
      <c r="K181" s="41"/>
      <c r="L181" s="45"/>
      <c r="M181" s="235"/>
      <c r="N181" s="236"/>
      <c r="O181" s="85"/>
      <c r="P181" s="85"/>
      <c r="Q181" s="85"/>
      <c r="R181" s="85"/>
      <c r="S181" s="85"/>
      <c r="T181" s="86"/>
      <c r="U181" s="39"/>
      <c r="V181" s="39"/>
      <c r="W181" s="39"/>
      <c r="X181" s="39"/>
      <c r="Y181" s="39"/>
      <c r="Z181" s="39"/>
      <c r="AA181" s="39"/>
      <c r="AB181" s="39"/>
      <c r="AC181" s="39"/>
      <c r="AD181" s="39"/>
      <c r="AE181" s="39"/>
      <c r="AT181" s="18" t="s">
        <v>169</v>
      </c>
      <c r="AU181" s="18" t="s">
        <v>82</v>
      </c>
    </row>
    <row r="182" s="2" customFormat="1">
      <c r="A182" s="39"/>
      <c r="B182" s="40"/>
      <c r="C182" s="41"/>
      <c r="D182" s="233" t="s">
        <v>701</v>
      </c>
      <c r="E182" s="41"/>
      <c r="F182" s="237" t="s">
        <v>702</v>
      </c>
      <c r="G182" s="41"/>
      <c r="H182" s="41"/>
      <c r="I182" s="138"/>
      <c r="J182" s="41"/>
      <c r="K182" s="41"/>
      <c r="L182" s="45"/>
      <c r="M182" s="235"/>
      <c r="N182" s="236"/>
      <c r="O182" s="85"/>
      <c r="P182" s="85"/>
      <c r="Q182" s="85"/>
      <c r="R182" s="85"/>
      <c r="S182" s="85"/>
      <c r="T182" s="86"/>
      <c r="U182" s="39"/>
      <c r="V182" s="39"/>
      <c r="W182" s="39"/>
      <c r="X182" s="39"/>
      <c r="Y182" s="39"/>
      <c r="Z182" s="39"/>
      <c r="AA182" s="39"/>
      <c r="AB182" s="39"/>
      <c r="AC182" s="39"/>
      <c r="AD182" s="39"/>
      <c r="AE182" s="39"/>
      <c r="AT182" s="18" t="s">
        <v>701</v>
      </c>
      <c r="AU182" s="18" t="s">
        <v>82</v>
      </c>
    </row>
    <row r="183" s="2" customFormat="1" ht="16.5" customHeight="1">
      <c r="A183" s="39"/>
      <c r="B183" s="40"/>
      <c r="C183" s="220" t="s">
        <v>313</v>
      </c>
      <c r="D183" s="220" t="s">
        <v>162</v>
      </c>
      <c r="E183" s="221" t="s">
        <v>703</v>
      </c>
      <c r="F183" s="222" t="s">
        <v>704</v>
      </c>
      <c r="G183" s="223" t="s">
        <v>691</v>
      </c>
      <c r="H183" s="224">
        <v>1</v>
      </c>
      <c r="I183" s="225"/>
      <c r="J183" s="226">
        <f>ROUND(I183*H183,2)</f>
        <v>0</v>
      </c>
      <c r="K183" s="222" t="s">
        <v>19</v>
      </c>
      <c r="L183" s="45"/>
      <c r="M183" s="227" t="s">
        <v>19</v>
      </c>
      <c r="N183" s="228" t="s">
        <v>43</v>
      </c>
      <c r="O183" s="85"/>
      <c r="P183" s="229">
        <f>O183*H183</f>
        <v>0</v>
      </c>
      <c r="Q183" s="229">
        <v>0</v>
      </c>
      <c r="R183" s="229">
        <f>Q183*H183</f>
        <v>0</v>
      </c>
      <c r="S183" s="229">
        <v>2.5</v>
      </c>
      <c r="T183" s="230">
        <f>S183*H183</f>
        <v>2.5</v>
      </c>
      <c r="U183" s="39"/>
      <c r="V183" s="39"/>
      <c r="W183" s="39"/>
      <c r="X183" s="39"/>
      <c r="Y183" s="39"/>
      <c r="Z183" s="39"/>
      <c r="AA183" s="39"/>
      <c r="AB183" s="39"/>
      <c r="AC183" s="39"/>
      <c r="AD183" s="39"/>
      <c r="AE183" s="39"/>
      <c r="AR183" s="231" t="s">
        <v>167</v>
      </c>
      <c r="AT183" s="231" t="s">
        <v>162</v>
      </c>
      <c r="AU183" s="231" t="s">
        <v>82</v>
      </c>
      <c r="AY183" s="18" t="s">
        <v>160</v>
      </c>
      <c r="BE183" s="232">
        <f>IF(N183="základní",J183,0)</f>
        <v>0</v>
      </c>
      <c r="BF183" s="232">
        <f>IF(N183="snížená",J183,0)</f>
        <v>0</v>
      </c>
      <c r="BG183" s="232">
        <f>IF(N183="zákl. přenesená",J183,0)</f>
        <v>0</v>
      </c>
      <c r="BH183" s="232">
        <f>IF(N183="sníž. přenesená",J183,0)</f>
        <v>0</v>
      </c>
      <c r="BI183" s="232">
        <f>IF(N183="nulová",J183,0)</f>
        <v>0</v>
      </c>
      <c r="BJ183" s="18" t="s">
        <v>80</v>
      </c>
      <c r="BK183" s="232">
        <f>ROUND(I183*H183,2)</f>
        <v>0</v>
      </c>
      <c r="BL183" s="18" t="s">
        <v>167</v>
      </c>
      <c r="BM183" s="231" t="s">
        <v>705</v>
      </c>
    </row>
    <row r="184" s="2" customFormat="1">
      <c r="A184" s="39"/>
      <c r="B184" s="40"/>
      <c r="C184" s="41"/>
      <c r="D184" s="233" t="s">
        <v>169</v>
      </c>
      <c r="E184" s="41"/>
      <c r="F184" s="234" t="s">
        <v>704</v>
      </c>
      <c r="G184" s="41"/>
      <c r="H184" s="41"/>
      <c r="I184" s="138"/>
      <c r="J184" s="41"/>
      <c r="K184" s="41"/>
      <c r="L184" s="45"/>
      <c r="M184" s="235"/>
      <c r="N184" s="236"/>
      <c r="O184" s="85"/>
      <c r="P184" s="85"/>
      <c r="Q184" s="85"/>
      <c r="R184" s="85"/>
      <c r="S184" s="85"/>
      <c r="T184" s="86"/>
      <c r="U184" s="39"/>
      <c r="V184" s="39"/>
      <c r="W184" s="39"/>
      <c r="X184" s="39"/>
      <c r="Y184" s="39"/>
      <c r="Z184" s="39"/>
      <c r="AA184" s="39"/>
      <c r="AB184" s="39"/>
      <c r="AC184" s="39"/>
      <c r="AD184" s="39"/>
      <c r="AE184" s="39"/>
      <c r="AT184" s="18" t="s">
        <v>169</v>
      </c>
      <c r="AU184" s="18" t="s">
        <v>82</v>
      </c>
    </row>
    <row r="185" s="2" customFormat="1" ht="16.5" customHeight="1">
      <c r="A185" s="39"/>
      <c r="B185" s="40"/>
      <c r="C185" s="220" t="s">
        <v>318</v>
      </c>
      <c r="D185" s="220" t="s">
        <v>162</v>
      </c>
      <c r="E185" s="221" t="s">
        <v>706</v>
      </c>
      <c r="F185" s="222" t="s">
        <v>707</v>
      </c>
      <c r="G185" s="223" t="s">
        <v>165</v>
      </c>
      <c r="H185" s="224">
        <v>20.48</v>
      </c>
      <c r="I185" s="225"/>
      <c r="J185" s="226">
        <f>ROUND(I185*H185,2)</f>
        <v>0</v>
      </c>
      <c r="K185" s="222" t="s">
        <v>166</v>
      </c>
      <c r="L185" s="45"/>
      <c r="M185" s="227" t="s">
        <v>19</v>
      </c>
      <c r="N185" s="228" t="s">
        <v>43</v>
      </c>
      <c r="O185" s="85"/>
      <c r="P185" s="229">
        <f>O185*H185</f>
        <v>0</v>
      </c>
      <c r="Q185" s="229">
        <v>0</v>
      </c>
      <c r="R185" s="229">
        <f>Q185*H185</f>
        <v>0</v>
      </c>
      <c r="S185" s="229">
        <v>2.3999999999999999</v>
      </c>
      <c r="T185" s="230">
        <f>S185*H185</f>
        <v>49.152000000000001</v>
      </c>
      <c r="U185" s="39"/>
      <c r="V185" s="39"/>
      <c r="W185" s="39"/>
      <c r="X185" s="39"/>
      <c r="Y185" s="39"/>
      <c r="Z185" s="39"/>
      <c r="AA185" s="39"/>
      <c r="AB185" s="39"/>
      <c r="AC185" s="39"/>
      <c r="AD185" s="39"/>
      <c r="AE185" s="39"/>
      <c r="AR185" s="231" t="s">
        <v>167</v>
      </c>
      <c r="AT185" s="231" t="s">
        <v>162</v>
      </c>
      <c r="AU185" s="231" t="s">
        <v>82</v>
      </c>
      <c r="AY185" s="18" t="s">
        <v>160</v>
      </c>
      <c r="BE185" s="232">
        <f>IF(N185="základní",J185,0)</f>
        <v>0</v>
      </c>
      <c r="BF185" s="232">
        <f>IF(N185="snížená",J185,0)</f>
        <v>0</v>
      </c>
      <c r="BG185" s="232">
        <f>IF(N185="zákl. přenesená",J185,0)</f>
        <v>0</v>
      </c>
      <c r="BH185" s="232">
        <f>IF(N185="sníž. přenesená",J185,0)</f>
        <v>0</v>
      </c>
      <c r="BI185" s="232">
        <f>IF(N185="nulová",J185,0)</f>
        <v>0</v>
      </c>
      <c r="BJ185" s="18" t="s">
        <v>80</v>
      </c>
      <c r="BK185" s="232">
        <f>ROUND(I185*H185,2)</f>
        <v>0</v>
      </c>
      <c r="BL185" s="18" t="s">
        <v>167</v>
      </c>
      <c r="BM185" s="231" t="s">
        <v>708</v>
      </c>
    </row>
    <row r="186" s="2" customFormat="1">
      <c r="A186" s="39"/>
      <c r="B186" s="40"/>
      <c r="C186" s="41"/>
      <c r="D186" s="233" t="s">
        <v>169</v>
      </c>
      <c r="E186" s="41"/>
      <c r="F186" s="234" t="s">
        <v>709</v>
      </c>
      <c r="G186" s="41"/>
      <c r="H186" s="41"/>
      <c r="I186" s="138"/>
      <c r="J186" s="41"/>
      <c r="K186" s="41"/>
      <c r="L186" s="45"/>
      <c r="M186" s="235"/>
      <c r="N186" s="236"/>
      <c r="O186" s="85"/>
      <c r="P186" s="85"/>
      <c r="Q186" s="85"/>
      <c r="R186" s="85"/>
      <c r="S186" s="85"/>
      <c r="T186" s="86"/>
      <c r="U186" s="39"/>
      <c r="V186" s="39"/>
      <c r="W186" s="39"/>
      <c r="X186" s="39"/>
      <c r="Y186" s="39"/>
      <c r="Z186" s="39"/>
      <c r="AA186" s="39"/>
      <c r="AB186" s="39"/>
      <c r="AC186" s="39"/>
      <c r="AD186" s="39"/>
      <c r="AE186" s="39"/>
      <c r="AT186" s="18" t="s">
        <v>169</v>
      </c>
      <c r="AU186" s="18" t="s">
        <v>82</v>
      </c>
    </row>
    <row r="187" s="13" customFormat="1">
      <c r="A187" s="13"/>
      <c r="B187" s="238"/>
      <c r="C187" s="239"/>
      <c r="D187" s="233" t="s">
        <v>173</v>
      </c>
      <c r="E187" s="240" t="s">
        <v>19</v>
      </c>
      <c r="F187" s="241" t="s">
        <v>710</v>
      </c>
      <c r="G187" s="239"/>
      <c r="H187" s="242">
        <v>20.48</v>
      </c>
      <c r="I187" s="243"/>
      <c r="J187" s="239"/>
      <c r="K187" s="239"/>
      <c r="L187" s="244"/>
      <c r="M187" s="245"/>
      <c r="N187" s="246"/>
      <c r="O187" s="246"/>
      <c r="P187" s="246"/>
      <c r="Q187" s="246"/>
      <c r="R187" s="246"/>
      <c r="S187" s="246"/>
      <c r="T187" s="247"/>
      <c r="U187" s="13"/>
      <c r="V187" s="13"/>
      <c r="W187" s="13"/>
      <c r="X187" s="13"/>
      <c r="Y187" s="13"/>
      <c r="Z187" s="13"/>
      <c r="AA187" s="13"/>
      <c r="AB187" s="13"/>
      <c r="AC187" s="13"/>
      <c r="AD187" s="13"/>
      <c r="AE187" s="13"/>
      <c r="AT187" s="248" t="s">
        <v>173</v>
      </c>
      <c r="AU187" s="248" t="s">
        <v>82</v>
      </c>
      <c r="AV187" s="13" t="s">
        <v>82</v>
      </c>
      <c r="AW187" s="13" t="s">
        <v>33</v>
      </c>
      <c r="AX187" s="13" t="s">
        <v>80</v>
      </c>
      <c r="AY187" s="248" t="s">
        <v>160</v>
      </c>
    </row>
    <row r="188" s="2" customFormat="1" ht="16.5" customHeight="1">
      <c r="A188" s="39"/>
      <c r="B188" s="40"/>
      <c r="C188" s="220" t="s">
        <v>326</v>
      </c>
      <c r="D188" s="220" t="s">
        <v>162</v>
      </c>
      <c r="E188" s="221" t="s">
        <v>711</v>
      </c>
      <c r="F188" s="222" t="s">
        <v>712</v>
      </c>
      <c r="G188" s="223" t="s">
        <v>165</v>
      </c>
      <c r="H188" s="224">
        <v>15.359999999999999</v>
      </c>
      <c r="I188" s="225"/>
      <c r="J188" s="226">
        <f>ROUND(I188*H188,2)</f>
        <v>0</v>
      </c>
      <c r="K188" s="222" t="s">
        <v>166</v>
      </c>
      <c r="L188" s="45"/>
      <c r="M188" s="227" t="s">
        <v>19</v>
      </c>
      <c r="N188" s="228" t="s">
        <v>43</v>
      </c>
      <c r="O188" s="85"/>
      <c r="P188" s="229">
        <f>O188*H188</f>
        <v>0</v>
      </c>
      <c r="Q188" s="229">
        <v>0</v>
      </c>
      <c r="R188" s="229">
        <f>Q188*H188</f>
        <v>0</v>
      </c>
      <c r="S188" s="229">
        <v>2.3999999999999999</v>
      </c>
      <c r="T188" s="230">
        <f>S188*H188</f>
        <v>36.863999999999997</v>
      </c>
      <c r="U188" s="39"/>
      <c r="V188" s="39"/>
      <c r="W188" s="39"/>
      <c r="X188" s="39"/>
      <c r="Y188" s="39"/>
      <c r="Z188" s="39"/>
      <c r="AA188" s="39"/>
      <c r="AB188" s="39"/>
      <c r="AC188" s="39"/>
      <c r="AD188" s="39"/>
      <c r="AE188" s="39"/>
      <c r="AR188" s="231" t="s">
        <v>167</v>
      </c>
      <c r="AT188" s="231" t="s">
        <v>162</v>
      </c>
      <c r="AU188" s="231" t="s">
        <v>82</v>
      </c>
      <c r="AY188" s="18" t="s">
        <v>160</v>
      </c>
      <c r="BE188" s="232">
        <f>IF(N188="základní",J188,0)</f>
        <v>0</v>
      </c>
      <c r="BF188" s="232">
        <f>IF(N188="snížená",J188,0)</f>
        <v>0</v>
      </c>
      <c r="BG188" s="232">
        <f>IF(N188="zákl. přenesená",J188,0)</f>
        <v>0</v>
      </c>
      <c r="BH188" s="232">
        <f>IF(N188="sníž. přenesená",J188,0)</f>
        <v>0</v>
      </c>
      <c r="BI188" s="232">
        <f>IF(N188="nulová",J188,0)</f>
        <v>0</v>
      </c>
      <c r="BJ188" s="18" t="s">
        <v>80</v>
      </c>
      <c r="BK188" s="232">
        <f>ROUND(I188*H188,2)</f>
        <v>0</v>
      </c>
      <c r="BL188" s="18" t="s">
        <v>167</v>
      </c>
      <c r="BM188" s="231" t="s">
        <v>713</v>
      </c>
    </row>
    <row r="189" s="2" customFormat="1">
      <c r="A189" s="39"/>
      <c r="B189" s="40"/>
      <c r="C189" s="41"/>
      <c r="D189" s="233" t="s">
        <v>169</v>
      </c>
      <c r="E189" s="41"/>
      <c r="F189" s="234" t="s">
        <v>714</v>
      </c>
      <c r="G189" s="41"/>
      <c r="H189" s="41"/>
      <c r="I189" s="138"/>
      <c r="J189" s="41"/>
      <c r="K189" s="41"/>
      <c r="L189" s="45"/>
      <c r="M189" s="235"/>
      <c r="N189" s="236"/>
      <c r="O189" s="85"/>
      <c r="P189" s="85"/>
      <c r="Q189" s="85"/>
      <c r="R189" s="85"/>
      <c r="S189" s="85"/>
      <c r="T189" s="86"/>
      <c r="U189" s="39"/>
      <c r="V189" s="39"/>
      <c r="W189" s="39"/>
      <c r="X189" s="39"/>
      <c r="Y189" s="39"/>
      <c r="Z189" s="39"/>
      <c r="AA189" s="39"/>
      <c r="AB189" s="39"/>
      <c r="AC189" s="39"/>
      <c r="AD189" s="39"/>
      <c r="AE189" s="39"/>
      <c r="AT189" s="18" t="s">
        <v>169</v>
      </c>
      <c r="AU189" s="18" t="s">
        <v>82</v>
      </c>
    </row>
    <row r="190" s="2" customFormat="1">
      <c r="A190" s="39"/>
      <c r="B190" s="40"/>
      <c r="C190" s="41"/>
      <c r="D190" s="233" t="s">
        <v>171</v>
      </c>
      <c r="E190" s="41"/>
      <c r="F190" s="237" t="s">
        <v>715</v>
      </c>
      <c r="G190" s="41"/>
      <c r="H190" s="41"/>
      <c r="I190" s="138"/>
      <c r="J190" s="41"/>
      <c r="K190" s="41"/>
      <c r="L190" s="45"/>
      <c r="M190" s="235"/>
      <c r="N190" s="236"/>
      <c r="O190" s="85"/>
      <c r="P190" s="85"/>
      <c r="Q190" s="85"/>
      <c r="R190" s="85"/>
      <c r="S190" s="85"/>
      <c r="T190" s="86"/>
      <c r="U190" s="39"/>
      <c r="V190" s="39"/>
      <c r="W190" s="39"/>
      <c r="X190" s="39"/>
      <c r="Y190" s="39"/>
      <c r="Z190" s="39"/>
      <c r="AA190" s="39"/>
      <c r="AB190" s="39"/>
      <c r="AC190" s="39"/>
      <c r="AD190" s="39"/>
      <c r="AE190" s="39"/>
      <c r="AT190" s="18" t="s">
        <v>171</v>
      </c>
      <c r="AU190" s="18" t="s">
        <v>82</v>
      </c>
    </row>
    <row r="191" s="13" customFormat="1">
      <c r="A191" s="13"/>
      <c r="B191" s="238"/>
      <c r="C191" s="239"/>
      <c r="D191" s="233" t="s">
        <v>173</v>
      </c>
      <c r="E191" s="240" t="s">
        <v>19</v>
      </c>
      <c r="F191" s="241" t="s">
        <v>716</v>
      </c>
      <c r="G191" s="239"/>
      <c r="H191" s="242">
        <v>15.359999999999999</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173</v>
      </c>
      <c r="AU191" s="248" t="s">
        <v>82</v>
      </c>
      <c r="AV191" s="13" t="s">
        <v>82</v>
      </c>
      <c r="AW191" s="13" t="s">
        <v>33</v>
      </c>
      <c r="AX191" s="13" t="s">
        <v>80</v>
      </c>
      <c r="AY191" s="248" t="s">
        <v>160</v>
      </c>
    </row>
    <row r="192" s="2" customFormat="1" ht="16.5" customHeight="1">
      <c r="A192" s="39"/>
      <c r="B192" s="40"/>
      <c r="C192" s="220" t="s">
        <v>329</v>
      </c>
      <c r="D192" s="220" t="s">
        <v>162</v>
      </c>
      <c r="E192" s="221" t="s">
        <v>717</v>
      </c>
      <c r="F192" s="222" t="s">
        <v>718</v>
      </c>
      <c r="G192" s="223" t="s">
        <v>244</v>
      </c>
      <c r="H192" s="224">
        <v>50.5</v>
      </c>
      <c r="I192" s="225"/>
      <c r="J192" s="226">
        <f>ROUND(I192*H192,2)</f>
        <v>0</v>
      </c>
      <c r="K192" s="222" t="s">
        <v>166</v>
      </c>
      <c r="L192" s="45"/>
      <c r="M192" s="227" t="s">
        <v>19</v>
      </c>
      <c r="N192" s="228" t="s">
        <v>43</v>
      </c>
      <c r="O192" s="85"/>
      <c r="P192" s="229">
        <f>O192*H192</f>
        <v>0</v>
      </c>
      <c r="Q192" s="229">
        <v>0</v>
      </c>
      <c r="R192" s="229">
        <f>Q192*H192</f>
        <v>0</v>
      </c>
      <c r="S192" s="229">
        <v>0.070000000000000007</v>
      </c>
      <c r="T192" s="230">
        <f>S192*H192</f>
        <v>3.5350000000000001</v>
      </c>
      <c r="U192" s="39"/>
      <c r="V192" s="39"/>
      <c r="W192" s="39"/>
      <c r="X192" s="39"/>
      <c r="Y192" s="39"/>
      <c r="Z192" s="39"/>
      <c r="AA192" s="39"/>
      <c r="AB192" s="39"/>
      <c r="AC192" s="39"/>
      <c r="AD192" s="39"/>
      <c r="AE192" s="39"/>
      <c r="AR192" s="231" t="s">
        <v>167</v>
      </c>
      <c r="AT192" s="231" t="s">
        <v>162</v>
      </c>
      <c r="AU192" s="231" t="s">
        <v>82</v>
      </c>
      <c r="AY192" s="18" t="s">
        <v>160</v>
      </c>
      <c r="BE192" s="232">
        <f>IF(N192="základní",J192,0)</f>
        <v>0</v>
      </c>
      <c r="BF192" s="232">
        <f>IF(N192="snížená",J192,0)</f>
        <v>0</v>
      </c>
      <c r="BG192" s="232">
        <f>IF(N192="zákl. přenesená",J192,0)</f>
        <v>0</v>
      </c>
      <c r="BH192" s="232">
        <f>IF(N192="sníž. přenesená",J192,0)</f>
        <v>0</v>
      </c>
      <c r="BI192" s="232">
        <f>IF(N192="nulová",J192,0)</f>
        <v>0</v>
      </c>
      <c r="BJ192" s="18" t="s">
        <v>80</v>
      </c>
      <c r="BK192" s="232">
        <f>ROUND(I192*H192,2)</f>
        <v>0</v>
      </c>
      <c r="BL192" s="18" t="s">
        <v>167</v>
      </c>
      <c r="BM192" s="231" t="s">
        <v>719</v>
      </c>
    </row>
    <row r="193" s="2" customFormat="1">
      <c r="A193" s="39"/>
      <c r="B193" s="40"/>
      <c r="C193" s="41"/>
      <c r="D193" s="233" t="s">
        <v>169</v>
      </c>
      <c r="E193" s="41"/>
      <c r="F193" s="234" t="s">
        <v>718</v>
      </c>
      <c r="G193" s="41"/>
      <c r="H193" s="41"/>
      <c r="I193" s="138"/>
      <c r="J193" s="41"/>
      <c r="K193" s="41"/>
      <c r="L193" s="45"/>
      <c r="M193" s="235"/>
      <c r="N193" s="236"/>
      <c r="O193" s="85"/>
      <c r="P193" s="85"/>
      <c r="Q193" s="85"/>
      <c r="R193" s="85"/>
      <c r="S193" s="85"/>
      <c r="T193" s="86"/>
      <c r="U193" s="39"/>
      <c r="V193" s="39"/>
      <c r="W193" s="39"/>
      <c r="X193" s="39"/>
      <c r="Y193" s="39"/>
      <c r="Z193" s="39"/>
      <c r="AA193" s="39"/>
      <c r="AB193" s="39"/>
      <c r="AC193" s="39"/>
      <c r="AD193" s="39"/>
      <c r="AE193" s="39"/>
      <c r="AT193" s="18" t="s">
        <v>169</v>
      </c>
      <c r="AU193" s="18" t="s">
        <v>82</v>
      </c>
    </row>
    <row r="194" s="13" customFormat="1">
      <c r="A194" s="13"/>
      <c r="B194" s="238"/>
      <c r="C194" s="239"/>
      <c r="D194" s="233" t="s">
        <v>173</v>
      </c>
      <c r="E194" s="240" t="s">
        <v>19</v>
      </c>
      <c r="F194" s="241" t="s">
        <v>720</v>
      </c>
      <c r="G194" s="239"/>
      <c r="H194" s="242">
        <v>50.5</v>
      </c>
      <c r="I194" s="243"/>
      <c r="J194" s="239"/>
      <c r="K194" s="239"/>
      <c r="L194" s="244"/>
      <c r="M194" s="245"/>
      <c r="N194" s="246"/>
      <c r="O194" s="246"/>
      <c r="P194" s="246"/>
      <c r="Q194" s="246"/>
      <c r="R194" s="246"/>
      <c r="S194" s="246"/>
      <c r="T194" s="247"/>
      <c r="U194" s="13"/>
      <c r="V194" s="13"/>
      <c r="W194" s="13"/>
      <c r="X194" s="13"/>
      <c r="Y194" s="13"/>
      <c r="Z194" s="13"/>
      <c r="AA194" s="13"/>
      <c r="AB194" s="13"/>
      <c r="AC194" s="13"/>
      <c r="AD194" s="13"/>
      <c r="AE194" s="13"/>
      <c r="AT194" s="248" t="s">
        <v>173</v>
      </c>
      <c r="AU194" s="248" t="s">
        <v>82</v>
      </c>
      <c r="AV194" s="13" t="s">
        <v>82</v>
      </c>
      <c r="AW194" s="13" t="s">
        <v>33</v>
      </c>
      <c r="AX194" s="13" t="s">
        <v>80</v>
      </c>
      <c r="AY194" s="248" t="s">
        <v>160</v>
      </c>
    </row>
    <row r="195" s="2" customFormat="1" ht="16.5" customHeight="1">
      <c r="A195" s="39"/>
      <c r="B195" s="40"/>
      <c r="C195" s="220" t="s">
        <v>333</v>
      </c>
      <c r="D195" s="220" t="s">
        <v>162</v>
      </c>
      <c r="E195" s="221" t="s">
        <v>721</v>
      </c>
      <c r="F195" s="222" t="s">
        <v>722</v>
      </c>
      <c r="G195" s="223" t="s">
        <v>691</v>
      </c>
      <c r="H195" s="224">
        <v>5</v>
      </c>
      <c r="I195" s="225"/>
      <c r="J195" s="226">
        <f>ROUND(I195*H195,2)</f>
        <v>0</v>
      </c>
      <c r="K195" s="222" t="s">
        <v>19</v>
      </c>
      <c r="L195" s="45"/>
      <c r="M195" s="227" t="s">
        <v>19</v>
      </c>
      <c r="N195" s="228" t="s">
        <v>43</v>
      </c>
      <c r="O195" s="85"/>
      <c r="P195" s="229">
        <f>O195*H195</f>
        <v>0</v>
      </c>
      <c r="Q195" s="229">
        <v>0</v>
      </c>
      <c r="R195" s="229">
        <f>Q195*H195</f>
        <v>0</v>
      </c>
      <c r="S195" s="229">
        <v>1.3100000000000001</v>
      </c>
      <c r="T195" s="230">
        <f>S195*H195</f>
        <v>6.5500000000000007</v>
      </c>
      <c r="U195" s="39"/>
      <c r="V195" s="39"/>
      <c r="W195" s="39"/>
      <c r="X195" s="39"/>
      <c r="Y195" s="39"/>
      <c r="Z195" s="39"/>
      <c r="AA195" s="39"/>
      <c r="AB195" s="39"/>
      <c r="AC195" s="39"/>
      <c r="AD195" s="39"/>
      <c r="AE195" s="39"/>
      <c r="AR195" s="231" t="s">
        <v>167</v>
      </c>
      <c r="AT195" s="231" t="s">
        <v>162</v>
      </c>
      <c r="AU195" s="231" t="s">
        <v>82</v>
      </c>
      <c r="AY195" s="18" t="s">
        <v>160</v>
      </c>
      <c r="BE195" s="232">
        <f>IF(N195="základní",J195,0)</f>
        <v>0</v>
      </c>
      <c r="BF195" s="232">
        <f>IF(N195="snížená",J195,0)</f>
        <v>0</v>
      </c>
      <c r="BG195" s="232">
        <f>IF(N195="zákl. přenesená",J195,0)</f>
        <v>0</v>
      </c>
      <c r="BH195" s="232">
        <f>IF(N195="sníž. přenesená",J195,0)</f>
        <v>0</v>
      </c>
      <c r="BI195" s="232">
        <f>IF(N195="nulová",J195,0)</f>
        <v>0</v>
      </c>
      <c r="BJ195" s="18" t="s">
        <v>80</v>
      </c>
      <c r="BK195" s="232">
        <f>ROUND(I195*H195,2)</f>
        <v>0</v>
      </c>
      <c r="BL195" s="18" t="s">
        <v>167</v>
      </c>
      <c r="BM195" s="231" t="s">
        <v>723</v>
      </c>
    </row>
    <row r="196" s="2" customFormat="1">
      <c r="A196" s="39"/>
      <c r="B196" s="40"/>
      <c r="C196" s="41"/>
      <c r="D196" s="233" t="s">
        <v>169</v>
      </c>
      <c r="E196" s="41"/>
      <c r="F196" s="234" t="s">
        <v>724</v>
      </c>
      <c r="G196" s="41"/>
      <c r="H196" s="41"/>
      <c r="I196" s="138"/>
      <c r="J196" s="41"/>
      <c r="K196" s="41"/>
      <c r="L196" s="45"/>
      <c r="M196" s="235"/>
      <c r="N196" s="236"/>
      <c r="O196" s="85"/>
      <c r="P196" s="85"/>
      <c r="Q196" s="85"/>
      <c r="R196" s="85"/>
      <c r="S196" s="85"/>
      <c r="T196" s="86"/>
      <c r="U196" s="39"/>
      <c r="V196" s="39"/>
      <c r="W196" s="39"/>
      <c r="X196" s="39"/>
      <c r="Y196" s="39"/>
      <c r="Z196" s="39"/>
      <c r="AA196" s="39"/>
      <c r="AB196" s="39"/>
      <c r="AC196" s="39"/>
      <c r="AD196" s="39"/>
      <c r="AE196" s="39"/>
      <c r="AT196" s="18" t="s">
        <v>169</v>
      </c>
      <c r="AU196" s="18" t="s">
        <v>82</v>
      </c>
    </row>
    <row r="197" s="2" customFormat="1">
      <c r="A197" s="39"/>
      <c r="B197" s="40"/>
      <c r="C197" s="41"/>
      <c r="D197" s="233" t="s">
        <v>171</v>
      </c>
      <c r="E197" s="41"/>
      <c r="F197" s="237" t="s">
        <v>725</v>
      </c>
      <c r="G197" s="41"/>
      <c r="H197" s="41"/>
      <c r="I197" s="138"/>
      <c r="J197" s="41"/>
      <c r="K197" s="41"/>
      <c r="L197" s="45"/>
      <c r="M197" s="235"/>
      <c r="N197" s="236"/>
      <c r="O197" s="85"/>
      <c r="P197" s="85"/>
      <c r="Q197" s="85"/>
      <c r="R197" s="85"/>
      <c r="S197" s="85"/>
      <c r="T197" s="86"/>
      <c r="U197" s="39"/>
      <c r="V197" s="39"/>
      <c r="W197" s="39"/>
      <c r="X197" s="39"/>
      <c r="Y197" s="39"/>
      <c r="Z197" s="39"/>
      <c r="AA197" s="39"/>
      <c r="AB197" s="39"/>
      <c r="AC197" s="39"/>
      <c r="AD197" s="39"/>
      <c r="AE197" s="39"/>
      <c r="AT197" s="18" t="s">
        <v>171</v>
      </c>
      <c r="AU197" s="18" t="s">
        <v>82</v>
      </c>
    </row>
    <row r="198" s="2" customFormat="1" ht="16.5" customHeight="1">
      <c r="A198" s="39"/>
      <c r="B198" s="40"/>
      <c r="C198" s="220" t="s">
        <v>340</v>
      </c>
      <c r="D198" s="220" t="s">
        <v>162</v>
      </c>
      <c r="E198" s="221" t="s">
        <v>726</v>
      </c>
      <c r="F198" s="222" t="s">
        <v>727</v>
      </c>
      <c r="G198" s="223" t="s">
        <v>379</v>
      </c>
      <c r="H198" s="224">
        <v>1</v>
      </c>
      <c r="I198" s="225"/>
      <c r="J198" s="226">
        <f>ROUND(I198*H198,2)</f>
        <v>0</v>
      </c>
      <c r="K198" s="222" t="s">
        <v>19</v>
      </c>
      <c r="L198" s="45"/>
      <c r="M198" s="227" t="s">
        <v>19</v>
      </c>
      <c r="N198" s="228" t="s">
        <v>43</v>
      </c>
      <c r="O198" s="85"/>
      <c r="P198" s="229">
        <f>O198*H198</f>
        <v>0</v>
      </c>
      <c r="Q198" s="229">
        <v>0</v>
      </c>
      <c r="R198" s="229">
        <f>Q198*H198</f>
        <v>0</v>
      </c>
      <c r="S198" s="229">
        <v>0.48199999999999998</v>
      </c>
      <c r="T198" s="230">
        <f>S198*H198</f>
        <v>0.48199999999999998</v>
      </c>
      <c r="U198" s="39"/>
      <c r="V198" s="39"/>
      <c r="W198" s="39"/>
      <c r="X198" s="39"/>
      <c r="Y198" s="39"/>
      <c r="Z198" s="39"/>
      <c r="AA198" s="39"/>
      <c r="AB198" s="39"/>
      <c r="AC198" s="39"/>
      <c r="AD198" s="39"/>
      <c r="AE198" s="39"/>
      <c r="AR198" s="231" t="s">
        <v>167</v>
      </c>
      <c r="AT198" s="231" t="s">
        <v>162</v>
      </c>
      <c r="AU198" s="231" t="s">
        <v>82</v>
      </c>
      <c r="AY198" s="18" t="s">
        <v>160</v>
      </c>
      <c r="BE198" s="232">
        <f>IF(N198="základní",J198,0)</f>
        <v>0</v>
      </c>
      <c r="BF198" s="232">
        <f>IF(N198="snížená",J198,0)</f>
        <v>0</v>
      </c>
      <c r="BG198" s="232">
        <f>IF(N198="zákl. přenesená",J198,0)</f>
        <v>0</v>
      </c>
      <c r="BH198" s="232">
        <f>IF(N198="sníž. přenesená",J198,0)</f>
        <v>0</v>
      </c>
      <c r="BI198" s="232">
        <f>IF(N198="nulová",J198,0)</f>
        <v>0</v>
      </c>
      <c r="BJ198" s="18" t="s">
        <v>80</v>
      </c>
      <c r="BK198" s="232">
        <f>ROUND(I198*H198,2)</f>
        <v>0</v>
      </c>
      <c r="BL198" s="18" t="s">
        <v>167</v>
      </c>
      <c r="BM198" s="231" t="s">
        <v>728</v>
      </c>
    </row>
    <row r="199" s="2" customFormat="1">
      <c r="A199" s="39"/>
      <c r="B199" s="40"/>
      <c r="C199" s="41"/>
      <c r="D199" s="233" t="s">
        <v>169</v>
      </c>
      <c r="E199" s="41"/>
      <c r="F199" s="234" t="s">
        <v>727</v>
      </c>
      <c r="G199" s="41"/>
      <c r="H199" s="41"/>
      <c r="I199" s="138"/>
      <c r="J199" s="41"/>
      <c r="K199" s="41"/>
      <c r="L199" s="45"/>
      <c r="M199" s="235"/>
      <c r="N199" s="236"/>
      <c r="O199" s="85"/>
      <c r="P199" s="85"/>
      <c r="Q199" s="85"/>
      <c r="R199" s="85"/>
      <c r="S199" s="85"/>
      <c r="T199" s="86"/>
      <c r="U199" s="39"/>
      <c r="V199" s="39"/>
      <c r="W199" s="39"/>
      <c r="X199" s="39"/>
      <c r="Y199" s="39"/>
      <c r="Z199" s="39"/>
      <c r="AA199" s="39"/>
      <c r="AB199" s="39"/>
      <c r="AC199" s="39"/>
      <c r="AD199" s="39"/>
      <c r="AE199" s="39"/>
      <c r="AT199" s="18" t="s">
        <v>169</v>
      </c>
      <c r="AU199" s="18" t="s">
        <v>82</v>
      </c>
    </row>
    <row r="200" s="2" customFormat="1">
      <c r="A200" s="39"/>
      <c r="B200" s="40"/>
      <c r="C200" s="41"/>
      <c r="D200" s="233" t="s">
        <v>171</v>
      </c>
      <c r="E200" s="41"/>
      <c r="F200" s="237" t="s">
        <v>729</v>
      </c>
      <c r="G200" s="41"/>
      <c r="H200" s="41"/>
      <c r="I200" s="138"/>
      <c r="J200" s="41"/>
      <c r="K200" s="41"/>
      <c r="L200" s="45"/>
      <c r="M200" s="235"/>
      <c r="N200" s="236"/>
      <c r="O200" s="85"/>
      <c r="P200" s="85"/>
      <c r="Q200" s="85"/>
      <c r="R200" s="85"/>
      <c r="S200" s="85"/>
      <c r="T200" s="86"/>
      <c r="U200" s="39"/>
      <c r="V200" s="39"/>
      <c r="W200" s="39"/>
      <c r="X200" s="39"/>
      <c r="Y200" s="39"/>
      <c r="Z200" s="39"/>
      <c r="AA200" s="39"/>
      <c r="AB200" s="39"/>
      <c r="AC200" s="39"/>
      <c r="AD200" s="39"/>
      <c r="AE200" s="39"/>
      <c r="AT200" s="18" t="s">
        <v>171</v>
      </c>
      <c r="AU200" s="18" t="s">
        <v>82</v>
      </c>
    </row>
    <row r="201" s="2" customFormat="1" ht="16.5" customHeight="1">
      <c r="A201" s="39"/>
      <c r="B201" s="40"/>
      <c r="C201" s="220" t="s">
        <v>346</v>
      </c>
      <c r="D201" s="220" t="s">
        <v>162</v>
      </c>
      <c r="E201" s="221" t="s">
        <v>730</v>
      </c>
      <c r="F201" s="222" t="s">
        <v>731</v>
      </c>
      <c r="G201" s="223" t="s">
        <v>379</v>
      </c>
      <c r="H201" s="224">
        <v>1</v>
      </c>
      <c r="I201" s="225"/>
      <c r="J201" s="226">
        <f>ROUND(I201*H201,2)</f>
        <v>0</v>
      </c>
      <c r="K201" s="222" t="s">
        <v>19</v>
      </c>
      <c r="L201" s="45"/>
      <c r="M201" s="227" t="s">
        <v>19</v>
      </c>
      <c r="N201" s="228" t="s">
        <v>43</v>
      </c>
      <c r="O201" s="85"/>
      <c r="P201" s="229">
        <f>O201*H201</f>
        <v>0</v>
      </c>
      <c r="Q201" s="229">
        <v>0</v>
      </c>
      <c r="R201" s="229">
        <f>Q201*H201</f>
        <v>0</v>
      </c>
      <c r="S201" s="229">
        <v>0.086999999999999994</v>
      </c>
      <c r="T201" s="230">
        <f>S201*H201</f>
        <v>0.086999999999999994</v>
      </c>
      <c r="U201" s="39"/>
      <c r="V201" s="39"/>
      <c r="W201" s="39"/>
      <c r="X201" s="39"/>
      <c r="Y201" s="39"/>
      <c r="Z201" s="39"/>
      <c r="AA201" s="39"/>
      <c r="AB201" s="39"/>
      <c r="AC201" s="39"/>
      <c r="AD201" s="39"/>
      <c r="AE201" s="39"/>
      <c r="AR201" s="231" t="s">
        <v>167</v>
      </c>
      <c r="AT201" s="231" t="s">
        <v>162</v>
      </c>
      <c r="AU201" s="231" t="s">
        <v>82</v>
      </c>
      <c r="AY201" s="18" t="s">
        <v>160</v>
      </c>
      <c r="BE201" s="232">
        <f>IF(N201="základní",J201,0)</f>
        <v>0</v>
      </c>
      <c r="BF201" s="232">
        <f>IF(N201="snížená",J201,0)</f>
        <v>0</v>
      </c>
      <c r="BG201" s="232">
        <f>IF(N201="zákl. přenesená",J201,0)</f>
        <v>0</v>
      </c>
      <c r="BH201" s="232">
        <f>IF(N201="sníž. přenesená",J201,0)</f>
        <v>0</v>
      </c>
      <c r="BI201" s="232">
        <f>IF(N201="nulová",J201,0)</f>
        <v>0</v>
      </c>
      <c r="BJ201" s="18" t="s">
        <v>80</v>
      </c>
      <c r="BK201" s="232">
        <f>ROUND(I201*H201,2)</f>
        <v>0</v>
      </c>
      <c r="BL201" s="18" t="s">
        <v>167</v>
      </c>
      <c r="BM201" s="231" t="s">
        <v>732</v>
      </c>
    </row>
    <row r="202" s="2" customFormat="1">
      <c r="A202" s="39"/>
      <c r="B202" s="40"/>
      <c r="C202" s="41"/>
      <c r="D202" s="233" t="s">
        <v>169</v>
      </c>
      <c r="E202" s="41"/>
      <c r="F202" s="234" t="s">
        <v>731</v>
      </c>
      <c r="G202" s="41"/>
      <c r="H202" s="41"/>
      <c r="I202" s="138"/>
      <c r="J202" s="41"/>
      <c r="K202" s="41"/>
      <c r="L202" s="45"/>
      <c r="M202" s="235"/>
      <c r="N202" s="236"/>
      <c r="O202" s="85"/>
      <c r="P202" s="85"/>
      <c r="Q202" s="85"/>
      <c r="R202" s="85"/>
      <c r="S202" s="85"/>
      <c r="T202" s="86"/>
      <c r="U202" s="39"/>
      <c r="V202" s="39"/>
      <c r="W202" s="39"/>
      <c r="X202" s="39"/>
      <c r="Y202" s="39"/>
      <c r="Z202" s="39"/>
      <c r="AA202" s="39"/>
      <c r="AB202" s="39"/>
      <c r="AC202" s="39"/>
      <c r="AD202" s="39"/>
      <c r="AE202" s="39"/>
      <c r="AT202" s="18" t="s">
        <v>169</v>
      </c>
      <c r="AU202" s="18" t="s">
        <v>82</v>
      </c>
    </row>
    <row r="203" s="2" customFormat="1">
      <c r="A203" s="39"/>
      <c r="B203" s="40"/>
      <c r="C203" s="41"/>
      <c r="D203" s="233" t="s">
        <v>171</v>
      </c>
      <c r="E203" s="41"/>
      <c r="F203" s="237" t="s">
        <v>729</v>
      </c>
      <c r="G203" s="41"/>
      <c r="H203" s="41"/>
      <c r="I203" s="138"/>
      <c r="J203" s="41"/>
      <c r="K203" s="41"/>
      <c r="L203" s="45"/>
      <c r="M203" s="235"/>
      <c r="N203" s="236"/>
      <c r="O203" s="85"/>
      <c r="P203" s="85"/>
      <c r="Q203" s="85"/>
      <c r="R203" s="85"/>
      <c r="S203" s="85"/>
      <c r="T203" s="86"/>
      <c r="U203" s="39"/>
      <c r="V203" s="39"/>
      <c r="W203" s="39"/>
      <c r="X203" s="39"/>
      <c r="Y203" s="39"/>
      <c r="Z203" s="39"/>
      <c r="AA203" s="39"/>
      <c r="AB203" s="39"/>
      <c r="AC203" s="39"/>
      <c r="AD203" s="39"/>
      <c r="AE203" s="39"/>
      <c r="AT203" s="18" t="s">
        <v>171</v>
      </c>
      <c r="AU203" s="18" t="s">
        <v>82</v>
      </c>
    </row>
    <row r="204" s="2" customFormat="1" ht="16.5" customHeight="1">
      <c r="A204" s="39"/>
      <c r="B204" s="40"/>
      <c r="C204" s="220" t="s">
        <v>351</v>
      </c>
      <c r="D204" s="220" t="s">
        <v>162</v>
      </c>
      <c r="E204" s="221" t="s">
        <v>733</v>
      </c>
      <c r="F204" s="222" t="s">
        <v>734</v>
      </c>
      <c r="G204" s="223" t="s">
        <v>379</v>
      </c>
      <c r="H204" s="224">
        <v>13</v>
      </c>
      <c r="I204" s="225"/>
      <c r="J204" s="226">
        <f>ROUND(I204*H204,2)</f>
        <v>0</v>
      </c>
      <c r="K204" s="222" t="s">
        <v>166</v>
      </c>
      <c r="L204" s="45"/>
      <c r="M204" s="227" t="s">
        <v>19</v>
      </c>
      <c r="N204" s="228" t="s">
        <v>43</v>
      </c>
      <c r="O204" s="85"/>
      <c r="P204" s="229">
        <f>O204*H204</f>
        <v>0</v>
      </c>
      <c r="Q204" s="229">
        <v>0</v>
      </c>
      <c r="R204" s="229">
        <f>Q204*H204</f>
        <v>0</v>
      </c>
      <c r="S204" s="229">
        <v>0.082000000000000003</v>
      </c>
      <c r="T204" s="230">
        <f>S204*H204</f>
        <v>1.0660000000000001</v>
      </c>
      <c r="U204" s="39"/>
      <c r="V204" s="39"/>
      <c r="W204" s="39"/>
      <c r="X204" s="39"/>
      <c r="Y204" s="39"/>
      <c r="Z204" s="39"/>
      <c r="AA204" s="39"/>
      <c r="AB204" s="39"/>
      <c r="AC204" s="39"/>
      <c r="AD204" s="39"/>
      <c r="AE204" s="39"/>
      <c r="AR204" s="231" t="s">
        <v>167</v>
      </c>
      <c r="AT204" s="231" t="s">
        <v>162</v>
      </c>
      <c r="AU204" s="231" t="s">
        <v>82</v>
      </c>
      <c r="AY204" s="18" t="s">
        <v>160</v>
      </c>
      <c r="BE204" s="232">
        <f>IF(N204="základní",J204,0)</f>
        <v>0</v>
      </c>
      <c r="BF204" s="232">
        <f>IF(N204="snížená",J204,0)</f>
        <v>0</v>
      </c>
      <c r="BG204" s="232">
        <f>IF(N204="zákl. přenesená",J204,0)</f>
        <v>0</v>
      </c>
      <c r="BH204" s="232">
        <f>IF(N204="sníž. přenesená",J204,0)</f>
        <v>0</v>
      </c>
      <c r="BI204" s="232">
        <f>IF(N204="nulová",J204,0)</f>
        <v>0</v>
      </c>
      <c r="BJ204" s="18" t="s">
        <v>80</v>
      </c>
      <c r="BK204" s="232">
        <f>ROUND(I204*H204,2)</f>
        <v>0</v>
      </c>
      <c r="BL204" s="18" t="s">
        <v>167</v>
      </c>
      <c r="BM204" s="231" t="s">
        <v>735</v>
      </c>
    </row>
    <row r="205" s="2" customFormat="1">
      <c r="A205" s="39"/>
      <c r="B205" s="40"/>
      <c r="C205" s="41"/>
      <c r="D205" s="233" t="s">
        <v>169</v>
      </c>
      <c r="E205" s="41"/>
      <c r="F205" s="234" t="s">
        <v>736</v>
      </c>
      <c r="G205" s="41"/>
      <c r="H205" s="41"/>
      <c r="I205" s="138"/>
      <c r="J205" s="41"/>
      <c r="K205" s="41"/>
      <c r="L205" s="45"/>
      <c r="M205" s="235"/>
      <c r="N205" s="236"/>
      <c r="O205" s="85"/>
      <c r="P205" s="85"/>
      <c r="Q205" s="85"/>
      <c r="R205" s="85"/>
      <c r="S205" s="85"/>
      <c r="T205" s="86"/>
      <c r="U205" s="39"/>
      <c r="V205" s="39"/>
      <c r="W205" s="39"/>
      <c r="X205" s="39"/>
      <c r="Y205" s="39"/>
      <c r="Z205" s="39"/>
      <c r="AA205" s="39"/>
      <c r="AB205" s="39"/>
      <c r="AC205" s="39"/>
      <c r="AD205" s="39"/>
      <c r="AE205" s="39"/>
      <c r="AT205" s="18" t="s">
        <v>169</v>
      </c>
      <c r="AU205" s="18" t="s">
        <v>82</v>
      </c>
    </row>
    <row r="206" s="2" customFormat="1">
      <c r="A206" s="39"/>
      <c r="B206" s="40"/>
      <c r="C206" s="41"/>
      <c r="D206" s="233" t="s">
        <v>171</v>
      </c>
      <c r="E206" s="41"/>
      <c r="F206" s="237" t="s">
        <v>737</v>
      </c>
      <c r="G206" s="41"/>
      <c r="H206" s="41"/>
      <c r="I206" s="138"/>
      <c r="J206" s="41"/>
      <c r="K206" s="41"/>
      <c r="L206" s="45"/>
      <c r="M206" s="235"/>
      <c r="N206" s="236"/>
      <c r="O206" s="85"/>
      <c r="P206" s="85"/>
      <c r="Q206" s="85"/>
      <c r="R206" s="85"/>
      <c r="S206" s="85"/>
      <c r="T206" s="86"/>
      <c r="U206" s="39"/>
      <c r="V206" s="39"/>
      <c r="W206" s="39"/>
      <c r="X206" s="39"/>
      <c r="Y206" s="39"/>
      <c r="Z206" s="39"/>
      <c r="AA206" s="39"/>
      <c r="AB206" s="39"/>
      <c r="AC206" s="39"/>
      <c r="AD206" s="39"/>
      <c r="AE206" s="39"/>
      <c r="AT206" s="18" t="s">
        <v>171</v>
      </c>
      <c r="AU206" s="18" t="s">
        <v>82</v>
      </c>
    </row>
    <row r="207" s="12" customFormat="1" ht="22.8" customHeight="1">
      <c r="A207" s="12"/>
      <c r="B207" s="204"/>
      <c r="C207" s="205"/>
      <c r="D207" s="206" t="s">
        <v>71</v>
      </c>
      <c r="E207" s="218" t="s">
        <v>738</v>
      </c>
      <c r="F207" s="218" t="s">
        <v>739</v>
      </c>
      <c r="G207" s="205"/>
      <c r="H207" s="205"/>
      <c r="I207" s="208"/>
      <c r="J207" s="219">
        <f>BK207</f>
        <v>0</v>
      </c>
      <c r="K207" s="205"/>
      <c r="L207" s="210"/>
      <c r="M207" s="211"/>
      <c r="N207" s="212"/>
      <c r="O207" s="212"/>
      <c r="P207" s="213">
        <f>SUM(P208:P238)</f>
        <v>0</v>
      </c>
      <c r="Q207" s="212"/>
      <c r="R207" s="213">
        <f>SUM(R208:R238)</f>
        <v>0</v>
      </c>
      <c r="S207" s="212"/>
      <c r="T207" s="214">
        <f>SUM(T208:T238)</f>
        <v>0</v>
      </c>
      <c r="U207" s="12"/>
      <c r="V207" s="12"/>
      <c r="W207" s="12"/>
      <c r="X207" s="12"/>
      <c r="Y207" s="12"/>
      <c r="Z207" s="12"/>
      <c r="AA207" s="12"/>
      <c r="AB207" s="12"/>
      <c r="AC207" s="12"/>
      <c r="AD207" s="12"/>
      <c r="AE207" s="12"/>
      <c r="AR207" s="215" t="s">
        <v>80</v>
      </c>
      <c r="AT207" s="216" t="s">
        <v>71</v>
      </c>
      <c r="AU207" s="216" t="s">
        <v>80</v>
      </c>
      <c r="AY207" s="215" t="s">
        <v>160</v>
      </c>
      <c r="BK207" s="217">
        <f>SUM(BK208:BK238)</f>
        <v>0</v>
      </c>
    </row>
    <row r="208" s="2" customFormat="1" ht="16.5" customHeight="1">
      <c r="A208" s="39"/>
      <c r="B208" s="40"/>
      <c r="C208" s="220" t="s">
        <v>357</v>
      </c>
      <c r="D208" s="220" t="s">
        <v>162</v>
      </c>
      <c r="E208" s="221" t="s">
        <v>740</v>
      </c>
      <c r="F208" s="222" t="s">
        <v>741</v>
      </c>
      <c r="G208" s="223" t="s">
        <v>190</v>
      </c>
      <c r="H208" s="224">
        <v>3169.8499999999999</v>
      </c>
      <c r="I208" s="225"/>
      <c r="J208" s="226">
        <f>ROUND(I208*H208,2)</f>
        <v>0</v>
      </c>
      <c r="K208" s="222" t="s">
        <v>166</v>
      </c>
      <c r="L208" s="45"/>
      <c r="M208" s="227" t="s">
        <v>19</v>
      </c>
      <c r="N208" s="228" t="s">
        <v>43</v>
      </c>
      <c r="O208" s="85"/>
      <c r="P208" s="229">
        <f>O208*H208</f>
        <v>0</v>
      </c>
      <c r="Q208" s="229">
        <v>0</v>
      </c>
      <c r="R208" s="229">
        <f>Q208*H208</f>
        <v>0</v>
      </c>
      <c r="S208" s="229">
        <v>0</v>
      </c>
      <c r="T208" s="230">
        <f>S208*H208</f>
        <v>0</v>
      </c>
      <c r="U208" s="39"/>
      <c r="V208" s="39"/>
      <c r="W208" s="39"/>
      <c r="X208" s="39"/>
      <c r="Y208" s="39"/>
      <c r="Z208" s="39"/>
      <c r="AA208" s="39"/>
      <c r="AB208" s="39"/>
      <c r="AC208" s="39"/>
      <c r="AD208" s="39"/>
      <c r="AE208" s="39"/>
      <c r="AR208" s="231" t="s">
        <v>167</v>
      </c>
      <c r="AT208" s="231" t="s">
        <v>162</v>
      </c>
      <c r="AU208" s="231" t="s">
        <v>82</v>
      </c>
      <c r="AY208" s="18" t="s">
        <v>160</v>
      </c>
      <c r="BE208" s="232">
        <f>IF(N208="základní",J208,0)</f>
        <v>0</v>
      </c>
      <c r="BF208" s="232">
        <f>IF(N208="snížená",J208,0)</f>
        <v>0</v>
      </c>
      <c r="BG208" s="232">
        <f>IF(N208="zákl. přenesená",J208,0)</f>
        <v>0</v>
      </c>
      <c r="BH208" s="232">
        <f>IF(N208="sníž. přenesená",J208,0)</f>
        <v>0</v>
      </c>
      <c r="BI208" s="232">
        <f>IF(N208="nulová",J208,0)</f>
        <v>0</v>
      </c>
      <c r="BJ208" s="18" t="s">
        <v>80</v>
      </c>
      <c r="BK208" s="232">
        <f>ROUND(I208*H208,2)</f>
        <v>0</v>
      </c>
      <c r="BL208" s="18" t="s">
        <v>167</v>
      </c>
      <c r="BM208" s="231" t="s">
        <v>742</v>
      </c>
    </row>
    <row r="209" s="2" customFormat="1">
      <c r="A209" s="39"/>
      <c r="B209" s="40"/>
      <c r="C209" s="41"/>
      <c r="D209" s="233" t="s">
        <v>169</v>
      </c>
      <c r="E209" s="41"/>
      <c r="F209" s="234" t="s">
        <v>743</v>
      </c>
      <c r="G209" s="41"/>
      <c r="H209" s="41"/>
      <c r="I209" s="138"/>
      <c r="J209" s="41"/>
      <c r="K209" s="41"/>
      <c r="L209" s="45"/>
      <c r="M209" s="235"/>
      <c r="N209" s="236"/>
      <c r="O209" s="85"/>
      <c r="P209" s="85"/>
      <c r="Q209" s="85"/>
      <c r="R209" s="85"/>
      <c r="S209" s="85"/>
      <c r="T209" s="86"/>
      <c r="U209" s="39"/>
      <c r="V209" s="39"/>
      <c r="W209" s="39"/>
      <c r="X209" s="39"/>
      <c r="Y209" s="39"/>
      <c r="Z209" s="39"/>
      <c r="AA209" s="39"/>
      <c r="AB209" s="39"/>
      <c r="AC209" s="39"/>
      <c r="AD209" s="39"/>
      <c r="AE209" s="39"/>
      <c r="AT209" s="18" t="s">
        <v>169</v>
      </c>
      <c r="AU209" s="18" t="s">
        <v>82</v>
      </c>
    </row>
    <row r="210" s="2" customFormat="1">
      <c r="A210" s="39"/>
      <c r="B210" s="40"/>
      <c r="C210" s="41"/>
      <c r="D210" s="233" t="s">
        <v>171</v>
      </c>
      <c r="E210" s="41"/>
      <c r="F210" s="237" t="s">
        <v>744</v>
      </c>
      <c r="G210" s="41"/>
      <c r="H210" s="41"/>
      <c r="I210" s="138"/>
      <c r="J210" s="41"/>
      <c r="K210" s="41"/>
      <c r="L210" s="45"/>
      <c r="M210" s="235"/>
      <c r="N210" s="236"/>
      <c r="O210" s="85"/>
      <c r="P210" s="85"/>
      <c r="Q210" s="85"/>
      <c r="R210" s="85"/>
      <c r="S210" s="85"/>
      <c r="T210" s="86"/>
      <c r="U210" s="39"/>
      <c r="V210" s="39"/>
      <c r="W210" s="39"/>
      <c r="X210" s="39"/>
      <c r="Y210" s="39"/>
      <c r="Z210" s="39"/>
      <c r="AA210" s="39"/>
      <c r="AB210" s="39"/>
      <c r="AC210" s="39"/>
      <c r="AD210" s="39"/>
      <c r="AE210" s="39"/>
      <c r="AT210" s="18" t="s">
        <v>171</v>
      </c>
      <c r="AU210" s="18" t="s">
        <v>82</v>
      </c>
    </row>
    <row r="211" s="13" customFormat="1">
      <c r="A211" s="13"/>
      <c r="B211" s="238"/>
      <c r="C211" s="239"/>
      <c r="D211" s="233" t="s">
        <v>173</v>
      </c>
      <c r="E211" s="240" t="s">
        <v>19</v>
      </c>
      <c r="F211" s="241" t="s">
        <v>745</v>
      </c>
      <c r="G211" s="239"/>
      <c r="H211" s="242">
        <v>3169.8499999999999</v>
      </c>
      <c r="I211" s="243"/>
      <c r="J211" s="239"/>
      <c r="K211" s="239"/>
      <c r="L211" s="244"/>
      <c r="M211" s="245"/>
      <c r="N211" s="246"/>
      <c r="O211" s="246"/>
      <c r="P211" s="246"/>
      <c r="Q211" s="246"/>
      <c r="R211" s="246"/>
      <c r="S211" s="246"/>
      <c r="T211" s="247"/>
      <c r="U211" s="13"/>
      <c r="V211" s="13"/>
      <c r="W211" s="13"/>
      <c r="X211" s="13"/>
      <c r="Y211" s="13"/>
      <c r="Z211" s="13"/>
      <c r="AA211" s="13"/>
      <c r="AB211" s="13"/>
      <c r="AC211" s="13"/>
      <c r="AD211" s="13"/>
      <c r="AE211" s="13"/>
      <c r="AT211" s="248" t="s">
        <v>173</v>
      </c>
      <c r="AU211" s="248" t="s">
        <v>82</v>
      </c>
      <c r="AV211" s="13" t="s">
        <v>82</v>
      </c>
      <c r="AW211" s="13" t="s">
        <v>33</v>
      </c>
      <c r="AX211" s="13" t="s">
        <v>80</v>
      </c>
      <c r="AY211" s="248" t="s">
        <v>160</v>
      </c>
    </row>
    <row r="212" s="2" customFormat="1" ht="16.5" customHeight="1">
      <c r="A212" s="39"/>
      <c r="B212" s="40"/>
      <c r="C212" s="220" t="s">
        <v>364</v>
      </c>
      <c r="D212" s="220" t="s">
        <v>162</v>
      </c>
      <c r="E212" s="221" t="s">
        <v>746</v>
      </c>
      <c r="F212" s="222" t="s">
        <v>747</v>
      </c>
      <c r="G212" s="223" t="s">
        <v>190</v>
      </c>
      <c r="H212" s="224">
        <v>28528.650000000001</v>
      </c>
      <c r="I212" s="225"/>
      <c r="J212" s="226">
        <f>ROUND(I212*H212,2)</f>
        <v>0</v>
      </c>
      <c r="K212" s="222" t="s">
        <v>166</v>
      </c>
      <c r="L212" s="45"/>
      <c r="M212" s="227" t="s">
        <v>19</v>
      </c>
      <c r="N212" s="228" t="s">
        <v>43</v>
      </c>
      <c r="O212" s="85"/>
      <c r="P212" s="229">
        <f>O212*H212</f>
        <v>0</v>
      </c>
      <c r="Q212" s="229">
        <v>0</v>
      </c>
      <c r="R212" s="229">
        <f>Q212*H212</f>
        <v>0</v>
      </c>
      <c r="S212" s="229">
        <v>0</v>
      </c>
      <c r="T212" s="230">
        <f>S212*H212</f>
        <v>0</v>
      </c>
      <c r="U212" s="39"/>
      <c r="V212" s="39"/>
      <c r="W212" s="39"/>
      <c r="X212" s="39"/>
      <c r="Y212" s="39"/>
      <c r="Z212" s="39"/>
      <c r="AA212" s="39"/>
      <c r="AB212" s="39"/>
      <c r="AC212" s="39"/>
      <c r="AD212" s="39"/>
      <c r="AE212" s="39"/>
      <c r="AR212" s="231" t="s">
        <v>167</v>
      </c>
      <c r="AT212" s="231" t="s">
        <v>162</v>
      </c>
      <c r="AU212" s="231" t="s">
        <v>82</v>
      </c>
      <c r="AY212" s="18" t="s">
        <v>160</v>
      </c>
      <c r="BE212" s="232">
        <f>IF(N212="základní",J212,0)</f>
        <v>0</v>
      </c>
      <c r="BF212" s="232">
        <f>IF(N212="snížená",J212,0)</f>
        <v>0</v>
      </c>
      <c r="BG212" s="232">
        <f>IF(N212="zákl. přenesená",J212,0)</f>
        <v>0</v>
      </c>
      <c r="BH212" s="232">
        <f>IF(N212="sníž. přenesená",J212,0)</f>
        <v>0</v>
      </c>
      <c r="BI212" s="232">
        <f>IF(N212="nulová",J212,0)</f>
        <v>0</v>
      </c>
      <c r="BJ212" s="18" t="s">
        <v>80</v>
      </c>
      <c r="BK212" s="232">
        <f>ROUND(I212*H212,2)</f>
        <v>0</v>
      </c>
      <c r="BL212" s="18" t="s">
        <v>167</v>
      </c>
      <c r="BM212" s="231" t="s">
        <v>748</v>
      </c>
    </row>
    <row r="213" s="2" customFormat="1">
      <c r="A213" s="39"/>
      <c r="B213" s="40"/>
      <c r="C213" s="41"/>
      <c r="D213" s="233" t="s">
        <v>169</v>
      </c>
      <c r="E213" s="41"/>
      <c r="F213" s="234" t="s">
        <v>749</v>
      </c>
      <c r="G213" s="41"/>
      <c r="H213" s="41"/>
      <c r="I213" s="138"/>
      <c r="J213" s="41"/>
      <c r="K213" s="41"/>
      <c r="L213" s="45"/>
      <c r="M213" s="235"/>
      <c r="N213" s="236"/>
      <c r="O213" s="85"/>
      <c r="P213" s="85"/>
      <c r="Q213" s="85"/>
      <c r="R213" s="85"/>
      <c r="S213" s="85"/>
      <c r="T213" s="86"/>
      <c r="U213" s="39"/>
      <c r="V213" s="39"/>
      <c r="W213" s="39"/>
      <c r="X213" s="39"/>
      <c r="Y213" s="39"/>
      <c r="Z213" s="39"/>
      <c r="AA213" s="39"/>
      <c r="AB213" s="39"/>
      <c r="AC213" s="39"/>
      <c r="AD213" s="39"/>
      <c r="AE213" s="39"/>
      <c r="AT213" s="18" t="s">
        <v>169</v>
      </c>
      <c r="AU213" s="18" t="s">
        <v>82</v>
      </c>
    </row>
    <row r="214" s="2" customFormat="1">
      <c r="A214" s="39"/>
      <c r="B214" s="40"/>
      <c r="C214" s="41"/>
      <c r="D214" s="233" t="s">
        <v>171</v>
      </c>
      <c r="E214" s="41"/>
      <c r="F214" s="237" t="s">
        <v>744</v>
      </c>
      <c r="G214" s="41"/>
      <c r="H214" s="41"/>
      <c r="I214" s="138"/>
      <c r="J214" s="41"/>
      <c r="K214" s="41"/>
      <c r="L214" s="45"/>
      <c r="M214" s="235"/>
      <c r="N214" s="236"/>
      <c r="O214" s="85"/>
      <c r="P214" s="85"/>
      <c r="Q214" s="85"/>
      <c r="R214" s="85"/>
      <c r="S214" s="85"/>
      <c r="T214" s="86"/>
      <c r="U214" s="39"/>
      <c r="V214" s="39"/>
      <c r="W214" s="39"/>
      <c r="X214" s="39"/>
      <c r="Y214" s="39"/>
      <c r="Z214" s="39"/>
      <c r="AA214" s="39"/>
      <c r="AB214" s="39"/>
      <c r="AC214" s="39"/>
      <c r="AD214" s="39"/>
      <c r="AE214" s="39"/>
      <c r="AT214" s="18" t="s">
        <v>171</v>
      </c>
      <c r="AU214" s="18" t="s">
        <v>82</v>
      </c>
    </row>
    <row r="215" s="13" customFormat="1">
      <c r="A215" s="13"/>
      <c r="B215" s="238"/>
      <c r="C215" s="239"/>
      <c r="D215" s="233" t="s">
        <v>173</v>
      </c>
      <c r="E215" s="239"/>
      <c r="F215" s="241" t="s">
        <v>750</v>
      </c>
      <c r="G215" s="239"/>
      <c r="H215" s="242">
        <v>28528.650000000001</v>
      </c>
      <c r="I215" s="243"/>
      <c r="J215" s="239"/>
      <c r="K215" s="239"/>
      <c r="L215" s="244"/>
      <c r="M215" s="245"/>
      <c r="N215" s="246"/>
      <c r="O215" s="246"/>
      <c r="P215" s="246"/>
      <c r="Q215" s="246"/>
      <c r="R215" s="246"/>
      <c r="S215" s="246"/>
      <c r="T215" s="247"/>
      <c r="U215" s="13"/>
      <c r="V215" s="13"/>
      <c r="W215" s="13"/>
      <c r="X215" s="13"/>
      <c r="Y215" s="13"/>
      <c r="Z215" s="13"/>
      <c r="AA215" s="13"/>
      <c r="AB215" s="13"/>
      <c r="AC215" s="13"/>
      <c r="AD215" s="13"/>
      <c r="AE215" s="13"/>
      <c r="AT215" s="248" t="s">
        <v>173</v>
      </c>
      <c r="AU215" s="248" t="s">
        <v>82</v>
      </c>
      <c r="AV215" s="13" t="s">
        <v>82</v>
      </c>
      <c r="AW215" s="13" t="s">
        <v>4</v>
      </c>
      <c r="AX215" s="13" t="s">
        <v>80</v>
      </c>
      <c r="AY215" s="248" t="s">
        <v>160</v>
      </c>
    </row>
    <row r="216" s="2" customFormat="1" ht="16.5" customHeight="1">
      <c r="A216" s="39"/>
      <c r="B216" s="40"/>
      <c r="C216" s="220" t="s">
        <v>371</v>
      </c>
      <c r="D216" s="220" t="s">
        <v>162</v>
      </c>
      <c r="E216" s="221" t="s">
        <v>751</v>
      </c>
      <c r="F216" s="222" t="s">
        <v>752</v>
      </c>
      <c r="G216" s="223" t="s">
        <v>190</v>
      </c>
      <c r="H216" s="224">
        <v>24.52</v>
      </c>
      <c r="I216" s="225"/>
      <c r="J216" s="226">
        <f>ROUND(I216*H216,2)</f>
        <v>0</v>
      </c>
      <c r="K216" s="222" t="s">
        <v>166</v>
      </c>
      <c r="L216" s="45"/>
      <c r="M216" s="227" t="s">
        <v>19</v>
      </c>
      <c r="N216" s="228" t="s">
        <v>43</v>
      </c>
      <c r="O216" s="85"/>
      <c r="P216" s="229">
        <f>O216*H216</f>
        <v>0</v>
      </c>
      <c r="Q216" s="229">
        <v>0</v>
      </c>
      <c r="R216" s="229">
        <f>Q216*H216</f>
        <v>0</v>
      </c>
      <c r="S216" s="229">
        <v>0</v>
      </c>
      <c r="T216" s="230">
        <f>S216*H216</f>
        <v>0</v>
      </c>
      <c r="U216" s="39"/>
      <c r="V216" s="39"/>
      <c r="W216" s="39"/>
      <c r="X216" s="39"/>
      <c r="Y216" s="39"/>
      <c r="Z216" s="39"/>
      <c r="AA216" s="39"/>
      <c r="AB216" s="39"/>
      <c r="AC216" s="39"/>
      <c r="AD216" s="39"/>
      <c r="AE216" s="39"/>
      <c r="AR216" s="231" t="s">
        <v>167</v>
      </c>
      <c r="AT216" s="231" t="s">
        <v>162</v>
      </c>
      <c r="AU216" s="231" t="s">
        <v>82</v>
      </c>
      <c r="AY216" s="18" t="s">
        <v>160</v>
      </c>
      <c r="BE216" s="232">
        <f>IF(N216="základní",J216,0)</f>
        <v>0</v>
      </c>
      <c r="BF216" s="232">
        <f>IF(N216="snížená",J216,0)</f>
        <v>0</v>
      </c>
      <c r="BG216" s="232">
        <f>IF(N216="zákl. přenesená",J216,0)</f>
        <v>0</v>
      </c>
      <c r="BH216" s="232">
        <f>IF(N216="sníž. přenesená",J216,0)</f>
        <v>0</v>
      </c>
      <c r="BI216" s="232">
        <f>IF(N216="nulová",J216,0)</f>
        <v>0</v>
      </c>
      <c r="BJ216" s="18" t="s">
        <v>80</v>
      </c>
      <c r="BK216" s="232">
        <f>ROUND(I216*H216,2)</f>
        <v>0</v>
      </c>
      <c r="BL216" s="18" t="s">
        <v>167</v>
      </c>
      <c r="BM216" s="231" t="s">
        <v>753</v>
      </c>
    </row>
    <row r="217" s="2" customFormat="1">
      <c r="A217" s="39"/>
      <c r="B217" s="40"/>
      <c r="C217" s="41"/>
      <c r="D217" s="233" t="s">
        <v>169</v>
      </c>
      <c r="E217" s="41"/>
      <c r="F217" s="234" t="s">
        <v>754</v>
      </c>
      <c r="G217" s="41"/>
      <c r="H217" s="41"/>
      <c r="I217" s="138"/>
      <c r="J217" s="41"/>
      <c r="K217" s="41"/>
      <c r="L217" s="45"/>
      <c r="M217" s="235"/>
      <c r="N217" s="236"/>
      <c r="O217" s="85"/>
      <c r="P217" s="85"/>
      <c r="Q217" s="85"/>
      <c r="R217" s="85"/>
      <c r="S217" s="85"/>
      <c r="T217" s="86"/>
      <c r="U217" s="39"/>
      <c r="V217" s="39"/>
      <c r="W217" s="39"/>
      <c r="X217" s="39"/>
      <c r="Y217" s="39"/>
      <c r="Z217" s="39"/>
      <c r="AA217" s="39"/>
      <c r="AB217" s="39"/>
      <c r="AC217" s="39"/>
      <c r="AD217" s="39"/>
      <c r="AE217" s="39"/>
      <c r="AT217" s="18" t="s">
        <v>169</v>
      </c>
      <c r="AU217" s="18" t="s">
        <v>82</v>
      </c>
    </row>
    <row r="218" s="2" customFormat="1">
      <c r="A218" s="39"/>
      <c r="B218" s="40"/>
      <c r="C218" s="41"/>
      <c r="D218" s="233" t="s">
        <v>171</v>
      </c>
      <c r="E218" s="41"/>
      <c r="F218" s="237" t="s">
        <v>744</v>
      </c>
      <c r="G218" s="41"/>
      <c r="H218" s="41"/>
      <c r="I218" s="138"/>
      <c r="J218" s="41"/>
      <c r="K218" s="41"/>
      <c r="L218" s="45"/>
      <c r="M218" s="235"/>
      <c r="N218" s="236"/>
      <c r="O218" s="85"/>
      <c r="P218" s="85"/>
      <c r="Q218" s="85"/>
      <c r="R218" s="85"/>
      <c r="S218" s="85"/>
      <c r="T218" s="86"/>
      <c r="U218" s="39"/>
      <c r="V218" s="39"/>
      <c r="W218" s="39"/>
      <c r="X218" s="39"/>
      <c r="Y218" s="39"/>
      <c r="Z218" s="39"/>
      <c r="AA218" s="39"/>
      <c r="AB218" s="39"/>
      <c r="AC218" s="39"/>
      <c r="AD218" s="39"/>
      <c r="AE218" s="39"/>
      <c r="AT218" s="18" t="s">
        <v>171</v>
      </c>
      <c r="AU218" s="18" t="s">
        <v>82</v>
      </c>
    </row>
    <row r="219" s="2" customFormat="1" ht="16.5" customHeight="1">
      <c r="A219" s="39"/>
      <c r="B219" s="40"/>
      <c r="C219" s="220" t="s">
        <v>376</v>
      </c>
      <c r="D219" s="220" t="s">
        <v>162</v>
      </c>
      <c r="E219" s="221" t="s">
        <v>755</v>
      </c>
      <c r="F219" s="222" t="s">
        <v>756</v>
      </c>
      <c r="G219" s="223" t="s">
        <v>190</v>
      </c>
      <c r="H219" s="224">
        <v>220.68000000000001</v>
      </c>
      <c r="I219" s="225"/>
      <c r="J219" s="226">
        <f>ROUND(I219*H219,2)</f>
        <v>0</v>
      </c>
      <c r="K219" s="222" t="s">
        <v>166</v>
      </c>
      <c r="L219" s="45"/>
      <c r="M219" s="227" t="s">
        <v>19</v>
      </c>
      <c r="N219" s="228" t="s">
        <v>43</v>
      </c>
      <c r="O219" s="85"/>
      <c r="P219" s="229">
        <f>O219*H219</f>
        <v>0</v>
      </c>
      <c r="Q219" s="229">
        <v>0</v>
      </c>
      <c r="R219" s="229">
        <f>Q219*H219</f>
        <v>0</v>
      </c>
      <c r="S219" s="229">
        <v>0</v>
      </c>
      <c r="T219" s="230">
        <f>S219*H219</f>
        <v>0</v>
      </c>
      <c r="U219" s="39"/>
      <c r="V219" s="39"/>
      <c r="W219" s="39"/>
      <c r="X219" s="39"/>
      <c r="Y219" s="39"/>
      <c r="Z219" s="39"/>
      <c r="AA219" s="39"/>
      <c r="AB219" s="39"/>
      <c r="AC219" s="39"/>
      <c r="AD219" s="39"/>
      <c r="AE219" s="39"/>
      <c r="AR219" s="231" t="s">
        <v>167</v>
      </c>
      <c r="AT219" s="231" t="s">
        <v>162</v>
      </c>
      <c r="AU219" s="231" t="s">
        <v>82</v>
      </c>
      <c r="AY219" s="18" t="s">
        <v>160</v>
      </c>
      <c r="BE219" s="232">
        <f>IF(N219="základní",J219,0)</f>
        <v>0</v>
      </c>
      <c r="BF219" s="232">
        <f>IF(N219="snížená",J219,0)</f>
        <v>0</v>
      </c>
      <c r="BG219" s="232">
        <f>IF(N219="zákl. přenesená",J219,0)</f>
        <v>0</v>
      </c>
      <c r="BH219" s="232">
        <f>IF(N219="sníž. přenesená",J219,0)</f>
        <v>0</v>
      </c>
      <c r="BI219" s="232">
        <f>IF(N219="nulová",J219,0)</f>
        <v>0</v>
      </c>
      <c r="BJ219" s="18" t="s">
        <v>80</v>
      </c>
      <c r="BK219" s="232">
        <f>ROUND(I219*H219,2)</f>
        <v>0</v>
      </c>
      <c r="BL219" s="18" t="s">
        <v>167</v>
      </c>
      <c r="BM219" s="231" t="s">
        <v>757</v>
      </c>
    </row>
    <row r="220" s="2" customFormat="1">
      <c r="A220" s="39"/>
      <c r="B220" s="40"/>
      <c r="C220" s="41"/>
      <c r="D220" s="233" t="s">
        <v>169</v>
      </c>
      <c r="E220" s="41"/>
      <c r="F220" s="234" t="s">
        <v>749</v>
      </c>
      <c r="G220" s="41"/>
      <c r="H220" s="41"/>
      <c r="I220" s="138"/>
      <c r="J220" s="41"/>
      <c r="K220" s="41"/>
      <c r="L220" s="45"/>
      <c r="M220" s="235"/>
      <c r="N220" s="236"/>
      <c r="O220" s="85"/>
      <c r="P220" s="85"/>
      <c r="Q220" s="85"/>
      <c r="R220" s="85"/>
      <c r="S220" s="85"/>
      <c r="T220" s="86"/>
      <c r="U220" s="39"/>
      <c r="V220" s="39"/>
      <c r="W220" s="39"/>
      <c r="X220" s="39"/>
      <c r="Y220" s="39"/>
      <c r="Z220" s="39"/>
      <c r="AA220" s="39"/>
      <c r="AB220" s="39"/>
      <c r="AC220" s="39"/>
      <c r="AD220" s="39"/>
      <c r="AE220" s="39"/>
      <c r="AT220" s="18" t="s">
        <v>169</v>
      </c>
      <c r="AU220" s="18" t="s">
        <v>82</v>
      </c>
    </row>
    <row r="221" s="2" customFormat="1">
      <c r="A221" s="39"/>
      <c r="B221" s="40"/>
      <c r="C221" s="41"/>
      <c r="D221" s="233" t="s">
        <v>171</v>
      </c>
      <c r="E221" s="41"/>
      <c r="F221" s="237" t="s">
        <v>744</v>
      </c>
      <c r="G221" s="41"/>
      <c r="H221" s="41"/>
      <c r="I221" s="138"/>
      <c r="J221" s="41"/>
      <c r="K221" s="41"/>
      <c r="L221" s="45"/>
      <c r="M221" s="235"/>
      <c r="N221" s="236"/>
      <c r="O221" s="85"/>
      <c r="P221" s="85"/>
      <c r="Q221" s="85"/>
      <c r="R221" s="85"/>
      <c r="S221" s="85"/>
      <c r="T221" s="86"/>
      <c r="U221" s="39"/>
      <c r="V221" s="39"/>
      <c r="W221" s="39"/>
      <c r="X221" s="39"/>
      <c r="Y221" s="39"/>
      <c r="Z221" s="39"/>
      <c r="AA221" s="39"/>
      <c r="AB221" s="39"/>
      <c r="AC221" s="39"/>
      <c r="AD221" s="39"/>
      <c r="AE221" s="39"/>
      <c r="AT221" s="18" t="s">
        <v>171</v>
      </c>
      <c r="AU221" s="18" t="s">
        <v>82</v>
      </c>
    </row>
    <row r="222" s="13" customFormat="1">
      <c r="A222" s="13"/>
      <c r="B222" s="238"/>
      <c r="C222" s="239"/>
      <c r="D222" s="233" t="s">
        <v>173</v>
      </c>
      <c r="E222" s="239"/>
      <c r="F222" s="241" t="s">
        <v>758</v>
      </c>
      <c r="G222" s="239"/>
      <c r="H222" s="242">
        <v>220.68000000000001</v>
      </c>
      <c r="I222" s="243"/>
      <c r="J222" s="239"/>
      <c r="K222" s="239"/>
      <c r="L222" s="244"/>
      <c r="M222" s="245"/>
      <c r="N222" s="246"/>
      <c r="O222" s="246"/>
      <c r="P222" s="246"/>
      <c r="Q222" s="246"/>
      <c r="R222" s="246"/>
      <c r="S222" s="246"/>
      <c r="T222" s="247"/>
      <c r="U222" s="13"/>
      <c r="V222" s="13"/>
      <c r="W222" s="13"/>
      <c r="X222" s="13"/>
      <c r="Y222" s="13"/>
      <c r="Z222" s="13"/>
      <c r="AA222" s="13"/>
      <c r="AB222" s="13"/>
      <c r="AC222" s="13"/>
      <c r="AD222" s="13"/>
      <c r="AE222" s="13"/>
      <c r="AT222" s="248" t="s">
        <v>173</v>
      </c>
      <c r="AU222" s="248" t="s">
        <v>82</v>
      </c>
      <c r="AV222" s="13" t="s">
        <v>82</v>
      </c>
      <c r="AW222" s="13" t="s">
        <v>4</v>
      </c>
      <c r="AX222" s="13" t="s">
        <v>80</v>
      </c>
      <c r="AY222" s="248" t="s">
        <v>160</v>
      </c>
    </row>
    <row r="223" s="2" customFormat="1" ht="16.5" customHeight="1">
      <c r="A223" s="39"/>
      <c r="B223" s="40"/>
      <c r="C223" s="220" t="s">
        <v>382</v>
      </c>
      <c r="D223" s="220" t="s">
        <v>162</v>
      </c>
      <c r="E223" s="221" t="s">
        <v>759</v>
      </c>
      <c r="F223" s="222" t="s">
        <v>760</v>
      </c>
      <c r="G223" s="223" t="s">
        <v>190</v>
      </c>
      <c r="H223" s="224">
        <v>483.69</v>
      </c>
      <c r="I223" s="225"/>
      <c r="J223" s="226">
        <f>ROUND(I223*H223,2)</f>
        <v>0</v>
      </c>
      <c r="K223" s="222" t="s">
        <v>166</v>
      </c>
      <c r="L223" s="45"/>
      <c r="M223" s="227" t="s">
        <v>19</v>
      </c>
      <c r="N223" s="228" t="s">
        <v>43</v>
      </c>
      <c r="O223" s="85"/>
      <c r="P223" s="229">
        <f>O223*H223</f>
        <v>0</v>
      </c>
      <c r="Q223" s="229">
        <v>0</v>
      </c>
      <c r="R223" s="229">
        <f>Q223*H223</f>
        <v>0</v>
      </c>
      <c r="S223" s="229">
        <v>0</v>
      </c>
      <c r="T223" s="230">
        <f>S223*H223</f>
        <v>0</v>
      </c>
      <c r="U223" s="39"/>
      <c r="V223" s="39"/>
      <c r="W223" s="39"/>
      <c r="X223" s="39"/>
      <c r="Y223" s="39"/>
      <c r="Z223" s="39"/>
      <c r="AA223" s="39"/>
      <c r="AB223" s="39"/>
      <c r="AC223" s="39"/>
      <c r="AD223" s="39"/>
      <c r="AE223" s="39"/>
      <c r="AR223" s="231" t="s">
        <v>167</v>
      </c>
      <c r="AT223" s="231" t="s">
        <v>162</v>
      </c>
      <c r="AU223" s="231" t="s">
        <v>82</v>
      </c>
      <c r="AY223" s="18" t="s">
        <v>160</v>
      </c>
      <c r="BE223" s="232">
        <f>IF(N223="základní",J223,0)</f>
        <v>0</v>
      </c>
      <c r="BF223" s="232">
        <f>IF(N223="snížená",J223,0)</f>
        <v>0</v>
      </c>
      <c r="BG223" s="232">
        <f>IF(N223="zákl. přenesená",J223,0)</f>
        <v>0</v>
      </c>
      <c r="BH223" s="232">
        <f>IF(N223="sníž. přenesená",J223,0)</f>
        <v>0</v>
      </c>
      <c r="BI223" s="232">
        <f>IF(N223="nulová",J223,0)</f>
        <v>0</v>
      </c>
      <c r="BJ223" s="18" t="s">
        <v>80</v>
      </c>
      <c r="BK223" s="232">
        <f>ROUND(I223*H223,2)</f>
        <v>0</v>
      </c>
      <c r="BL223" s="18" t="s">
        <v>167</v>
      </c>
      <c r="BM223" s="231" t="s">
        <v>761</v>
      </c>
    </row>
    <row r="224" s="2" customFormat="1">
      <c r="A224" s="39"/>
      <c r="B224" s="40"/>
      <c r="C224" s="41"/>
      <c r="D224" s="233" t="s">
        <v>169</v>
      </c>
      <c r="E224" s="41"/>
      <c r="F224" s="234" t="s">
        <v>762</v>
      </c>
      <c r="G224" s="41"/>
      <c r="H224" s="41"/>
      <c r="I224" s="138"/>
      <c r="J224" s="41"/>
      <c r="K224" s="41"/>
      <c r="L224" s="45"/>
      <c r="M224" s="235"/>
      <c r="N224" s="236"/>
      <c r="O224" s="85"/>
      <c r="P224" s="85"/>
      <c r="Q224" s="85"/>
      <c r="R224" s="85"/>
      <c r="S224" s="85"/>
      <c r="T224" s="86"/>
      <c r="U224" s="39"/>
      <c r="V224" s="39"/>
      <c r="W224" s="39"/>
      <c r="X224" s="39"/>
      <c r="Y224" s="39"/>
      <c r="Z224" s="39"/>
      <c r="AA224" s="39"/>
      <c r="AB224" s="39"/>
      <c r="AC224" s="39"/>
      <c r="AD224" s="39"/>
      <c r="AE224" s="39"/>
      <c r="AT224" s="18" t="s">
        <v>169</v>
      </c>
      <c r="AU224" s="18" t="s">
        <v>82</v>
      </c>
    </row>
    <row r="225" s="2" customFormat="1">
      <c r="A225" s="39"/>
      <c r="B225" s="40"/>
      <c r="C225" s="41"/>
      <c r="D225" s="233" t="s">
        <v>171</v>
      </c>
      <c r="E225" s="41"/>
      <c r="F225" s="237" t="s">
        <v>763</v>
      </c>
      <c r="G225" s="41"/>
      <c r="H225" s="41"/>
      <c r="I225" s="138"/>
      <c r="J225" s="41"/>
      <c r="K225" s="41"/>
      <c r="L225" s="45"/>
      <c r="M225" s="235"/>
      <c r="N225" s="236"/>
      <c r="O225" s="85"/>
      <c r="P225" s="85"/>
      <c r="Q225" s="85"/>
      <c r="R225" s="85"/>
      <c r="S225" s="85"/>
      <c r="T225" s="86"/>
      <c r="U225" s="39"/>
      <c r="V225" s="39"/>
      <c r="W225" s="39"/>
      <c r="X225" s="39"/>
      <c r="Y225" s="39"/>
      <c r="Z225" s="39"/>
      <c r="AA225" s="39"/>
      <c r="AB225" s="39"/>
      <c r="AC225" s="39"/>
      <c r="AD225" s="39"/>
      <c r="AE225" s="39"/>
      <c r="AT225" s="18" t="s">
        <v>171</v>
      </c>
      <c r="AU225" s="18" t="s">
        <v>82</v>
      </c>
    </row>
    <row r="226" s="13" customFormat="1">
      <c r="A226" s="13"/>
      <c r="B226" s="238"/>
      <c r="C226" s="239"/>
      <c r="D226" s="233" t="s">
        <v>173</v>
      </c>
      <c r="E226" s="240" t="s">
        <v>19</v>
      </c>
      <c r="F226" s="241" t="s">
        <v>764</v>
      </c>
      <c r="G226" s="239"/>
      <c r="H226" s="242">
        <v>483.69</v>
      </c>
      <c r="I226" s="243"/>
      <c r="J226" s="239"/>
      <c r="K226" s="239"/>
      <c r="L226" s="244"/>
      <c r="M226" s="245"/>
      <c r="N226" s="246"/>
      <c r="O226" s="246"/>
      <c r="P226" s="246"/>
      <c r="Q226" s="246"/>
      <c r="R226" s="246"/>
      <c r="S226" s="246"/>
      <c r="T226" s="247"/>
      <c r="U226" s="13"/>
      <c r="V226" s="13"/>
      <c r="W226" s="13"/>
      <c r="X226" s="13"/>
      <c r="Y226" s="13"/>
      <c r="Z226" s="13"/>
      <c r="AA226" s="13"/>
      <c r="AB226" s="13"/>
      <c r="AC226" s="13"/>
      <c r="AD226" s="13"/>
      <c r="AE226" s="13"/>
      <c r="AT226" s="248" t="s">
        <v>173</v>
      </c>
      <c r="AU226" s="248" t="s">
        <v>82</v>
      </c>
      <c r="AV226" s="13" t="s">
        <v>82</v>
      </c>
      <c r="AW226" s="13" t="s">
        <v>33</v>
      </c>
      <c r="AX226" s="13" t="s">
        <v>80</v>
      </c>
      <c r="AY226" s="248" t="s">
        <v>160</v>
      </c>
    </row>
    <row r="227" s="2" customFormat="1" ht="16.5" customHeight="1">
      <c r="A227" s="39"/>
      <c r="B227" s="40"/>
      <c r="C227" s="220" t="s">
        <v>386</v>
      </c>
      <c r="D227" s="220" t="s">
        <v>162</v>
      </c>
      <c r="E227" s="221" t="s">
        <v>765</v>
      </c>
      <c r="F227" s="222" t="s">
        <v>766</v>
      </c>
      <c r="G227" s="223" t="s">
        <v>190</v>
      </c>
      <c r="H227" s="224">
        <v>110.536</v>
      </c>
      <c r="I227" s="225"/>
      <c r="J227" s="226">
        <f>ROUND(I227*H227,2)</f>
        <v>0</v>
      </c>
      <c r="K227" s="222" t="s">
        <v>166</v>
      </c>
      <c r="L227" s="45"/>
      <c r="M227" s="227" t="s">
        <v>19</v>
      </c>
      <c r="N227" s="228" t="s">
        <v>43</v>
      </c>
      <c r="O227" s="85"/>
      <c r="P227" s="229">
        <f>O227*H227</f>
        <v>0</v>
      </c>
      <c r="Q227" s="229">
        <v>0</v>
      </c>
      <c r="R227" s="229">
        <f>Q227*H227</f>
        <v>0</v>
      </c>
      <c r="S227" s="229">
        <v>0</v>
      </c>
      <c r="T227" s="230">
        <f>S227*H227</f>
        <v>0</v>
      </c>
      <c r="U227" s="39"/>
      <c r="V227" s="39"/>
      <c r="W227" s="39"/>
      <c r="X227" s="39"/>
      <c r="Y227" s="39"/>
      <c r="Z227" s="39"/>
      <c r="AA227" s="39"/>
      <c r="AB227" s="39"/>
      <c r="AC227" s="39"/>
      <c r="AD227" s="39"/>
      <c r="AE227" s="39"/>
      <c r="AR227" s="231" t="s">
        <v>167</v>
      </c>
      <c r="AT227" s="231" t="s">
        <v>162</v>
      </c>
      <c r="AU227" s="231" t="s">
        <v>82</v>
      </c>
      <c r="AY227" s="18" t="s">
        <v>160</v>
      </c>
      <c r="BE227" s="232">
        <f>IF(N227="základní",J227,0)</f>
        <v>0</v>
      </c>
      <c r="BF227" s="232">
        <f>IF(N227="snížená",J227,0)</f>
        <v>0</v>
      </c>
      <c r="BG227" s="232">
        <f>IF(N227="zákl. přenesená",J227,0)</f>
        <v>0</v>
      </c>
      <c r="BH227" s="232">
        <f>IF(N227="sníž. přenesená",J227,0)</f>
        <v>0</v>
      </c>
      <c r="BI227" s="232">
        <f>IF(N227="nulová",J227,0)</f>
        <v>0</v>
      </c>
      <c r="BJ227" s="18" t="s">
        <v>80</v>
      </c>
      <c r="BK227" s="232">
        <f>ROUND(I227*H227,2)</f>
        <v>0</v>
      </c>
      <c r="BL227" s="18" t="s">
        <v>167</v>
      </c>
      <c r="BM227" s="231" t="s">
        <v>767</v>
      </c>
    </row>
    <row r="228" s="2" customFormat="1">
      <c r="A228" s="39"/>
      <c r="B228" s="40"/>
      <c r="C228" s="41"/>
      <c r="D228" s="233" t="s">
        <v>169</v>
      </c>
      <c r="E228" s="41"/>
      <c r="F228" s="234" t="s">
        <v>768</v>
      </c>
      <c r="G228" s="41"/>
      <c r="H228" s="41"/>
      <c r="I228" s="138"/>
      <c r="J228" s="41"/>
      <c r="K228" s="41"/>
      <c r="L228" s="45"/>
      <c r="M228" s="235"/>
      <c r="N228" s="236"/>
      <c r="O228" s="85"/>
      <c r="P228" s="85"/>
      <c r="Q228" s="85"/>
      <c r="R228" s="85"/>
      <c r="S228" s="85"/>
      <c r="T228" s="86"/>
      <c r="U228" s="39"/>
      <c r="V228" s="39"/>
      <c r="W228" s="39"/>
      <c r="X228" s="39"/>
      <c r="Y228" s="39"/>
      <c r="Z228" s="39"/>
      <c r="AA228" s="39"/>
      <c r="AB228" s="39"/>
      <c r="AC228" s="39"/>
      <c r="AD228" s="39"/>
      <c r="AE228" s="39"/>
      <c r="AT228" s="18" t="s">
        <v>169</v>
      </c>
      <c r="AU228" s="18" t="s">
        <v>82</v>
      </c>
    </row>
    <row r="229" s="2" customFormat="1">
      <c r="A229" s="39"/>
      <c r="B229" s="40"/>
      <c r="C229" s="41"/>
      <c r="D229" s="233" t="s">
        <v>171</v>
      </c>
      <c r="E229" s="41"/>
      <c r="F229" s="237" t="s">
        <v>763</v>
      </c>
      <c r="G229" s="41"/>
      <c r="H229" s="41"/>
      <c r="I229" s="138"/>
      <c r="J229" s="41"/>
      <c r="K229" s="41"/>
      <c r="L229" s="45"/>
      <c r="M229" s="235"/>
      <c r="N229" s="236"/>
      <c r="O229" s="85"/>
      <c r="P229" s="85"/>
      <c r="Q229" s="85"/>
      <c r="R229" s="85"/>
      <c r="S229" s="85"/>
      <c r="T229" s="86"/>
      <c r="U229" s="39"/>
      <c r="V229" s="39"/>
      <c r="W229" s="39"/>
      <c r="X229" s="39"/>
      <c r="Y229" s="39"/>
      <c r="Z229" s="39"/>
      <c r="AA229" s="39"/>
      <c r="AB229" s="39"/>
      <c r="AC229" s="39"/>
      <c r="AD229" s="39"/>
      <c r="AE229" s="39"/>
      <c r="AT229" s="18" t="s">
        <v>171</v>
      </c>
      <c r="AU229" s="18" t="s">
        <v>82</v>
      </c>
    </row>
    <row r="230" s="13" customFormat="1">
      <c r="A230" s="13"/>
      <c r="B230" s="238"/>
      <c r="C230" s="239"/>
      <c r="D230" s="233" t="s">
        <v>173</v>
      </c>
      <c r="E230" s="240" t="s">
        <v>19</v>
      </c>
      <c r="F230" s="241" t="s">
        <v>769</v>
      </c>
      <c r="G230" s="239"/>
      <c r="H230" s="242">
        <v>110.536</v>
      </c>
      <c r="I230" s="243"/>
      <c r="J230" s="239"/>
      <c r="K230" s="239"/>
      <c r="L230" s="244"/>
      <c r="M230" s="245"/>
      <c r="N230" s="246"/>
      <c r="O230" s="246"/>
      <c r="P230" s="246"/>
      <c r="Q230" s="246"/>
      <c r="R230" s="246"/>
      <c r="S230" s="246"/>
      <c r="T230" s="247"/>
      <c r="U230" s="13"/>
      <c r="V230" s="13"/>
      <c r="W230" s="13"/>
      <c r="X230" s="13"/>
      <c r="Y230" s="13"/>
      <c r="Z230" s="13"/>
      <c r="AA230" s="13"/>
      <c r="AB230" s="13"/>
      <c r="AC230" s="13"/>
      <c r="AD230" s="13"/>
      <c r="AE230" s="13"/>
      <c r="AT230" s="248" t="s">
        <v>173</v>
      </c>
      <c r="AU230" s="248" t="s">
        <v>82</v>
      </c>
      <c r="AV230" s="13" t="s">
        <v>82</v>
      </c>
      <c r="AW230" s="13" t="s">
        <v>33</v>
      </c>
      <c r="AX230" s="13" t="s">
        <v>80</v>
      </c>
      <c r="AY230" s="248" t="s">
        <v>160</v>
      </c>
    </row>
    <row r="231" s="2" customFormat="1" ht="16.5" customHeight="1">
      <c r="A231" s="39"/>
      <c r="B231" s="40"/>
      <c r="C231" s="220" t="s">
        <v>390</v>
      </c>
      <c r="D231" s="220" t="s">
        <v>162</v>
      </c>
      <c r="E231" s="221" t="s">
        <v>770</v>
      </c>
      <c r="F231" s="222" t="s">
        <v>771</v>
      </c>
      <c r="G231" s="223" t="s">
        <v>190</v>
      </c>
      <c r="H231" s="224">
        <v>781.91399999999999</v>
      </c>
      <c r="I231" s="225"/>
      <c r="J231" s="226">
        <f>ROUND(I231*H231,2)</f>
        <v>0</v>
      </c>
      <c r="K231" s="222" t="s">
        <v>166</v>
      </c>
      <c r="L231" s="45"/>
      <c r="M231" s="227" t="s">
        <v>19</v>
      </c>
      <c r="N231" s="228" t="s">
        <v>43</v>
      </c>
      <c r="O231" s="85"/>
      <c r="P231" s="229">
        <f>O231*H231</f>
        <v>0</v>
      </c>
      <c r="Q231" s="229">
        <v>0</v>
      </c>
      <c r="R231" s="229">
        <f>Q231*H231</f>
        <v>0</v>
      </c>
      <c r="S231" s="229">
        <v>0</v>
      </c>
      <c r="T231" s="230">
        <f>S231*H231</f>
        <v>0</v>
      </c>
      <c r="U231" s="39"/>
      <c r="V231" s="39"/>
      <c r="W231" s="39"/>
      <c r="X231" s="39"/>
      <c r="Y231" s="39"/>
      <c r="Z231" s="39"/>
      <c r="AA231" s="39"/>
      <c r="AB231" s="39"/>
      <c r="AC231" s="39"/>
      <c r="AD231" s="39"/>
      <c r="AE231" s="39"/>
      <c r="AR231" s="231" t="s">
        <v>167</v>
      </c>
      <c r="AT231" s="231" t="s">
        <v>162</v>
      </c>
      <c r="AU231" s="231" t="s">
        <v>82</v>
      </c>
      <c r="AY231" s="18" t="s">
        <v>160</v>
      </c>
      <c r="BE231" s="232">
        <f>IF(N231="základní",J231,0)</f>
        <v>0</v>
      </c>
      <c r="BF231" s="232">
        <f>IF(N231="snížená",J231,0)</f>
        <v>0</v>
      </c>
      <c r="BG231" s="232">
        <f>IF(N231="zákl. přenesená",J231,0)</f>
        <v>0</v>
      </c>
      <c r="BH231" s="232">
        <f>IF(N231="sníž. přenesená",J231,0)</f>
        <v>0</v>
      </c>
      <c r="BI231" s="232">
        <f>IF(N231="nulová",J231,0)</f>
        <v>0</v>
      </c>
      <c r="BJ231" s="18" t="s">
        <v>80</v>
      </c>
      <c r="BK231" s="232">
        <f>ROUND(I231*H231,2)</f>
        <v>0</v>
      </c>
      <c r="BL231" s="18" t="s">
        <v>167</v>
      </c>
      <c r="BM231" s="231" t="s">
        <v>772</v>
      </c>
    </row>
    <row r="232" s="2" customFormat="1">
      <c r="A232" s="39"/>
      <c r="B232" s="40"/>
      <c r="C232" s="41"/>
      <c r="D232" s="233" t="s">
        <v>169</v>
      </c>
      <c r="E232" s="41"/>
      <c r="F232" s="234" t="s">
        <v>773</v>
      </c>
      <c r="G232" s="41"/>
      <c r="H232" s="41"/>
      <c r="I232" s="138"/>
      <c r="J232" s="41"/>
      <c r="K232" s="41"/>
      <c r="L232" s="45"/>
      <c r="M232" s="235"/>
      <c r="N232" s="236"/>
      <c r="O232" s="85"/>
      <c r="P232" s="85"/>
      <c r="Q232" s="85"/>
      <c r="R232" s="85"/>
      <c r="S232" s="85"/>
      <c r="T232" s="86"/>
      <c r="U232" s="39"/>
      <c r="V232" s="39"/>
      <c r="W232" s="39"/>
      <c r="X232" s="39"/>
      <c r="Y232" s="39"/>
      <c r="Z232" s="39"/>
      <c r="AA232" s="39"/>
      <c r="AB232" s="39"/>
      <c r="AC232" s="39"/>
      <c r="AD232" s="39"/>
      <c r="AE232" s="39"/>
      <c r="AT232" s="18" t="s">
        <v>169</v>
      </c>
      <c r="AU232" s="18" t="s">
        <v>82</v>
      </c>
    </row>
    <row r="233" s="2" customFormat="1">
      <c r="A233" s="39"/>
      <c r="B233" s="40"/>
      <c r="C233" s="41"/>
      <c r="D233" s="233" t="s">
        <v>171</v>
      </c>
      <c r="E233" s="41"/>
      <c r="F233" s="237" t="s">
        <v>763</v>
      </c>
      <c r="G233" s="41"/>
      <c r="H233" s="41"/>
      <c r="I233" s="138"/>
      <c r="J233" s="41"/>
      <c r="K233" s="41"/>
      <c r="L233" s="45"/>
      <c r="M233" s="235"/>
      <c r="N233" s="236"/>
      <c r="O233" s="85"/>
      <c r="P233" s="85"/>
      <c r="Q233" s="85"/>
      <c r="R233" s="85"/>
      <c r="S233" s="85"/>
      <c r="T233" s="86"/>
      <c r="U233" s="39"/>
      <c r="V233" s="39"/>
      <c r="W233" s="39"/>
      <c r="X233" s="39"/>
      <c r="Y233" s="39"/>
      <c r="Z233" s="39"/>
      <c r="AA233" s="39"/>
      <c r="AB233" s="39"/>
      <c r="AC233" s="39"/>
      <c r="AD233" s="39"/>
      <c r="AE233" s="39"/>
      <c r="AT233" s="18" t="s">
        <v>171</v>
      </c>
      <c r="AU233" s="18" t="s">
        <v>82</v>
      </c>
    </row>
    <row r="234" s="13" customFormat="1">
      <c r="A234" s="13"/>
      <c r="B234" s="238"/>
      <c r="C234" s="239"/>
      <c r="D234" s="233" t="s">
        <v>173</v>
      </c>
      <c r="E234" s="240" t="s">
        <v>19</v>
      </c>
      <c r="F234" s="241" t="s">
        <v>774</v>
      </c>
      <c r="G234" s="239"/>
      <c r="H234" s="242">
        <v>781.91399999999999</v>
      </c>
      <c r="I234" s="243"/>
      <c r="J234" s="239"/>
      <c r="K234" s="239"/>
      <c r="L234" s="244"/>
      <c r="M234" s="245"/>
      <c r="N234" s="246"/>
      <c r="O234" s="246"/>
      <c r="P234" s="246"/>
      <c r="Q234" s="246"/>
      <c r="R234" s="246"/>
      <c r="S234" s="246"/>
      <c r="T234" s="247"/>
      <c r="U234" s="13"/>
      <c r="V234" s="13"/>
      <c r="W234" s="13"/>
      <c r="X234" s="13"/>
      <c r="Y234" s="13"/>
      <c r="Z234" s="13"/>
      <c r="AA234" s="13"/>
      <c r="AB234" s="13"/>
      <c r="AC234" s="13"/>
      <c r="AD234" s="13"/>
      <c r="AE234" s="13"/>
      <c r="AT234" s="248" t="s">
        <v>173</v>
      </c>
      <c r="AU234" s="248" t="s">
        <v>82</v>
      </c>
      <c r="AV234" s="13" t="s">
        <v>82</v>
      </c>
      <c r="AW234" s="13" t="s">
        <v>33</v>
      </c>
      <c r="AX234" s="13" t="s">
        <v>80</v>
      </c>
      <c r="AY234" s="248" t="s">
        <v>160</v>
      </c>
    </row>
    <row r="235" s="2" customFormat="1" ht="16.5" customHeight="1">
      <c r="A235" s="39"/>
      <c r="B235" s="40"/>
      <c r="C235" s="220" t="s">
        <v>394</v>
      </c>
      <c r="D235" s="220" t="s">
        <v>162</v>
      </c>
      <c r="E235" s="221" t="s">
        <v>775</v>
      </c>
      <c r="F235" s="222" t="s">
        <v>776</v>
      </c>
      <c r="G235" s="223" t="s">
        <v>190</v>
      </c>
      <c r="H235" s="224">
        <v>1818.23</v>
      </c>
      <c r="I235" s="225"/>
      <c r="J235" s="226">
        <f>ROUND(I235*H235,2)</f>
        <v>0</v>
      </c>
      <c r="K235" s="222" t="s">
        <v>166</v>
      </c>
      <c r="L235" s="45"/>
      <c r="M235" s="227" t="s">
        <v>19</v>
      </c>
      <c r="N235" s="228" t="s">
        <v>43</v>
      </c>
      <c r="O235" s="85"/>
      <c r="P235" s="229">
        <f>O235*H235</f>
        <v>0</v>
      </c>
      <c r="Q235" s="229">
        <v>0</v>
      </c>
      <c r="R235" s="229">
        <f>Q235*H235</f>
        <v>0</v>
      </c>
      <c r="S235" s="229">
        <v>0</v>
      </c>
      <c r="T235" s="230">
        <f>S235*H235</f>
        <v>0</v>
      </c>
      <c r="U235" s="39"/>
      <c r="V235" s="39"/>
      <c r="W235" s="39"/>
      <c r="X235" s="39"/>
      <c r="Y235" s="39"/>
      <c r="Z235" s="39"/>
      <c r="AA235" s="39"/>
      <c r="AB235" s="39"/>
      <c r="AC235" s="39"/>
      <c r="AD235" s="39"/>
      <c r="AE235" s="39"/>
      <c r="AR235" s="231" t="s">
        <v>167</v>
      </c>
      <c r="AT235" s="231" t="s">
        <v>162</v>
      </c>
      <c r="AU235" s="231" t="s">
        <v>82</v>
      </c>
      <c r="AY235" s="18" t="s">
        <v>160</v>
      </c>
      <c r="BE235" s="232">
        <f>IF(N235="základní",J235,0)</f>
        <v>0</v>
      </c>
      <c r="BF235" s="232">
        <f>IF(N235="snížená",J235,0)</f>
        <v>0</v>
      </c>
      <c r="BG235" s="232">
        <f>IF(N235="zákl. přenesená",J235,0)</f>
        <v>0</v>
      </c>
      <c r="BH235" s="232">
        <f>IF(N235="sníž. přenesená",J235,0)</f>
        <v>0</v>
      </c>
      <c r="BI235" s="232">
        <f>IF(N235="nulová",J235,0)</f>
        <v>0</v>
      </c>
      <c r="BJ235" s="18" t="s">
        <v>80</v>
      </c>
      <c r="BK235" s="232">
        <f>ROUND(I235*H235,2)</f>
        <v>0</v>
      </c>
      <c r="BL235" s="18" t="s">
        <v>167</v>
      </c>
      <c r="BM235" s="231" t="s">
        <v>777</v>
      </c>
    </row>
    <row r="236" s="2" customFormat="1">
      <c r="A236" s="39"/>
      <c r="B236" s="40"/>
      <c r="C236" s="41"/>
      <c r="D236" s="233" t="s">
        <v>169</v>
      </c>
      <c r="E236" s="41"/>
      <c r="F236" s="234" t="s">
        <v>686</v>
      </c>
      <c r="G236" s="41"/>
      <c r="H236" s="41"/>
      <c r="I236" s="138"/>
      <c r="J236" s="41"/>
      <c r="K236" s="41"/>
      <c r="L236" s="45"/>
      <c r="M236" s="235"/>
      <c r="N236" s="236"/>
      <c r="O236" s="85"/>
      <c r="P236" s="85"/>
      <c r="Q236" s="85"/>
      <c r="R236" s="85"/>
      <c r="S236" s="85"/>
      <c r="T236" s="86"/>
      <c r="U236" s="39"/>
      <c r="V236" s="39"/>
      <c r="W236" s="39"/>
      <c r="X236" s="39"/>
      <c r="Y236" s="39"/>
      <c r="Z236" s="39"/>
      <c r="AA236" s="39"/>
      <c r="AB236" s="39"/>
      <c r="AC236" s="39"/>
      <c r="AD236" s="39"/>
      <c r="AE236" s="39"/>
      <c r="AT236" s="18" t="s">
        <v>169</v>
      </c>
      <c r="AU236" s="18" t="s">
        <v>82</v>
      </c>
    </row>
    <row r="237" s="2" customFormat="1">
      <c r="A237" s="39"/>
      <c r="B237" s="40"/>
      <c r="C237" s="41"/>
      <c r="D237" s="233" t="s">
        <v>171</v>
      </c>
      <c r="E237" s="41"/>
      <c r="F237" s="237" t="s">
        <v>763</v>
      </c>
      <c r="G237" s="41"/>
      <c r="H237" s="41"/>
      <c r="I237" s="138"/>
      <c r="J237" s="41"/>
      <c r="K237" s="41"/>
      <c r="L237" s="45"/>
      <c r="M237" s="235"/>
      <c r="N237" s="236"/>
      <c r="O237" s="85"/>
      <c r="P237" s="85"/>
      <c r="Q237" s="85"/>
      <c r="R237" s="85"/>
      <c r="S237" s="85"/>
      <c r="T237" s="86"/>
      <c r="U237" s="39"/>
      <c r="V237" s="39"/>
      <c r="W237" s="39"/>
      <c r="X237" s="39"/>
      <c r="Y237" s="39"/>
      <c r="Z237" s="39"/>
      <c r="AA237" s="39"/>
      <c r="AB237" s="39"/>
      <c r="AC237" s="39"/>
      <c r="AD237" s="39"/>
      <c r="AE237" s="39"/>
      <c r="AT237" s="18" t="s">
        <v>171</v>
      </c>
      <c r="AU237" s="18" t="s">
        <v>82</v>
      </c>
    </row>
    <row r="238" s="13" customFormat="1">
      <c r="A238" s="13"/>
      <c r="B238" s="238"/>
      <c r="C238" s="239"/>
      <c r="D238" s="233" t="s">
        <v>173</v>
      </c>
      <c r="E238" s="240" t="s">
        <v>19</v>
      </c>
      <c r="F238" s="241" t="s">
        <v>778</v>
      </c>
      <c r="G238" s="239"/>
      <c r="H238" s="242">
        <v>1818.23</v>
      </c>
      <c r="I238" s="243"/>
      <c r="J238" s="239"/>
      <c r="K238" s="239"/>
      <c r="L238" s="244"/>
      <c r="M238" s="285"/>
      <c r="N238" s="286"/>
      <c r="O238" s="286"/>
      <c r="P238" s="286"/>
      <c r="Q238" s="286"/>
      <c r="R238" s="286"/>
      <c r="S238" s="286"/>
      <c r="T238" s="287"/>
      <c r="U238" s="13"/>
      <c r="V238" s="13"/>
      <c r="W238" s="13"/>
      <c r="X238" s="13"/>
      <c r="Y238" s="13"/>
      <c r="Z238" s="13"/>
      <c r="AA238" s="13"/>
      <c r="AB238" s="13"/>
      <c r="AC238" s="13"/>
      <c r="AD238" s="13"/>
      <c r="AE238" s="13"/>
      <c r="AT238" s="248" t="s">
        <v>173</v>
      </c>
      <c r="AU238" s="248" t="s">
        <v>82</v>
      </c>
      <c r="AV238" s="13" t="s">
        <v>82</v>
      </c>
      <c r="AW238" s="13" t="s">
        <v>33</v>
      </c>
      <c r="AX238" s="13" t="s">
        <v>80</v>
      </c>
      <c r="AY238" s="248" t="s">
        <v>160</v>
      </c>
    </row>
    <row r="239" s="2" customFormat="1" ht="6.96" customHeight="1">
      <c r="A239" s="39"/>
      <c r="B239" s="60"/>
      <c r="C239" s="61"/>
      <c r="D239" s="61"/>
      <c r="E239" s="61"/>
      <c r="F239" s="61"/>
      <c r="G239" s="61"/>
      <c r="H239" s="61"/>
      <c r="I239" s="168"/>
      <c r="J239" s="61"/>
      <c r="K239" s="61"/>
      <c r="L239" s="45"/>
      <c r="M239" s="39"/>
      <c r="O239" s="39"/>
      <c r="P239" s="39"/>
      <c r="Q239" s="39"/>
      <c r="R239" s="39"/>
      <c r="S239" s="39"/>
      <c r="T239" s="39"/>
      <c r="U239" s="39"/>
      <c r="V239" s="39"/>
      <c r="W239" s="39"/>
      <c r="X239" s="39"/>
      <c r="Y239" s="39"/>
      <c r="Z239" s="39"/>
      <c r="AA239" s="39"/>
      <c r="AB239" s="39"/>
      <c r="AC239" s="39"/>
      <c r="AD239" s="39"/>
      <c r="AE239" s="39"/>
    </row>
  </sheetData>
  <sheetProtection sheet="1" autoFilter="0" formatColumns="0" formatRows="0" objects="1" scenarios="1" spinCount="100000" saltValue="KtRBh8zUneIIyypdG8pq5MiiKVD+Y2cX19biyqain3QFMEdYwmzrcvS/MqjhrKiEuJBbi/UNAv9Q4js9yGZamg==" hashValue="ZjpRPLMalddqbSPAkZkb2UaIUdRvXzjvO8NXnlfomLgcUjadm0UrmhMP+wbRtk7HdqDb2gISFV0k2RqV9qxSxg==" algorithmName="SHA-512" password="CC35"/>
  <autoFilter ref="C83:K238"/>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29"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29"/>
      <c r="L2" s="1"/>
      <c r="M2" s="1"/>
      <c r="N2" s="1"/>
      <c r="O2" s="1"/>
      <c r="P2" s="1"/>
      <c r="Q2" s="1"/>
      <c r="R2" s="1"/>
      <c r="S2" s="1"/>
      <c r="T2" s="1"/>
      <c r="U2" s="1"/>
      <c r="V2" s="1"/>
      <c r="AT2" s="18" t="s">
        <v>88</v>
      </c>
    </row>
    <row r="3" s="1" customFormat="1" ht="6.96" customHeight="1">
      <c r="B3" s="131"/>
      <c r="C3" s="132"/>
      <c r="D3" s="132"/>
      <c r="E3" s="132"/>
      <c r="F3" s="132"/>
      <c r="G3" s="132"/>
      <c r="H3" s="132"/>
      <c r="I3" s="133"/>
      <c r="J3" s="132"/>
      <c r="K3" s="132"/>
      <c r="L3" s="21"/>
      <c r="AT3" s="18" t="s">
        <v>82</v>
      </c>
    </row>
    <row r="4" s="1" customFormat="1" ht="24.96" customHeight="1">
      <c r="B4" s="21"/>
      <c r="D4" s="134" t="s">
        <v>105</v>
      </c>
      <c r="I4" s="129"/>
      <c r="L4" s="21"/>
      <c r="M4" s="135" t="s">
        <v>10</v>
      </c>
      <c r="AT4" s="18" t="s">
        <v>4</v>
      </c>
    </row>
    <row r="5" s="1" customFormat="1" ht="6.96" customHeight="1">
      <c r="B5" s="21"/>
      <c r="I5" s="129"/>
      <c r="L5" s="21"/>
    </row>
    <row r="6" s="1" customFormat="1" ht="12" customHeight="1">
      <c r="B6" s="21"/>
      <c r="D6" s="136" t="s">
        <v>16</v>
      </c>
      <c r="I6" s="129"/>
      <c r="L6" s="21"/>
    </row>
    <row r="7" s="1" customFormat="1" ht="16.5" customHeight="1">
      <c r="B7" s="21"/>
      <c r="E7" s="137" t="str">
        <f>'Rekapitulace stavby'!K6</f>
        <v>Parkoviště a komunikace Rumburk Na ValechR1</v>
      </c>
      <c r="F7" s="136"/>
      <c r="G7" s="136"/>
      <c r="H7" s="136"/>
      <c r="I7" s="129"/>
      <c r="L7" s="21"/>
    </row>
    <row r="8" s="2" customFormat="1" ht="12" customHeight="1">
      <c r="A8" s="39"/>
      <c r="B8" s="45"/>
      <c r="C8" s="39"/>
      <c r="D8" s="136" t="s">
        <v>114</v>
      </c>
      <c r="E8" s="39"/>
      <c r="F8" s="39"/>
      <c r="G8" s="39"/>
      <c r="H8" s="39"/>
      <c r="I8" s="138"/>
      <c r="J8" s="39"/>
      <c r="K8" s="39"/>
      <c r="L8" s="139"/>
      <c r="S8" s="39"/>
      <c r="T8" s="39"/>
      <c r="U8" s="39"/>
      <c r="V8" s="39"/>
      <c r="W8" s="39"/>
      <c r="X8" s="39"/>
      <c r="Y8" s="39"/>
      <c r="Z8" s="39"/>
      <c r="AA8" s="39"/>
      <c r="AB8" s="39"/>
      <c r="AC8" s="39"/>
      <c r="AD8" s="39"/>
      <c r="AE8" s="39"/>
    </row>
    <row r="9" s="2" customFormat="1" ht="16.5" customHeight="1">
      <c r="A9" s="39"/>
      <c r="B9" s="45"/>
      <c r="C9" s="39"/>
      <c r="D9" s="39"/>
      <c r="E9" s="140" t="s">
        <v>779</v>
      </c>
      <c r="F9" s="39"/>
      <c r="G9" s="39"/>
      <c r="H9" s="39"/>
      <c r="I9" s="138"/>
      <c r="J9" s="39"/>
      <c r="K9" s="39"/>
      <c r="L9" s="139"/>
      <c r="S9" s="39"/>
      <c r="T9" s="39"/>
      <c r="U9" s="39"/>
      <c r="V9" s="39"/>
      <c r="W9" s="39"/>
      <c r="X9" s="39"/>
      <c r="Y9" s="39"/>
      <c r="Z9" s="39"/>
      <c r="AA9" s="39"/>
      <c r="AB9" s="39"/>
      <c r="AC9" s="39"/>
      <c r="AD9" s="39"/>
      <c r="AE9" s="39"/>
    </row>
    <row r="10" s="2" customFormat="1">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2" customFormat="1" ht="12" customHeight="1">
      <c r="A12" s="39"/>
      <c r="B12" s="45"/>
      <c r="C12" s="39"/>
      <c r="D12" s="136" t="s">
        <v>21</v>
      </c>
      <c r="E12" s="39"/>
      <c r="F12" s="141" t="s">
        <v>22</v>
      </c>
      <c r="G12" s="39"/>
      <c r="H12" s="39"/>
      <c r="I12" s="142" t="s">
        <v>23</v>
      </c>
      <c r="J12" s="143" t="str">
        <f>'Rekapitulace stavby'!AN8</f>
        <v>30. 7. 2019</v>
      </c>
      <c r="K12" s="39"/>
      <c r="L12" s="139"/>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2" customFormat="1" ht="18" customHeight="1">
      <c r="A15" s="39"/>
      <c r="B15" s="45"/>
      <c r="C15" s="39"/>
      <c r="D15" s="39"/>
      <c r="E15" s="141" t="s">
        <v>27</v>
      </c>
      <c r="F15" s="39"/>
      <c r="G15" s="39"/>
      <c r="H15" s="39"/>
      <c r="I15" s="142" t="s">
        <v>28</v>
      </c>
      <c r="J15" s="141" t="s">
        <v>19</v>
      </c>
      <c r="K15" s="39"/>
      <c r="L15" s="139"/>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2" customFormat="1" ht="12" customHeight="1">
      <c r="A20" s="39"/>
      <c r="B20" s="45"/>
      <c r="C20" s="39"/>
      <c r="D20" s="136" t="s">
        <v>31</v>
      </c>
      <c r="E20" s="39"/>
      <c r="F20" s="39"/>
      <c r="G20" s="39"/>
      <c r="H20" s="39"/>
      <c r="I20" s="142" t="s">
        <v>26</v>
      </c>
      <c r="J20" s="141" t="str">
        <f>IF('Rekapitulace stavby'!AN16="","",'Rekapitulace stavby'!AN16)</f>
        <v/>
      </c>
      <c r="K20" s="39"/>
      <c r="L20" s="139"/>
      <c r="S20" s="39"/>
      <c r="T20" s="39"/>
      <c r="U20" s="39"/>
      <c r="V20" s="39"/>
      <c r="W20" s="39"/>
      <c r="X20" s="39"/>
      <c r="Y20" s="39"/>
      <c r="Z20" s="39"/>
      <c r="AA20" s="39"/>
      <c r="AB20" s="39"/>
      <c r="AC20" s="39"/>
      <c r="AD20" s="39"/>
      <c r="AE20" s="39"/>
    </row>
    <row r="21" s="2" customFormat="1" ht="18" customHeight="1">
      <c r="A21" s="39"/>
      <c r="B21" s="45"/>
      <c r="C21" s="39"/>
      <c r="D21" s="39"/>
      <c r="E21" s="141" t="str">
        <f>IF('Rekapitulace stavby'!E17="","",'Rekapitulace stavby'!E17)</f>
        <v xml:space="preserve"> </v>
      </c>
      <c r="F21" s="39"/>
      <c r="G21" s="39"/>
      <c r="H21" s="39"/>
      <c r="I21" s="142" t="s">
        <v>28</v>
      </c>
      <c r="J21" s="141" t="str">
        <f>IF('Rekapitulace stavby'!AN17="","",'Rekapitulace stavby'!AN17)</f>
        <v/>
      </c>
      <c r="K21" s="39"/>
      <c r="L21" s="139"/>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2" customFormat="1" ht="12" customHeight="1">
      <c r="A23" s="39"/>
      <c r="B23" s="45"/>
      <c r="C23" s="39"/>
      <c r="D23" s="136" t="s">
        <v>34</v>
      </c>
      <c r="E23" s="39"/>
      <c r="F23" s="39"/>
      <c r="G23" s="39"/>
      <c r="H23" s="39"/>
      <c r="I23" s="142" t="s">
        <v>26</v>
      </c>
      <c r="J23" s="141" t="s">
        <v>19</v>
      </c>
      <c r="K23" s="39"/>
      <c r="L23" s="139"/>
      <c r="S23" s="39"/>
      <c r="T23" s="39"/>
      <c r="U23" s="39"/>
      <c r="V23" s="39"/>
      <c r="W23" s="39"/>
      <c r="X23" s="39"/>
      <c r="Y23" s="39"/>
      <c r="Z23" s="39"/>
      <c r="AA23" s="39"/>
      <c r="AB23" s="39"/>
      <c r="AC23" s="39"/>
      <c r="AD23" s="39"/>
      <c r="AE23" s="39"/>
    </row>
    <row r="24" s="2" customFormat="1" ht="18" customHeight="1">
      <c r="A24" s="39"/>
      <c r="B24" s="45"/>
      <c r="C24" s="39"/>
      <c r="D24" s="39"/>
      <c r="E24" s="141" t="s">
        <v>35</v>
      </c>
      <c r="F24" s="39"/>
      <c r="G24" s="39"/>
      <c r="H24" s="39"/>
      <c r="I24" s="142" t="s">
        <v>28</v>
      </c>
      <c r="J24" s="141" t="s">
        <v>19</v>
      </c>
      <c r="K24" s="39"/>
      <c r="L24" s="139"/>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2" customFormat="1" ht="6.96"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2" customFormat="1" ht="25.44" customHeight="1">
      <c r="A30" s="39"/>
      <c r="B30" s="45"/>
      <c r="C30" s="39"/>
      <c r="D30" s="151" t="s">
        <v>38</v>
      </c>
      <c r="E30" s="39"/>
      <c r="F30" s="39"/>
      <c r="G30" s="39"/>
      <c r="H30" s="39"/>
      <c r="I30" s="138"/>
      <c r="J30" s="152">
        <f>ROUND(J87, 2)</f>
        <v>0</v>
      </c>
      <c r="K30" s="39"/>
      <c r="L30" s="139"/>
      <c r="S30" s="39"/>
      <c r="T30" s="39"/>
      <c r="U30" s="39"/>
      <c r="V30" s="39"/>
      <c r="W30" s="39"/>
      <c r="X30" s="39"/>
      <c r="Y30" s="39"/>
      <c r="Z30" s="39"/>
      <c r="AA30" s="39"/>
      <c r="AB30" s="39"/>
      <c r="AC30" s="39"/>
      <c r="AD30" s="39"/>
      <c r="AE30" s="39"/>
    </row>
    <row r="31" s="2" customFormat="1" ht="6.96"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2" customFormat="1" ht="14.4" customHeight="1">
      <c r="A33" s="39"/>
      <c r="B33" s="45"/>
      <c r="C33" s="39"/>
      <c r="D33" s="155" t="s">
        <v>42</v>
      </c>
      <c r="E33" s="136" t="s">
        <v>43</v>
      </c>
      <c r="F33" s="156">
        <f>ROUND((SUM(BE87:BE163)),  2)</f>
        <v>0</v>
      </c>
      <c r="G33" s="39"/>
      <c r="H33" s="39"/>
      <c r="I33" s="157">
        <v>0.20999999999999999</v>
      </c>
      <c r="J33" s="156">
        <f>ROUND(((SUM(BE87:BE163))*I33),  2)</f>
        <v>0</v>
      </c>
      <c r="K33" s="39"/>
      <c r="L33" s="139"/>
      <c r="S33" s="39"/>
      <c r="T33" s="39"/>
      <c r="U33" s="39"/>
      <c r="V33" s="39"/>
      <c r="W33" s="39"/>
      <c r="X33" s="39"/>
      <c r="Y33" s="39"/>
      <c r="Z33" s="39"/>
      <c r="AA33" s="39"/>
      <c r="AB33" s="39"/>
      <c r="AC33" s="39"/>
      <c r="AD33" s="39"/>
      <c r="AE33" s="39"/>
    </row>
    <row r="34" s="2" customFormat="1" ht="14.4" customHeight="1">
      <c r="A34" s="39"/>
      <c r="B34" s="45"/>
      <c r="C34" s="39"/>
      <c r="D34" s="39"/>
      <c r="E34" s="136" t="s">
        <v>44</v>
      </c>
      <c r="F34" s="156">
        <f>ROUND((SUM(BF87:BF163)),  2)</f>
        <v>0</v>
      </c>
      <c r="G34" s="39"/>
      <c r="H34" s="39"/>
      <c r="I34" s="157">
        <v>0.14999999999999999</v>
      </c>
      <c r="J34" s="156">
        <f>ROUND(((SUM(BF87:BF163))*I34),  2)</f>
        <v>0</v>
      </c>
      <c r="K34" s="39"/>
      <c r="L34" s="139"/>
      <c r="S34" s="39"/>
      <c r="T34" s="39"/>
      <c r="U34" s="39"/>
      <c r="V34" s="39"/>
      <c r="W34" s="39"/>
      <c r="X34" s="39"/>
      <c r="Y34" s="39"/>
      <c r="Z34" s="39"/>
      <c r="AA34" s="39"/>
      <c r="AB34" s="39"/>
      <c r="AC34" s="39"/>
      <c r="AD34" s="39"/>
      <c r="AE34" s="39"/>
    </row>
    <row r="35" hidden="1" s="2" customFormat="1" ht="14.4" customHeight="1">
      <c r="A35" s="39"/>
      <c r="B35" s="45"/>
      <c r="C35" s="39"/>
      <c r="D35" s="39"/>
      <c r="E35" s="136" t="s">
        <v>45</v>
      </c>
      <c r="F35" s="156">
        <f>ROUND((SUM(BG87:BG163)),  2)</f>
        <v>0</v>
      </c>
      <c r="G35" s="39"/>
      <c r="H35" s="39"/>
      <c r="I35" s="157">
        <v>0.20999999999999999</v>
      </c>
      <c r="J35" s="156">
        <f>0</f>
        <v>0</v>
      </c>
      <c r="K35" s="39"/>
      <c r="L35" s="139"/>
      <c r="S35" s="39"/>
      <c r="T35" s="39"/>
      <c r="U35" s="39"/>
      <c r="V35" s="39"/>
      <c r="W35" s="39"/>
      <c r="X35" s="39"/>
      <c r="Y35" s="39"/>
      <c r="Z35" s="39"/>
      <c r="AA35" s="39"/>
      <c r="AB35" s="39"/>
      <c r="AC35" s="39"/>
      <c r="AD35" s="39"/>
      <c r="AE35" s="39"/>
    </row>
    <row r="36" hidden="1" s="2" customFormat="1" ht="14.4" customHeight="1">
      <c r="A36" s="39"/>
      <c r="B36" s="45"/>
      <c r="C36" s="39"/>
      <c r="D36" s="39"/>
      <c r="E36" s="136" t="s">
        <v>46</v>
      </c>
      <c r="F36" s="156">
        <f>ROUND((SUM(BH87:BH163)),  2)</f>
        <v>0</v>
      </c>
      <c r="G36" s="39"/>
      <c r="H36" s="39"/>
      <c r="I36" s="157">
        <v>0.14999999999999999</v>
      </c>
      <c r="J36" s="156">
        <f>0</f>
        <v>0</v>
      </c>
      <c r="K36" s="39"/>
      <c r="L36" s="139"/>
      <c r="S36" s="39"/>
      <c r="T36" s="39"/>
      <c r="U36" s="39"/>
      <c r="V36" s="39"/>
      <c r="W36" s="39"/>
      <c r="X36" s="39"/>
      <c r="Y36" s="39"/>
      <c r="Z36" s="39"/>
      <c r="AA36" s="39"/>
      <c r="AB36" s="39"/>
      <c r="AC36" s="39"/>
      <c r="AD36" s="39"/>
      <c r="AE36" s="39"/>
    </row>
    <row r="37" hidden="1" s="2" customFormat="1" ht="14.4" customHeight="1">
      <c r="A37" s="39"/>
      <c r="B37" s="45"/>
      <c r="C37" s="39"/>
      <c r="D37" s="39"/>
      <c r="E37" s="136" t="s">
        <v>47</v>
      </c>
      <c r="F37" s="156">
        <f>ROUND((SUM(BI87:BI163)),  2)</f>
        <v>0</v>
      </c>
      <c r="G37" s="39"/>
      <c r="H37" s="39"/>
      <c r="I37" s="157">
        <v>0</v>
      </c>
      <c r="J37" s="156">
        <f>0</f>
        <v>0</v>
      </c>
      <c r="K37" s="39"/>
      <c r="L37" s="139"/>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2" customFormat="1" ht="25.4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2" customFormat="1" ht="6.96"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2" customFormat="1" ht="24.96" customHeight="1">
      <c r="A45" s="39"/>
      <c r="B45" s="40"/>
      <c r="C45" s="24" t="s">
        <v>130</v>
      </c>
      <c r="D45" s="41"/>
      <c r="E45" s="41"/>
      <c r="F45" s="41"/>
      <c r="G45" s="41"/>
      <c r="H45" s="41"/>
      <c r="I45" s="138"/>
      <c r="J45" s="41"/>
      <c r="K45" s="41"/>
      <c r="L45" s="139"/>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2" customFormat="1" ht="16.5" customHeight="1">
      <c r="A48" s="39"/>
      <c r="B48" s="40"/>
      <c r="C48" s="41"/>
      <c r="D48" s="41"/>
      <c r="E48" s="172" t="str">
        <f>E7</f>
        <v>Parkoviště a komunikace Rumburk Na ValechR1</v>
      </c>
      <c r="F48" s="33"/>
      <c r="G48" s="33"/>
      <c r="H48" s="33"/>
      <c r="I48" s="138"/>
      <c r="J48" s="41"/>
      <c r="K48" s="41"/>
      <c r="L48" s="139"/>
      <c r="S48" s="39"/>
      <c r="T48" s="39"/>
      <c r="U48" s="39"/>
      <c r="V48" s="39"/>
      <c r="W48" s="39"/>
      <c r="X48" s="39"/>
      <c r="Y48" s="39"/>
      <c r="Z48" s="39"/>
      <c r="AA48" s="39"/>
      <c r="AB48" s="39"/>
      <c r="AC48" s="39"/>
      <c r="AD48" s="39"/>
      <c r="AE48" s="39"/>
    </row>
    <row r="49" s="2" customFormat="1" ht="12" customHeight="1">
      <c r="A49" s="39"/>
      <c r="B49" s="40"/>
      <c r="C49" s="33" t="s">
        <v>114</v>
      </c>
      <c r="D49" s="41"/>
      <c r="E49" s="41"/>
      <c r="F49" s="41"/>
      <c r="G49" s="41"/>
      <c r="H49" s="41"/>
      <c r="I49" s="138"/>
      <c r="J49" s="41"/>
      <c r="K49" s="41"/>
      <c r="L49" s="139"/>
      <c r="S49" s="39"/>
      <c r="T49" s="39"/>
      <c r="U49" s="39"/>
      <c r="V49" s="39"/>
      <c r="W49" s="39"/>
      <c r="X49" s="39"/>
      <c r="Y49" s="39"/>
      <c r="Z49" s="39"/>
      <c r="AA49" s="39"/>
      <c r="AB49" s="39"/>
      <c r="AC49" s="39"/>
      <c r="AD49" s="39"/>
      <c r="AE49" s="39"/>
    </row>
    <row r="50" s="2" customFormat="1" ht="16.5" customHeight="1">
      <c r="A50" s="39"/>
      <c r="B50" s="40"/>
      <c r="C50" s="41"/>
      <c r="D50" s="41"/>
      <c r="E50" s="70" t="str">
        <f>E9</f>
        <v>02 - SO 02 Opěrné zdi a zábradlí</v>
      </c>
      <c r="F50" s="41"/>
      <c r="G50" s="41"/>
      <c r="H50" s="41"/>
      <c r="I50" s="138"/>
      <c r="J50" s="41"/>
      <c r="K50" s="41"/>
      <c r="L50" s="139"/>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Rumburk</v>
      </c>
      <c r="G52" s="41"/>
      <c r="H52" s="41"/>
      <c r="I52" s="142" t="s">
        <v>23</v>
      </c>
      <c r="J52" s="73" t="str">
        <f>IF(J12="","",J12)</f>
        <v>30. 7. 2019</v>
      </c>
      <c r="K52" s="41"/>
      <c r="L52" s="139"/>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Město Rumburk</v>
      </c>
      <c r="G54" s="41"/>
      <c r="H54" s="41"/>
      <c r="I54" s="142" t="s">
        <v>31</v>
      </c>
      <c r="J54" s="37" t="str">
        <f>E21</f>
        <v xml:space="preserve"> </v>
      </c>
      <c r="K54" s="41"/>
      <c r="L54" s="139"/>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42" t="s">
        <v>34</v>
      </c>
      <c r="J55" s="37" t="str">
        <f>E24</f>
        <v>J. Nešněra</v>
      </c>
      <c r="K55" s="41"/>
      <c r="L55" s="139"/>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2" customFormat="1" ht="29.28" customHeight="1">
      <c r="A57" s="39"/>
      <c r="B57" s="40"/>
      <c r="C57" s="173" t="s">
        <v>131</v>
      </c>
      <c r="D57" s="174"/>
      <c r="E57" s="174"/>
      <c r="F57" s="174"/>
      <c r="G57" s="174"/>
      <c r="H57" s="174"/>
      <c r="I57" s="175"/>
      <c r="J57" s="176" t="s">
        <v>132</v>
      </c>
      <c r="K57" s="174"/>
      <c r="L57" s="139"/>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2" customFormat="1" ht="22.8" customHeight="1">
      <c r="A59" s="39"/>
      <c r="B59" s="40"/>
      <c r="C59" s="177" t="s">
        <v>70</v>
      </c>
      <c r="D59" s="41"/>
      <c r="E59" s="41"/>
      <c r="F59" s="41"/>
      <c r="G59" s="41"/>
      <c r="H59" s="41"/>
      <c r="I59" s="138"/>
      <c r="J59" s="103">
        <f>J87</f>
        <v>0</v>
      </c>
      <c r="K59" s="41"/>
      <c r="L59" s="139"/>
      <c r="S59" s="39"/>
      <c r="T59" s="39"/>
      <c r="U59" s="39"/>
      <c r="V59" s="39"/>
      <c r="W59" s="39"/>
      <c r="X59" s="39"/>
      <c r="Y59" s="39"/>
      <c r="Z59" s="39"/>
      <c r="AA59" s="39"/>
      <c r="AB59" s="39"/>
      <c r="AC59" s="39"/>
      <c r="AD59" s="39"/>
      <c r="AE59" s="39"/>
      <c r="AU59" s="18" t="s">
        <v>133</v>
      </c>
    </row>
    <row r="60" s="9" customFormat="1" ht="24.96" customHeight="1">
      <c r="A60" s="9"/>
      <c r="B60" s="178"/>
      <c r="C60" s="179"/>
      <c r="D60" s="180" t="s">
        <v>134</v>
      </c>
      <c r="E60" s="181"/>
      <c r="F60" s="181"/>
      <c r="G60" s="181"/>
      <c r="H60" s="181"/>
      <c r="I60" s="182"/>
      <c r="J60" s="183">
        <f>J88</f>
        <v>0</v>
      </c>
      <c r="K60" s="179"/>
      <c r="L60" s="184"/>
      <c r="S60" s="9"/>
      <c r="T60" s="9"/>
      <c r="U60" s="9"/>
      <c r="V60" s="9"/>
      <c r="W60" s="9"/>
      <c r="X60" s="9"/>
      <c r="Y60" s="9"/>
      <c r="Z60" s="9"/>
      <c r="AA60" s="9"/>
      <c r="AB60" s="9"/>
      <c r="AC60" s="9"/>
      <c r="AD60" s="9"/>
      <c r="AE60" s="9"/>
    </row>
    <row r="61" s="10" customFormat="1" ht="19.92" customHeight="1">
      <c r="A61" s="10"/>
      <c r="B61" s="185"/>
      <c r="C61" s="186"/>
      <c r="D61" s="187" t="s">
        <v>135</v>
      </c>
      <c r="E61" s="188"/>
      <c r="F61" s="188"/>
      <c r="G61" s="188"/>
      <c r="H61" s="188"/>
      <c r="I61" s="189"/>
      <c r="J61" s="190">
        <f>J89</f>
        <v>0</v>
      </c>
      <c r="K61" s="186"/>
      <c r="L61" s="191"/>
      <c r="S61" s="10"/>
      <c r="T61" s="10"/>
      <c r="U61" s="10"/>
      <c r="V61" s="10"/>
      <c r="W61" s="10"/>
      <c r="X61" s="10"/>
      <c r="Y61" s="10"/>
      <c r="Z61" s="10"/>
      <c r="AA61" s="10"/>
      <c r="AB61" s="10"/>
      <c r="AC61" s="10"/>
      <c r="AD61" s="10"/>
      <c r="AE61" s="10"/>
    </row>
    <row r="62" s="10" customFormat="1" ht="19.92" customHeight="1">
      <c r="A62" s="10"/>
      <c r="B62" s="185"/>
      <c r="C62" s="186"/>
      <c r="D62" s="187" t="s">
        <v>780</v>
      </c>
      <c r="E62" s="188"/>
      <c r="F62" s="188"/>
      <c r="G62" s="188"/>
      <c r="H62" s="188"/>
      <c r="I62" s="189"/>
      <c r="J62" s="190">
        <f>J108</f>
        <v>0</v>
      </c>
      <c r="K62" s="186"/>
      <c r="L62" s="191"/>
      <c r="S62" s="10"/>
      <c r="T62" s="10"/>
      <c r="U62" s="10"/>
      <c r="V62" s="10"/>
      <c r="W62" s="10"/>
      <c r="X62" s="10"/>
      <c r="Y62" s="10"/>
      <c r="Z62" s="10"/>
      <c r="AA62" s="10"/>
      <c r="AB62" s="10"/>
      <c r="AC62" s="10"/>
      <c r="AD62" s="10"/>
      <c r="AE62" s="10"/>
    </row>
    <row r="63" s="10" customFormat="1" ht="19.92" customHeight="1">
      <c r="A63" s="10"/>
      <c r="B63" s="185"/>
      <c r="C63" s="186"/>
      <c r="D63" s="187" t="s">
        <v>781</v>
      </c>
      <c r="E63" s="188"/>
      <c r="F63" s="188"/>
      <c r="G63" s="188"/>
      <c r="H63" s="188"/>
      <c r="I63" s="189"/>
      <c r="J63" s="190">
        <f>J124</f>
        <v>0</v>
      </c>
      <c r="K63" s="186"/>
      <c r="L63" s="191"/>
      <c r="S63" s="10"/>
      <c r="T63" s="10"/>
      <c r="U63" s="10"/>
      <c r="V63" s="10"/>
      <c r="W63" s="10"/>
      <c r="X63" s="10"/>
      <c r="Y63" s="10"/>
      <c r="Z63" s="10"/>
      <c r="AA63" s="10"/>
      <c r="AB63" s="10"/>
      <c r="AC63" s="10"/>
      <c r="AD63" s="10"/>
      <c r="AE63" s="10"/>
    </row>
    <row r="64" s="10" customFormat="1" ht="19.92" customHeight="1">
      <c r="A64" s="10"/>
      <c r="B64" s="185"/>
      <c r="C64" s="186"/>
      <c r="D64" s="187" t="s">
        <v>141</v>
      </c>
      <c r="E64" s="188"/>
      <c r="F64" s="188"/>
      <c r="G64" s="188"/>
      <c r="H64" s="188"/>
      <c r="I64" s="189"/>
      <c r="J64" s="190">
        <f>J135</f>
        <v>0</v>
      </c>
      <c r="K64" s="186"/>
      <c r="L64" s="191"/>
      <c r="S64" s="10"/>
      <c r="T64" s="10"/>
      <c r="U64" s="10"/>
      <c r="V64" s="10"/>
      <c r="W64" s="10"/>
      <c r="X64" s="10"/>
      <c r="Y64" s="10"/>
      <c r="Z64" s="10"/>
      <c r="AA64" s="10"/>
      <c r="AB64" s="10"/>
      <c r="AC64" s="10"/>
      <c r="AD64" s="10"/>
      <c r="AE64" s="10"/>
    </row>
    <row r="65" s="9" customFormat="1" ht="24.96" customHeight="1">
      <c r="A65" s="9"/>
      <c r="B65" s="178"/>
      <c r="C65" s="179"/>
      <c r="D65" s="180" t="s">
        <v>142</v>
      </c>
      <c r="E65" s="181"/>
      <c r="F65" s="181"/>
      <c r="G65" s="181"/>
      <c r="H65" s="181"/>
      <c r="I65" s="182"/>
      <c r="J65" s="183">
        <f>J139</f>
        <v>0</v>
      </c>
      <c r="K65" s="179"/>
      <c r="L65" s="184"/>
      <c r="S65" s="9"/>
      <c r="T65" s="9"/>
      <c r="U65" s="9"/>
      <c r="V65" s="9"/>
      <c r="W65" s="9"/>
      <c r="X65" s="9"/>
      <c r="Y65" s="9"/>
      <c r="Z65" s="9"/>
      <c r="AA65" s="9"/>
      <c r="AB65" s="9"/>
      <c r="AC65" s="9"/>
      <c r="AD65" s="9"/>
      <c r="AE65" s="9"/>
    </row>
    <row r="66" s="10" customFormat="1" ht="19.92" customHeight="1">
      <c r="A66" s="10"/>
      <c r="B66" s="185"/>
      <c r="C66" s="186"/>
      <c r="D66" s="187" t="s">
        <v>143</v>
      </c>
      <c r="E66" s="188"/>
      <c r="F66" s="188"/>
      <c r="G66" s="188"/>
      <c r="H66" s="188"/>
      <c r="I66" s="189"/>
      <c r="J66" s="190">
        <f>J140</f>
        <v>0</v>
      </c>
      <c r="K66" s="186"/>
      <c r="L66" s="191"/>
      <c r="S66" s="10"/>
      <c r="T66" s="10"/>
      <c r="U66" s="10"/>
      <c r="V66" s="10"/>
      <c r="W66" s="10"/>
      <c r="X66" s="10"/>
      <c r="Y66" s="10"/>
      <c r="Z66" s="10"/>
      <c r="AA66" s="10"/>
      <c r="AB66" s="10"/>
      <c r="AC66" s="10"/>
      <c r="AD66" s="10"/>
      <c r="AE66" s="10"/>
    </row>
    <row r="67" s="10" customFormat="1" ht="19.92" customHeight="1">
      <c r="A67" s="10"/>
      <c r="B67" s="185"/>
      <c r="C67" s="186"/>
      <c r="D67" s="187" t="s">
        <v>782</v>
      </c>
      <c r="E67" s="188"/>
      <c r="F67" s="188"/>
      <c r="G67" s="188"/>
      <c r="H67" s="188"/>
      <c r="I67" s="189"/>
      <c r="J67" s="190">
        <f>J144</f>
        <v>0</v>
      </c>
      <c r="K67" s="186"/>
      <c r="L67" s="191"/>
      <c r="S67" s="10"/>
      <c r="T67" s="10"/>
      <c r="U67" s="10"/>
      <c r="V67" s="10"/>
      <c r="W67" s="10"/>
      <c r="X67" s="10"/>
      <c r="Y67" s="10"/>
      <c r="Z67" s="10"/>
      <c r="AA67" s="10"/>
      <c r="AB67" s="10"/>
      <c r="AC67" s="10"/>
      <c r="AD67" s="10"/>
      <c r="AE67" s="10"/>
    </row>
    <row r="68" s="2" customFormat="1" ht="21.84" customHeight="1">
      <c r="A68" s="39"/>
      <c r="B68" s="40"/>
      <c r="C68" s="41"/>
      <c r="D68" s="41"/>
      <c r="E68" s="41"/>
      <c r="F68" s="41"/>
      <c r="G68" s="41"/>
      <c r="H68" s="41"/>
      <c r="I68" s="138"/>
      <c r="J68" s="41"/>
      <c r="K68" s="41"/>
      <c r="L68" s="139"/>
      <c r="S68" s="39"/>
      <c r="T68" s="39"/>
      <c r="U68" s="39"/>
      <c r="V68" s="39"/>
      <c r="W68" s="39"/>
      <c r="X68" s="39"/>
      <c r="Y68" s="39"/>
      <c r="Z68" s="39"/>
      <c r="AA68" s="39"/>
      <c r="AB68" s="39"/>
      <c r="AC68" s="39"/>
      <c r="AD68" s="39"/>
      <c r="AE68" s="39"/>
    </row>
    <row r="69" s="2" customFormat="1" ht="6.96" customHeight="1">
      <c r="A69" s="39"/>
      <c r="B69" s="60"/>
      <c r="C69" s="61"/>
      <c r="D69" s="61"/>
      <c r="E69" s="61"/>
      <c r="F69" s="61"/>
      <c r="G69" s="61"/>
      <c r="H69" s="61"/>
      <c r="I69" s="168"/>
      <c r="J69" s="61"/>
      <c r="K69" s="61"/>
      <c r="L69" s="139"/>
      <c r="S69" s="39"/>
      <c r="T69" s="39"/>
      <c r="U69" s="39"/>
      <c r="V69" s="39"/>
      <c r="W69" s="39"/>
      <c r="X69" s="39"/>
      <c r="Y69" s="39"/>
      <c r="Z69" s="39"/>
      <c r="AA69" s="39"/>
      <c r="AB69" s="39"/>
      <c r="AC69" s="39"/>
      <c r="AD69" s="39"/>
      <c r="AE69" s="39"/>
    </row>
    <row r="73" s="2" customFormat="1" ht="6.96" customHeight="1">
      <c r="A73" s="39"/>
      <c r="B73" s="62"/>
      <c r="C73" s="63"/>
      <c r="D73" s="63"/>
      <c r="E73" s="63"/>
      <c r="F73" s="63"/>
      <c r="G73" s="63"/>
      <c r="H73" s="63"/>
      <c r="I73" s="171"/>
      <c r="J73" s="63"/>
      <c r="K73" s="63"/>
      <c r="L73" s="139"/>
      <c r="S73" s="39"/>
      <c r="T73" s="39"/>
      <c r="U73" s="39"/>
      <c r="V73" s="39"/>
      <c r="W73" s="39"/>
      <c r="X73" s="39"/>
      <c r="Y73" s="39"/>
      <c r="Z73" s="39"/>
      <c r="AA73" s="39"/>
      <c r="AB73" s="39"/>
      <c r="AC73" s="39"/>
      <c r="AD73" s="39"/>
      <c r="AE73" s="39"/>
    </row>
    <row r="74" s="2" customFormat="1" ht="24.96" customHeight="1">
      <c r="A74" s="39"/>
      <c r="B74" s="40"/>
      <c r="C74" s="24" t="s">
        <v>145</v>
      </c>
      <c r="D74" s="41"/>
      <c r="E74" s="41"/>
      <c r="F74" s="41"/>
      <c r="G74" s="41"/>
      <c r="H74" s="41"/>
      <c r="I74" s="138"/>
      <c r="J74" s="41"/>
      <c r="K74" s="41"/>
      <c r="L74" s="139"/>
      <c r="S74" s="39"/>
      <c r="T74" s="39"/>
      <c r="U74" s="39"/>
      <c r="V74" s="39"/>
      <c r="W74" s="39"/>
      <c r="X74" s="39"/>
      <c r="Y74" s="39"/>
      <c r="Z74" s="39"/>
      <c r="AA74" s="39"/>
      <c r="AB74" s="39"/>
      <c r="AC74" s="39"/>
      <c r="AD74" s="39"/>
      <c r="AE74" s="39"/>
    </row>
    <row r="75" s="2" customFormat="1" ht="6.96" customHeight="1">
      <c r="A75" s="39"/>
      <c r="B75" s="40"/>
      <c r="C75" s="41"/>
      <c r="D75" s="41"/>
      <c r="E75" s="41"/>
      <c r="F75" s="41"/>
      <c r="G75" s="41"/>
      <c r="H75" s="41"/>
      <c r="I75" s="138"/>
      <c r="J75" s="41"/>
      <c r="K75" s="41"/>
      <c r="L75" s="139"/>
      <c r="S75" s="39"/>
      <c r="T75" s="39"/>
      <c r="U75" s="39"/>
      <c r="V75" s="39"/>
      <c r="W75" s="39"/>
      <c r="X75" s="39"/>
      <c r="Y75" s="39"/>
      <c r="Z75" s="39"/>
      <c r="AA75" s="39"/>
      <c r="AB75" s="39"/>
      <c r="AC75" s="39"/>
      <c r="AD75" s="39"/>
      <c r="AE75" s="39"/>
    </row>
    <row r="76" s="2" customFormat="1" ht="12" customHeight="1">
      <c r="A76" s="39"/>
      <c r="B76" s="40"/>
      <c r="C76" s="33" t="s">
        <v>16</v>
      </c>
      <c r="D76" s="41"/>
      <c r="E76" s="41"/>
      <c r="F76" s="41"/>
      <c r="G76" s="41"/>
      <c r="H76" s="41"/>
      <c r="I76" s="138"/>
      <c r="J76" s="41"/>
      <c r="K76" s="41"/>
      <c r="L76" s="139"/>
      <c r="S76" s="39"/>
      <c r="T76" s="39"/>
      <c r="U76" s="39"/>
      <c r="V76" s="39"/>
      <c r="W76" s="39"/>
      <c r="X76" s="39"/>
      <c r="Y76" s="39"/>
      <c r="Z76" s="39"/>
      <c r="AA76" s="39"/>
      <c r="AB76" s="39"/>
      <c r="AC76" s="39"/>
      <c r="AD76" s="39"/>
      <c r="AE76" s="39"/>
    </row>
    <row r="77" s="2" customFormat="1" ht="16.5" customHeight="1">
      <c r="A77" s="39"/>
      <c r="B77" s="40"/>
      <c r="C77" s="41"/>
      <c r="D77" s="41"/>
      <c r="E77" s="172" t="str">
        <f>E7</f>
        <v>Parkoviště a komunikace Rumburk Na ValechR1</v>
      </c>
      <c r="F77" s="33"/>
      <c r="G77" s="33"/>
      <c r="H77" s="33"/>
      <c r="I77" s="138"/>
      <c r="J77" s="41"/>
      <c r="K77" s="41"/>
      <c r="L77" s="139"/>
      <c r="S77" s="39"/>
      <c r="T77" s="39"/>
      <c r="U77" s="39"/>
      <c r="V77" s="39"/>
      <c r="W77" s="39"/>
      <c r="X77" s="39"/>
      <c r="Y77" s="39"/>
      <c r="Z77" s="39"/>
      <c r="AA77" s="39"/>
      <c r="AB77" s="39"/>
      <c r="AC77" s="39"/>
      <c r="AD77" s="39"/>
      <c r="AE77" s="39"/>
    </row>
    <row r="78" s="2" customFormat="1" ht="12" customHeight="1">
      <c r="A78" s="39"/>
      <c r="B78" s="40"/>
      <c r="C78" s="33" t="s">
        <v>114</v>
      </c>
      <c r="D78" s="41"/>
      <c r="E78" s="41"/>
      <c r="F78" s="41"/>
      <c r="G78" s="41"/>
      <c r="H78" s="41"/>
      <c r="I78" s="138"/>
      <c r="J78" s="41"/>
      <c r="K78" s="41"/>
      <c r="L78" s="139"/>
      <c r="S78" s="39"/>
      <c r="T78" s="39"/>
      <c r="U78" s="39"/>
      <c r="V78" s="39"/>
      <c r="W78" s="39"/>
      <c r="X78" s="39"/>
      <c r="Y78" s="39"/>
      <c r="Z78" s="39"/>
      <c r="AA78" s="39"/>
      <c r="AB78" s="39"/>
      <c r="AC78" s="39"/>
      <c r="AD78" s="39"/>
      <c r="AE78" s="39"/>
    </row>
    <row r="79" s="2" customFormat="1" ht="16.5" customHeight="1">
      <c r="A79" s="39"/>
      <c r="B79" s="40"/>
      <c r="C79" s="41"/>
      <c r="D79" s="41"/>
      <c r="E79" s="70" t="str">
        <f>E9</f>
        <v>02 - SO 02 Opěrné zdi a zábradlí</v>
      </c>
      <c r="F79" s="41"/>
      <c r="G79" s="41"/>
      <c r="H79" s="41"/>
      <c r="I79" s="138"/>
      <c r="J79" s="41"/>
      <c r="K79" s="41"/>
      <c r="L79" s="139"/>
      <c r="S79" s="39"/>
      <c r="T79" s="39"/>
      <c r="U79" s="39"/>
      <c r="V79" s="39"/>
      <c r="W79" s="39"/>
      <c r="X79" s="39"/>
      <c r="Y79" s="39"/>
      <c r="Z79" s="39"/>
      <c r="AA79" s="39"/>
      <c r="AB79" s="39"/>
      <c r="AC79" s="39"/>
      <c r="AD79" s="39"/>
      <c r="AE79" s="39"/>
    </row>
    <row r="80" s="2" customFormat="1" ht="6.96" customHeight="1">
      <c r="A80" s="39"/>
      <c r="B80" s="40"/>
      <c r="C80" s="41"/>
      <c r="D80" s="41"/>
      <c r="E80" s="41"/>
      <c r="F80" s="41"/>
      <c r="G80" s="41"/>
      <c r="H80" s="41"/>
      <c r="I80" s="138"/>
      <c r="J80" s="41"/>
      <c r="K80" s="41"/>
      <c r="L80" s="139"/>
      <c r="S80" s="39"/>
      <c r="T80" s="39"/>
      <c r="U80" s="39"/>
      <c r="V80" s="39"/>
      <c r="W80" s="39"/>
      <c r="X80" s="39"/>
      <c r="Y80" s="39"/>
      <c r="Z80" s="39"/>
      <c r="AA80" s="39"/>
      <c r="AB80" s="39"/>
      <c r="AC80" s="39"/>
      <c r="AD80" s="39"/>
      <c r="AE80" s="39"/>
    </row>
    <row r="81" s="2" customFormat="1" ht="12" customHeight="1">
      <c r="A81" s="39"/>
      <c r="B81" s="40"/>
      <c r="C81" s="33" t="s">
        <v>21</v>
      </c>
      <c r="D81" s="41"/>
      <c r="E81" s="41"/>
      <c r="F81" s="28" t="str">
        <f>F12</f>
        <v>Rumburk</v>
      </c>
      <c r="G81" s="41"/>
      <c r="H81" s="41"/>
      <c r="I81" s="142" t="s">
        <v>23</v>
      </c>
      <c r="J81" s="73" t="str">
        <f>IF(J12="","",J12)</f>
        <v>30. 7. 2019</v>
      </c>
      <c r="K81" s="41"/>
      <c r="L81" s="139"/>
      <c r="S81" s="39"/>
      <c r="T81" s="39"/>
      <c r="U81" s="39"/>
      <c r="V81" s="39"/>
      <c r="W81" s="39"/>
      <c r="X81" s="39"/>
      <c r="Y81" s="39"/>
      <c r="Z81" s="39"/>
      <c r="AA81" s="39"/>
      <c r="AB81" s="39"/>
      <c r="AC81" s="39"/>
      <c r="AD81" s="39"/>
      <c r="AE81" s="39"/>
    </row>
    <row r="82" s="2" customFormat="1" ht="6.96" customHeight="1">
      <c r="A82" s="39"/>
      <c r="B82" s="40"/>
      <c r="C82" s="41"/>
      <c r="D82" s="41"/>
      <c r="E82" s="41"/>
      <c r="F82" s="41"/>
      <c r="G82" s="41"/>
      <c r="H82" s="41"/>
      <c r="I82" s="138"/>
      <c r="J82" s="41"/>
      <c r="K82" s="41"/>
      <c r="L82" s="139"/>
      <c r="S82" s="39"/>
      <c r="T82" s="39"/>
      <c r="U82" s="39"/>
      <c r="V82" s="39"/>
      <c r="W82" s="39"/>
      <c r="X82" s="39"/>
      <c r="Y82" s="39"/>
      <c r="Z82" s="39"/>
      <c r="AA82" s="39"/>
      <c r="AB82" s="39"/>
      <c r="AC82" s="39"/>
      <c r="AD82" s="39"/>
      <c r="AE82" s="39"/>
    </row>
    <row r="83" s="2" customFormat="1" ht="15.15" customHeight="1">
      <c r="A83" s="39"/>
      <c r="B83" s="40"/>
      <c r="C83" s="33" t="s">
        <v>25</v>
      </c>
      <c r="D83" s="41"/>
      <c r="E83" s="41"/>
      <c r="F83" s="28" t="str">
        <f>E15</f>
        <v>Město Rumburk</v>
      </c>
      <c r="G83" s="41"/>
      <c r="H83" s="41"/>
      <c r="I83" s="142" t="s">
        <v>31</v>
      </c>
      <c r="J83" s="37" t="str">
        <f>E21</f>
        <v xml:space="preserve"> </v>
      </c>
      <c r="K83" s="41"/>
      <c r="L83" s="139"/>
      <c r="S83" s="39"/>
      <c r="T83" s="39"/>
      <c r="U83" s="39"/>
      <c r="V83" s="39"/>
      <c r="W83" s="39"/>
      <c r="X83" s="39"/>
      <c r="Y83" s="39"/>
      <c r="Z83" s="39"/>
      <c r="AA83" s="39"/>
      <c r="AB83" s="39"/>
      <c r="AC83" s="39"/>
      <c r="AD83" s="39"/>
      <c r="AE83" s="39"/>
    </row>
    <row r="84" s="2" customFormat="1" ht="15.15" customHeight="1">
      <c r="A84" s="39"/>
      <c r="B84" s="40"/>
      <c r="C84" s="33" t="s">
        <v>29</v>
      </c>
      <c r="D84" s="41"/>
      <c r="E84" s="41"/>
      <c r="F84" s="28" t="str">
        <f>IF(E18="","",E18)</f>
        <v>Vyplň údaj</v>
      </c>
      <c r="G84" s="41"/>
      <c r="H84" s="41"/>
      <c r="I84" s="142" t="s">
        <v>34</v>
      </c>
      <c r="J84" s="37" t="str">
        <f>E24</f>
        <v>J. Nešněra</v>
      </c>
      <c r="K84" s="41"/>
      <c r="L84" s="139"/>
      <c r="S84" s="39"/>
      <c r="T84" s="39"/>
      <c r="U84" s="39"/>
      <c r="V84" s="39"/>
      <c r="W84" s="39"/>
      <c r="X84" s="39"/>
      <c r="Y84" s="39"/>
      <c r="Z84" s="39"/>
      <c r="AA84" s="39"/>
      <c r="AB84" s="39"/>
      <c r="AC84" s="39"/>
      <c r="AD84" s="39"/>
      <c r="AE84" s="39"/>
    </row>
    <row r="85" s="2" customFormat="1" ht="10.32" customHeight="1">
      <c r="A85" s="39"/>
      <c r="B85" s="40"/>
      <c r="C85" s="41"/>
      <c r="D85" s="41"/>
      <c r="E85" s="41"/>
      <c r="F85" s="41"/>
      <c r="G85" s="41"/>
      <c r="H85" s="41"/>
      <c r="I85" s="138"/>
      <c r="J85" s="41"/>
      <c r="K85" s="41"/>
      <c r="L85" s="139"/>
      <c r="S85" s="39"/>
      <c r="T85" s="39"/>
      <c r="U85" s="39"/>
      <c r="V85" s="39"/>
      <c r="W85" s="39"/>
      <c r="X85" s="39"/>
      <c r="Y85" s="39"/>
      <c r="Z85" s="39"/>
      <c r="AA85" s="39"/>
      <c r="AB85" s="39"/>
      <c r="AC85" s="39"/>
      <c r="AD85" s="39"/>
      <c r="AE85" s="39"/>
    </row>
    <row r="86" s="11" customFormat="1" ht="29.28" customHeight="1">
      <c r="A86" s="192"/>
      <c r="B86" s="193"/>
      <c r="C86" s="194" t="s">
        <v>146</v>
      </c>
      <c r="D86" s="195" t="s">
        <v>57</v>
      </c>
      <c r="E86" s="195" t="s">
        <v>53</v>
      </c>
      <c r="F86" s="195" t="s">
        <v>54</v>
      </c>
      <c r="G86" s="195" t="s">
        <v>147</v>
      </c>
      <c r="H86" s="195" t="s">
        <v>148</v>
      </c>
      <c r="I86" s="196" t="s">
        <v>149</v>
      </c>
      <c r="J86" s="195" t="s">
        <v>132</v>
      </c>
      <c r="K86" s="197" t="s">
        <v>150</v>
      </c>
      <c r="L86" s="198"/>
      <c r="M86" s="93" t="s">
        <v>19</v>
      </c>
      <c r="N86" s="94" t="s">
        <v>42</v>
      </c>
      <c r="O86" s="94" t="s">
        <v>151</v>
      </c>
      <c r="P86" s="94" t="s">
        <v>152</v>
      </c>
      <c r="Q86" s="94" t="s">
        <v>153</v>
      </c>
      <c r="R86" s="94" t="s">
        <v>154</v>
      </c>
      <c r="S86" s="94" t="s">
        <v>155</v>
      </c>
      <c r="T86" s="95" t="s">
        <v>156</v>
      </c>
      <c r="U86" s="192"/>
      <c r="V86" s="192"/>
      <c r="W86" s="192"/>
      <c r="X86" s="192"/>
      <c r="Y86" s="192"/>
      <c r="Z86" s="192"/>
      <c r="AA86" s="192"/>
      <c r="AB86" s="192"/>
      <c r="AC86" s="192"/>
      <c r="AD86" s="192"/>
      <c r="AE86" s="192"/>
    </row>
    <row r="87" s="2" customFormat="1" ht="22.8" customHeight="1">
      <c r="A87" s="39"/>
      <c r="B87" s="40"/>
      <c r="C87" s="100" t="s">
        <v>157</v>
      </c>
      <c r="D87" s="41"/>
      <c r="E87" s="41"/>
      <c r="F87" s="41"/>
      <c r="G87" s="41"/>
      <c r="H87" s="41"/>
      <c r="I87" s="138"/>
      <c r="J87" s="199">
        <f>BK87</f>
        <v>0</v>
      </c>
      <c r="K87" s="41"/>
      <c r="L87" s="45"/>
      <c r="M87" s="96"/>
      <c r="N87" s="200"/>
      <c r="O87" s="97"/>
      <c r="P87" s="201">
        <f>P88+P139</f>
        <v>0</v>
      </c>
      <c r="Q87" s="97"/>
      <c r="R87" s="201">
        <f>R88+R139</f>
        <v>143.88089096000002</v>
      </c>
      <c r="S87" s="97"/>
      <c r="T87" s="202">
        <f>T88+T139</f>
        <v>0</v>
      </c>
      <c r="U87" s="39"/>
      <c r="V87" s="39"/>
      <c r="W87" s="39"/>
      <c r="X87" s="39"/>
      <c r="Y87" s="39"/>
      <c r="Z87" s="39"/>
      <c r="AA87" s="39"/>
      <c r="AB87" s="39"/>
      <c r="AC87" s="39"/>
      <c r="AD87" s="39"/>
      <c r="AE87" s="39"/>
      <c r="AT87" s="18" t="s">
        <v>71</v>
      </c>
      <c r="AU87" s="18" t="s">
        <v>133</v>
      </c>
      <c r="BK87" s="203">
        <f>BK88+BK139</f>
        <v>0</v>
      </c>
    </row>
    <row r="88" s="12" customFormat="1" ht="25.92" customHeight="1">
      <c r="A88" s="12"/>
      <c r="B88" s="204"/>
      <c r="C88" s="205"/>
      <c r="D88" s="206" t="s">
        <v>71</v>
      </c>
      <c r="E88" s="207" t="s">
        <v>158</v>
      </c>
      <c r="F88" s="207" t="s">
        <v>159</v>
      </c>
      <c r="G88" s="205"/>
      <c r="H88" s="205"/>
      <c r="I88" s="208"/>
      <c r="J88" s="209">
        <f>BK88</f>
        <v>0</v>
      </c>
      <c r="K88" s="205"/>
      <c r="L88" s="210"/>
      <c r="M88" s="211"/>
      <c r="N88" s="212"/>
      <c r="O88" s="212"/>
      <c r="P88" s="213">
        <f>P89+P108+P124+P135</f>
        <v>0</v>
      </c>
      <c r="Q88" s="212"/>
      <c r="R88" s="213">
        <f>R89+R108+R124+R135</f>
        <v>140.99197856000001</v>
      </c>
      <c r="S88" s="212"/>
      <c r="T88" s="214">
        <f>T89+T108+T124+T135</f>
        <v>0</v>
      </c>
      <c r="U88" s="12"/>
      <c r="V88" s="12"/>
      <c r="W88" s="12"/>
      <c r="X88" s="12"/>
      <c r="Y88" s="12"/>
      <c r="Z88" s="12"/>
      <c r="AA88" s="12"/>
      <c r="AB88" s="12"/>
      <c r="AC88" s="12"/>
      <c r="AD88" s="12"/>
      <c r="AE88" s="12"/>
      <c r="AR88" s="215" t="s">
        <v>80</v>
      </c>
      <c r="AT88" s="216" t="s">
        <v>71</v>
      </c>
      <c r="AU88" s="216" t="s">
        <v>72</v>
      </c>
      <c r="AY88" s="215" t="s">
        <v>160</v>
      </c>
      <c r="BK88" s="217">
        <f>BK89+BK108+BK124+BK135</f>
        <v>0</v>
      </c>
    </row>
    <row r="89" s="12" customFormat="1" ht="22.8" customHeight="1">
      <c r="A89" s="12"/>
      <c r="B89" s="204"/>
      <c r="C89" s="205"/>
      <c r="D89" s="206" t="s">
        <v>71</v>
      </c>
      <c r="E89" s="218" t="s">
        <v>80</v>
      </c>
      <c r="F89" s="218" t="s">
        <v>161</v>
      </c>
      <c r="G89" s="205"/>
      <c r="H89" s="205"/>
      <c r="I89" s="208"/>
      <c r="J89" s="219">
        <f>BK89</f>
        <v>0</v>
      </c>
      <c r="K89" s="205"/>
      <c r="L89" s="210"/>
      <c r="M89" s="211"/>
      <c r="N89" s="212"/>
      <c r="O89" s="212"/>
      <c r="P89" s="213">
        <f>SUM(P90:P107)</f>
        <v>0</v>
      </c>
      <c r="Q89" s="212"/>
      <c r="R89" s="213">
        <f>SUM(R90:R107)</f>
        <v>0</v>
      </c>
      <c r="S89" s="212"/>
      <c r="T89" s="214">
        <f>SUM(T90:T107)</f>
        <v>0</v>
      </c>
      <c r="U89" s="12"/>
      <c r="V89" s="12"/>
      <c r="W89" s="12"/>
      <c r="X89" s="12"/>
      <c r="Y89" s="12"/>
      <c r="Z89" s="12"/>
      <c r="AA89" s="12"/>
      <c r="AB89" s="12"/>
      <c r="AC89" s="12"/>
      <c r="AD89" s="12"/>
      <c r="AE89" s="12"/>
      <c r="AR89" s="215" t="s">
        <v>80</v>
      </c>
      <c r="AT89" s="216" t="s">
        <v>71</v>
      </c>
      <c r="AU89" s="216" t="s">
        <v>80</v>
      </c>
      <c r="AY89" s="215" t="s">
        <v>160</v>
      </c>
      <c r="BK89" s="217">
        <f>SUM(BK90:BK107)</f>
        <v>0</v>
      </c>
    </row>
    <row r="90" s="2" customFormat="1" ht="16.5" customHeight="1">
      <c r="A90" s="39"/>
      <c r="B90" s="40"/>
      <c r="C90" s="220" t="s">
        <v>80</v>
      </c>
      <c r="D90" s="220" t="s">
        <v>162</v>
      </c>
      <c r="E90" s="221" t="s">
        <v>783</v>
      </c>
      <c r="F90" s="222" t="s">
        <v>784</v>
      </c>
      <c r="G90" s="223" t="s">
        <v>165</v>
      </c>
      <c r="H90" s="224">
        <v>49.049999999999997</v>
      </c>
      <c r="I90" s="225"/>
      <c r="J90" s="226">
        <f>ROUND(I90*H90,2)</f>
        <v>0</v>
      </c>
      <c r="K90" s="222" t="s">
        <v>166</v>
      </c>
      <c r="L90" s="45"/>
      <c r="M90" s="227" t="s">
        <v>19</v>
      </c>
      <c r="N90" s="228" t="s">
        <v>43</v>
      </c>
      <c r="O90" s="85"/>
      <c r="P90" s="229">
        <f>O90*H90</f>
        <v>0</v>
      </c>
      <c r="Q90" s="229">
        <v>0</v>
      </c>
      <c r="R90" s="229">
        <f>Q90*H90</f>
        <v>0</v>
      </c>
      <c r="S90" s="229">
        <v>0</v>
      </c>
      <c r="T90" s="230">
        <f>S90*H90</f>
        <v>0</v>
      </c>
      <c r="U90" s="39"/>
      <c r="V90" s="39"/>
      <c r="W90" s="39"/>
      <c r="X90" s="39"/>
      <c r="Y90" s="39"/>
      <c r="Z90" s="39"/>
      <c r="AA90" s="39"/>
      <c r="AB90" s="39"/>
      <c r="AC90" s="39"/>
      <c r="AD90" s="39"/>
      <c r="AE90" s="39"/>
      <c r="AR90" s="231" t="s">
        <v>167</v>
      </c>
      <c r="AT90" s="231" t="s">
        <v>162</v>
      </c>
      <c r="AU90" s="231" t="s">
        <v>82</v>
      </c>
      <c r="AY90" s="18" t="s">
        <v>160</v>
      </c>
      <c r="BE90" s="232">
        <f>IF(N90="základní",J90,0)</f>
        <v>0</v>
      </c>
      <c r="BF90" s="232">
        <f>IF(N90="snížená",J90,0)</f>
        <v>0</v>
      </c>
      <c r="BG90" s="232">
        <f>IF(N90="zákl. přenesená",J90,0)</f>
        <v>0</v>
      </c>
      <c r="BH90" s="232">
        <f>IF(N90="sníž. přenesená",J90,0)</f>
        <v>0</v>
      </c>
      <c r="BI90" s="232">
        <f>IF(N90="nulová",J90,0)</f>
        <v>0</v>
      </c>
      <c r="BJ90" s="18" t="s">
        <v>80</v>
      </c>
      <c r="BK90" s="232">
        <f>ROUND(I90*H90,2)</f>
        <v>0</v>
      </c>
      <c r="BL90" s="18" t="s">
        <v>167</v>
      </c>
      <c r="BM90" s="231" t="s">
        <v>785</v>
      </c>
    </row>
    <row r="91" s="2" customFormat="1">
      <c r="A91" s="39"/>
      <c r="B91" s="40"/>
      <c r="C91" s="41"/>
      <c r="D91" s="233" t="s">
        <v>169</v>
      </c>
      <c r="E91" s="41"/>
      <c r="F91" s="234" t="s">
        <v>786</v>
      </c>
      <c r="G91" s="41"/>
      <c r="H91" s="41"/>
      <c r="I91" s="138"/>
      <c r="J91" s="41"/>
      <c r="K91" s="41"/>
      <c r="L91" s="45"/>
      <c r="M91" s="235"/>
      <c r="N91" s="236"/>
      <c r="O91" s="85"/>
      <c r="P91" s="85"/>
      <c r="Q91" s="85"/>
      <c r="R91" s="85"/>
      <c r="S91" s="85"/>
      <c r="T91" s="86"/>
      <c r="U91" s="39"/>
      <c r="V91" s="39"/>
      <c r="W91" s="39"/>
      <c r="X91" s="39"/>
      <c r="Y91" s="39"/>
      <c r="Z91" s="39"/>
      <c r="AA91" s="39"/>
      <c r="AB91" s="39"/>
      <c r="AC91" s="39"/>
      <c r="AD91" s="39"/>
      <c r="AE91" s="39"/>
      <c r="AT91" s="18" t="s">
        <v>169</v>
      </c>
      <c r="AU91" s="18" t="s">
        <v>82</v>
      </c>
    </row>
    <row r="92" s="2" customFormat="1">
      <c r="A92" s="39"/>
      <c r="B92" s="40"/>
      <c r="C92" s="41"/>
      <c r="D92" s="233" t="s">
        <v>171</v>
      </c>
      <c r="E92" s="41"/>
      <c r="F92" s="237" t="s">
        <v>172</v>
      </c>
      <c r="G92" s="41"/>
      <c r="H92" s="41"/>
      <c r="I92" s="138"/>
      <c r="J92" s="41"/>
      <c r="K92" s="41"/>
      <c r="L92" s="45"/>
      <c r="M92" s="235"/>
      <c r="N92" s="236"/>
      <c r="O92" s="85"/>
      <c r="P92" s="85"/>
      <c r="Q92" s="85"/>
      <c r="R92" s="85"/>
      <c r="S92" s="85"/>
      <c r="T92" s="86"/>
      <c r="U92" s="39"/>
      <c r="V92" s="39"/>
      <c r="W92" s="39"/>
      <c r="X92" s="39"/>
      <c r="Y92" s="39"/>
      <c r="Z92" s="39"/>
      <c r="AA92" s="39"/>
      <c r="AB92" s="39"/>
      <c r="AC92" s="39"/>
      <c r="AD92" s="39"/>
      <c r="AE92" s="39"/>
      <c r="AT92" s="18" t="s">
        <v>171</v>
      </c>
      <c r="AU92" s="18" t="s">
        <v>82</v>
      </c>
    </row>
    <row r="93" s="13" customFormat="1">
      <c r="A93" s="13"/>
      <c r="B93" s="238"/>
      <c r="C93" s="239"/>
      <c r="D93" s="233" t="s">
        <v>173</v>
      </c>
      <c r="E93" s="240" t="s">
        <v>19</v>
      </c>
      <c r="F93" s="241" t="s">
        <v>787</v>
      </c>
      <c r="G93" s="239"/>
      <c r="H93" s="242">
        <v>23.399999999999999</v>
      </c>
      <c r="I93" s="243"/>
      <c r="J93" s="239"/>
      <c r="K93" s="239"/>
      <c r="L93" s="244"/>
      <c r="M93" s="245"/>
      <c r="N93" s="246"/>
      <c r="O93" s="246"/>
      <c r="P93" s="246"/>
      <c r="Q93" s="246"/>
      <c r="R93" s="246"/>
      <c r="S93" s="246"/>
      <c r="T93" s="247"/>
      <c r="U93" s="13"/>
      <c r="V93" s="13"/>
      <c r="W93" s="13"/>
      <c r="X93" s="13"/>
      <c r="Y93" s="13"/>
      <c r="Z93" s="13"/>
      <c r="AA93" s="13"/>
      <c r="AB93" s="13"/>
      <c r="AC93" s="13"/>
      <c r="AD93" s="13"/>
      <c r="AE93" s="13"/>
      <c r="AT93" s="248" t="s">
        <v>173</v>
      </c>
      <c r="AU93" s="248" t="s">
        <v>82</v>
      </c>
      <c r="AV93" s="13" t="s">
        <v>82</v>
      </c>
      <c r="AW93" s="13" t="s">
        <v>33</v>
      </c>
      <c r="AX93" s="13" t="s">
        <v>72</v>
      </c>
      <c r="AY93" s="248" t="s">
        <v>160</v>
      </c>
    </row>
    <row r="94" s="13" customFormat="1">
      <c r="A94" s="13"/>
      <c r="B94" s="238"/>
      <c r="C94" s="239"/>
      <c r="D94" s="233" t="s">
        <v>173</v>
      </c>
      <c r="E94" s="240" t="s">
        <v>19</v>
      </c>
      <c r="F94" s="241" t="s">
        <v>788</v>
      </c>
      <c r="G94" s="239"/>
      <c r="H94" s="242">
        <v>25.649999999999999</v>
      </c>
      <c r="I94" s="243"/>
      <c r="J94" s="239"/>
      <c r="K94" s="239"/>
      <c r="L94" s="244"/>
      <c r="M94" s="245"/>
      <c r="N94" s="246"/>
      <c r="O94" s="246"/>
      <c r="P94" s="246"/>
      <c r="Q94" s="246"/>
      <c r="R94" s="246"/>
      <c r="S94" s="246"/>
      <c r="T94" s="247"/>
      <c r="U94" s="13"/>
      <c r="V94" s="13"/>
      <c r="W94" s="13"/>
      <c r="X94" s="13"/>
      <c r="Y94" s="13"/>
      <c r="Z94" s="13"/>
      <c r="AA94" s="13"/>
      <c r="AB94" s="13"/>
      <c r="AC94" s="13"/>
      <c r="AD94" s="13"/>
      <c r="AE94" s="13"/>
      <c r="AT94" s="248" t="s">
        <v>173</v>
      </c>
      <c r="AU94" s="248" t="s">
        <v>82</v>
      </c>
      <c r="AV94" s="13" t="s">
        <v>82</v>
      </c>
      <c r="AW94" s="13" t="s">
        <v>33</v>
      </c>
      <c r="AX94" s="13" t="s">
        <v>72</v>
      </c>
      <c r="AY94" s="248" t="s">
        <v>160</v>
      </c>
    </row>
    <row r="95" s="14" customFormat="1">
      <c r="A95" s="14"/>
      <c r="B95" s="259"/>
      <c r="C95" s="260"/>
      <c r="D95" s="233" t="s">
        <v>173</v>
      </c>
      <c r="E95" s="261" t="s">
        <v>19</v>
      </c>
      <c r="F95" s="262" t="s">
        <v>204</v>
      </c>
      <c r="G95" s="260"/>
      <c r="H95" s="263">
        <v>49.049999999999997</v>
      </c>
      <c r="I95" s="264"/>
      <c r="J95" s="260"/>
      <c r="K95" s="260"/>
      <c r="L95" s="265"/>
      <c r="M95" s="266"/>
      <c r="N95" s="267"/>
      <c r="O95" s="267"/>
      <c r="P95" s="267"/>
      <c r="Q95" s="267"/>
      <c r="R95" s="267"/>
      <c r="S95" s="267"/>
      <c r="T95" s="268"/>
      <c r="U95" s="14"/>
      <c r="V95" s="14"/>
      <c r="W95" s="14"/>
      <c r="X95" s="14"/>
      <c r="Y95" s="14"/>
      <c r="Z95" s="14"/>
      <c r="AA95" s="14"/>
      <c r="AB95" s="14"/>
      <c r="AC95" s="14"/>
      <c r="AD95" s="14"/>
      <c r="AE95" s="14"/>
      <c r="AT95" s="269" t="s">
        <v>173</v>
      </c>
      <c r="AU95" s="269" t="s">
        <v>82</v>
      </c>
      <c r="AV95" s="14" t="s">
        <v>167</v>
      </c>
      <c r="AW95" s="14" t="s">
        <v>33</v>
      </c>
      <c r="AX95" s="14" t="s">
        <v>80</v>
      </c>
      <c r="AY95" s="269" t="s">
        <v>160</v>
      </c>
    </row>
    <row r="96" s="2" customFormat="1" ht="16.5" customHeight="1">
      <c r="A96" s="39"/>
      <c r="B96" s="40"/>
      <c r="C96" s="220" t="s">
        <v>82</v>
      </c>
      <c r="D96" s="220" t="s">
        <v>162</v>
      </c>
      <c r="E96" s="221" t="s">
        <v>181</v>
      </c>
      <c r="F96" s="222" t="s">
        <v>182</v>
      </c>
      <c r="G96" s="223" t="s">
        <v>165</v>
      </c>
      <c r="H96" s="224">
        <v>49.049999999999997</v>
      </c>
      <c r="I96" s="225"/>
      <c r="J96" s="226">
        <f>ROUND(I96*H96,2)</f>
        <v>0</v>
      </c>
      <c r="K96" s="222" t="s">
        <v>166</v>
      </c>
      <c r="L96" s="45"/>
      <c r="M96" s="227" t="s">
        <v>19</v>
      </c>
      <c r="N96" s="228" t="s">
        <v>43</v>
      </c>
      <c r="O96" s="85"/>
      <c r="P96" s="229">
        <f>O96*H96</f>
        <v>0</v>
      </c>
      <c r="Q96" s="229">
        <v>0</v>
      </c>
      <c r="R96" s="229">
        <f>Q96*H96</f>
        <v>0</v>
      </c>
      <c r="S96" s="229">
        <v>0</v>
      </c>
      <c r="T96" s="230">
        <f>S96*H96</f>
        <v>0</v>
      </c>
      <c r="U96" s="39"/>
      <c r="V96" s="39"/>
      <c r="W96" s="39"/>
      <c r="X96" s="39"/>
      <c r="Y96" s="39"/>
      <c r="Z96" s="39"/>
      <c r="AA96" s="39"/>
      <c r="AB96" s="39"/>
      <c r="AC96" s="39"/>
      <c r="AD96" s="39"/>
      <c r="AE96" s="39"/>
      <c r="AR96" s="231" t="s">
        <v>167</v>
      </c>
      <c r="AT96" s="231" t="s">
        <v>162</v>
      </c>
      <c r="AU96" s="231" t="s">
        <v>82</v>
      </c>
      <c r="AY96" s="18" t="s">
        <v>160</v>
      </c>
      <c r="BE96" s="232">
        <f>IF(N96="základní",J96,0)</f>
        <v>0</v>
      </c>
      <c r="BF96" s="232">
        <f>IF(N96="snížená",J96,0)</f>
        <v>0</v>
      </c>
      <c r="BG96" s="232">
        <f>IF(N96="zákl. přenesená",J96,0)</f>
        <v>0</v>
      </c>
      <c r="BH96" s="232">
        <f>IF(N96="sníž. přenesená",J96,0)</f>
        <v>0</v>
      </c>
      <c r="BI96" s="232">
        <f>IF(N96="nulová",J96,0)</f>
        <v>0</v>
      </c>
      <c r="BJ96" s="18" t="s">
        <v>80</v>
      </c>
      <c r="BK96" s="232">
        <f>ROUND(I96*H96,2)</f>
        <v>0</v>
      </c>
      <c r="BL96" s="18" t="s">
        <v>167</v>
      </c>
      <c r="BM96" s="231" t="s">
        <v>789</v>
      </c>
    </row>
    <row r="97" s="2" customFormat="1">
      <c r="A97" s="39"/>
      <c r="B97" s="40"/>
      <c r="C97" s="41"/>
      <c r="D97" s="233" t="s">
        <v>169</v>
      </c>
      <c r="E97" s="41"/>
      <c r="F97" s="234" t="s">
        <v>184</v>
      </c>
      <c r="G97" s="41"/>
      <c r="H97" s="41"/>
      <c r="I97" s="138"/>
      <c r="J97" s="41"/>
      <c r="K97" s="41"/>
      <c r="L97" s="45"/>
      <c r="M97" s="235"/>
      <c r="N97" s="236"/>
      <c r="O97" s="85"/>
      <c r="P97" s="85"/>
      <c r="Q97" s="85"/>
      <c r="R97" s="85"/>
      <c r="S97" s="85"/>
      <c r="T97" s="86"/>
      <c r="U97" s="39"/>
      <c r="V97" s="39"/>
      <c r="W97" s="39"/>
      <c r="X97" s="39"/>
      <c r="Y97" s="39"/>
      <c r="Z97" s="39"/>
      <c r="AA97" s="39"/>
      <c r="AB97" s="39"/>
      <c r="AC97" s="39"/>
      <c r="AD97" s="39"/>
      <c r="AE97" s="39"/>
      <c r="AT97" s="18" t="s">
        <v>169</v>
      </c>
      <c r="AU97" s="18" t="s">
        <v>82</v>
      </c>
    </row>
    <row r="98" s="2" customFormat="1">
      <c r="A98" s="39"/>
      <c r="B98" s="40"/>
      <c r="C98" s="41"/>
      <c r="D98" s="233" t="s">
        <v>171</v>
      </c>
      <c r="E98" s="41"/>
      <c r="F98" s="237" t="s">
        <v>185</v>
      </c>
      <c r="G98" s="41"/>
      <c r="H98" s="41"/>
      <c r="I98" s="138"/>
      <c r="J98" s="41"/>
      <c r="K98" s="41"/>
      <c r="L98" s="45"/>
      <c r="M98" s="235"/>
      <c r="N98" s="236"/>
      <c r="O98" s="85"/>
      <c r="P98" s="85"/>
      <c r="Q98" s="85"/>
      <c r="R98" s="85"/>
      <c r="S98" s="85"/>
      <c r="T98" s="86"/>
      <c r="U98" s="39"/>
      <c r="V98" s="39"/>
      <c r="W98" s="39"/>
      <c r="X98" s="39"/>
      <c r="Y98" s="39"/>
      <c r="Z98" s="39"/>
      <c r="AA98" s="39"/>
      <c r="AB98" s="39"/>
      <c r="AC98" s="39"/>
      <c r="AD98" s="39"/>
      <c r="AE98" s="39"/>
      <c r="AT98" s="18" t="s">
        <v>171</v>
      </c>
      <c r="AU98" s="18" t="s">
        <v>82</v>
      </c>
    </row>
    <row r="99" s="13" customFormat="1">
      <c r="A99" s="13"/>
      <c r="B99" s="238"/>
      <c r="C99" s="239"/>
      <c r="D99" s="233" t="s">
        <v>173</v>
      </c>
      <c r="E99" s="240" t="s">
        <v>19</v>
      </c>
      <c r="F99" s="241" t="s">
        <v>790</v>
      </c>
      <c r="G99" s="239"/>
      <c r="H99" s="242">
        <v>49.049999999999997</v>
      </c>
      <c r="I99" s="243"/>
      <c r="J99" s="239"/>
      <c r="K99" s="239"/>
      <c r="L99" s="244"/>
      <c r="M99" s="245"/>
      <c r="N99" s="246"/>
      <c r="O99" s="246"/>
      <c r="P99" s="246"/>
      <c r="Q99" s="246"/>
      <c r="R99" s="246"/>
      <c r="S99" s="246"/>
      <c r="T99" s="247"/>
      <c r="U99" s="13"/>
      <c r="V99" s="13"/>
      <c r="W99" s="13"/>
      <c r="X99" s="13"/>
      <c r="Y99" s="13"/>
      <c r="Z99" s="13"/>
      <c r="AA99" s="13"/>
      <c r="AB99" s="13"/>
      <c r="AC99" s="13"/>
      <c r="AD99" s="13"/>
      <c r="AE99" s="13"/>
      <c r="AT99" s="248" t="s">
        <v>173</v>
      </c>
      <c r="AU99" s="248" t="s">
        <v>82</v>
      </c>
      <c r="AV99" s="13" t="s">
        <v>82</v>
      </c>
      <c r="AW99" s="13" t="s">
        <v>33</v>
      </c>
      <c r="AX99" s="13" t="s">
        <v>80</v>
      </c>
      <c r="AY99" s="248" t="s">
        <v>160</v>
      </c>
    </row>
    <row r="100" s="2" customFormat="1" ht="16.5" customHeight="1">
      <c r="A100" s="39"/>
      <c r="B100" s="40"/>
      <c r="C100" s="220" t="s">
        <v>180</v>
      </c>
      <c r="D100" s="220" t="s">
        <v>162</v>
      </c>
      <c r="E100" s="221" t="s">
        <v>678</v>
      </c>
      <c r="F100" s="222" t="s">
        <v>679</v>
      </c>
      <c r="G100" s="223" t="s">
        <v>165</v>
      </c>
      <c r="H100" s="224">
        <v>49.049999999999997</v>
      </c>
      <c r="I100" s="225"/>
      <c r="J100" s="226">
        <f>ROUND(I100*H100,2)</f>
        <v>0</v>
      </c>
      <c r="K100" s="222" t="s">
        <v>166</v>
      </c>
      <c r="L100" s="45"/>
      <c r="M100" s="227" t="s">
        <v>19</v>
      </c>
      <c r="N100" s="228" t="s">
        <v>43</v>
      </c>
      <c r="O100" s="85"/>
      <c r="P100" s="229">
        <f>O100*H100</f>
        <v>0</v>
      </c>
      <c r="Q100" s="229">
        <v>0</v>
      </c>
      <c r="R100" s="229">
        <f>Q100*H100</f>
        <v>0</v>
      </c>
      <c r="S100" s="229">
        <v>0</v>
      </c>
      <c r="T100" s="230">
        <f>S100*H100</f>
        <v>0</v>
      </c>
      <c r="U100" s="39"/>
      <c r="V100" s="39"/>
      <c r="W100" s="39"/>
      <c r="X100" s="39"/>
      <c r="Y100" s="39"/>
      <c r="Z100" s="39"/>
      <c r="AA100" s="39"/>
      <c r="AB100" s="39"/>
      <c r="AC100" s="39"/>
      <c r="AD100" s="39"/>
      <c r="AE100" s="39"/>
      <c r="AR100" s="231" t="s">
        <v>167</v>
      </c>
      <c r="AT100" s="231" t="s">
        <v>162</v>
      </c>
      <c r="AU100" s="231" t="s">
        <v>82</v>
      </c>
      <c r="AY100" s="18" t="s">
        <v>160</v>
      </c>
      <c r="BE100" s="232">
        <f>IF(N100="základní",J100,0)</f>
        <v>0</v>
      </c>
      <c r="BF100" s="232">
        <f>IF(N100="snížená",J100,0)</f>
        <v>0</v>
      </c>
      <c r="BG100" s="232">
        <f>IF(N100="zákl. přenesená",J100,0)</f>
        <v>0</v>
      </c>
      <c r="BH100" s="232">
        <f>IF(N100="sníž. přenesená",J100,0)</f>
        <v>0</v>
      </c>
      <c r="BI100" s="232">
        <f>IF(N100="nulová",J100,0)</f>
        <v>0</v>
      </c>
      <c r="BJ100" s="18" t="s">
        <v>80</v>
      </c>
      <c r="BK100" s="232">
        <f>ROUND(I100*H100,2)</f>
        <v>0</v>
      </c>
      <c r="BL100" s="18" t="s">
        <v>167</v>
      </c>
      <c r="BM100" s="231" t="s">
        <v>791</v>
      </c>
    </row>
    <row r="101" s="2" customFormat="1">
      <c r="A101" s="39"/>
      <c r="B101" s="40"/>
      <c r="C101" s="41"/>
      <c r="D101" s="233" t="s">
        <v>169</v>
      </c>
      <c r="E101" s="41"/>
      <c r="F101" s="234" t="s">
        <v>679</v>
      </c>
      <c r="G101" s="41"/>
      <c r="H101" s="41"/>
      <c r="I101" s="138"/>
      <c r="J101" s="41"/>
      <c r="K101" s="41"/>
      <c r="L101" s="45"/>
      <c r="M101" s="235"/>
      <c r="N101" s="236"/>
      <c r="O101" s="85"/>
      <c r="P101" s="85"/>
      <c r="Q101" s="85"/>
      <c r="R101" s="85"/>
      <c r="S101" s="85"/>
      <c r="T101" s="86"/>
      <c r="U101" s="39"/>
      <c r="V101" s="39"/>
      <c r="W101" s="39"/>
      <c r="X101" s="39"/>
      <c r="Y101" s="39"/>
      <c r="Z101" s="39"/>
      <c r="AA101" s="39"/>
      <c r="AB101" s="39"/>
      <c r="AC101" s="39"/>
      <c r="AD101" s="39"/>
      <c r="AE101" s="39"/>
      <c r="AT101" s="18" t="s">
        <v>169</v>
      </c>
      <c r="AU101" s="18" t="s">
        <v>82</v>
      </c>
    </row>
    <row r="102" s="2" customFormat="1">
      <c r="A102" s="39"/>
      <c r="B102" s="40"/>
      <c r="C102" s="41"/>
      <c r="D102" s="233" t="s">
        <v>171</v>
      </c>
      <c r="E102" s="41"/>
      <c r="F102" s="237" t="s">
        <v>681</v>
      </c>
      <c r="G102" s="41"/>
      <c r="H102" s="41"/>
      <c r="I102" s="138"/>
      <c r="J102" s="41"/>
      <c r="K102" s="41"/>
      <c r="L102" s="45"/>
      <c r="M102" s="235"/>
      <c r="N102" s="236"/>
      <c r="O102" s="85"/>
      <c r="P102" s="85"/>
      <c r="Q102" s="85"/>
      <c r="R102" s="85"/>
      <c r="S102" s="85"/>
      <c r="T102" s="86"/>
      <c r="U102" s="39"/>
      <c r="V102" s="39"/>
      <c r="W102" s="39"/>
      <c r="X102" s="39"/>
      <c r="Y102" s="39"/>
      <c r="Z102" s="39"/>
      <c r="AA102" s="39"/>
      <c r="AB102" s="39"/>
      <c r="AC102" s="39"/>
      <c r="AD102" s="39"/>
      <c r="AE102" s="39"/>
      <c r="AT102" s="18" t="s">
        <v>171</v>
      </c>
      <c r="AU102" s="18" t="s">
        <v>82</v>
      </c>
    </row>
    <row r="103" s="2" customFormat="1" ht="16.5" customHeight="1">
      <c r="A103" s="39"/>
      <c r="B103" s="40"/>
      <c r="C103" s="220" t="s">
        <v>167</v>
      </c>
      <c r="D103" s="220" t="s">
        <v>162</v>
      </c>
      <c r="E103" s="221" t="s">
        <v>683</v>
      </c>
      <c r="F103" s="222" t="s">
        <v>684</v>
      </c>
      <c r="G103" s="223" t="s">
        <v>190</v>
      </c>
      <c r="H103" s="224">
        <v>88.290000000000006</v>
      </c>
      <c r="I103" s="225"/>
      <c r="J103" s="226">
        <f>ROUND(I103*H103,2)</f>
        <v>0</v>
      </c>
      <c r="K103" s="222" t="s">
        <v>166</v>
      </c>
      <c r="L103" s="45"/>
      <c r="M103" s="227" t="s">
        <v>19</v>
      </c>
      <c r="N103" s="228" t="s">
        <v>43</v>
      </c>
      <c r="O103" s="85"/>
      <c r="P103" s="229">
        <f>O103*H103</f>
        <v>0</v>
      </c>
      <c r="Q103" s="229">
        <v>0</v>
      </c>
      <c r="R103" s="229">
        <f>Q103*H103</f>
        <v>0</v>
      </c>
      <c r="S103" s="229">
        <v>0</v>
      </c>
      <c r="T103" s="230">
        <f>S103*H103</f>
        <v>0</v>
      </c>
      <c r="U103" s="39"/>
      <c r="V103" s="39"/>
      <c r="W103" s="39"/>
      <c r="X103" s="39"/>
      <c r="Y103" s="39"/>
      <c r="Z103" s="39"/>
      <c r="AA103" s="39"/>
      <c r="AB103" s="39"/>
      <c r="AC103" s="39"/>
      <c r="AD103" s="39"/>
      <c r="AE103" s="39"/>
      <c r="AR103" s="231" t="s">
        <v>167</v>
      </c>
      <c r="AT103" s="231" t="s">
        <v>162</v>
      </c>
      <c r="AU103" s="231" t="s">
        <v>82</v>
      </c>
      <c r="AY103" s="18" t="s">
        <v>160</v>
      </c>
      <c r="BE103" s="232">
        <f>IF(N103="základní",J103,0)</f>
        <v>0</v>
      </c>
      <c r="BF103" s="232">
        <f>IF(N103="snížená",J103,0)</f>
        <v>0</v>
      </c>
      <c r="BG103" s="232">
        <f>IF(N103="zákl. přenesená",J103,0)</f>
        <v>0</v>
      </c>
      <c r="BH103" s="232">
        <f>IF(N103="sníž. přenesená",J103,0)</f>
        <v>0</v>
      </c>
      <c r="BI103" s="232">
        <f>IF(N103="nulová",J103,0)</f>
        <v>0</v>
      </c>
      <c r="BJ103" s="18" t="s">
        <v>80</v>
      </c>
      <c r="BK103" s="232">
        <f>ROUND(I103*H103,2)</f>
        <v>0</v>
      </c>
      <c r="BL103" s="18" t="s">
        <v>167</v>
      </c>
      <c r="BM103" s="231" t="s">
        <v>792</v>
      </c>
    </row>
    <row r="104" s="2" customFormat="1">
      <c r="A104" s="39"/>
      <c r="B104" s="40"/>
      <c r="C104" s="41"/>
      <c r="D104" s="233" t="s">
        <v>169</v>
      </c>
      <c r="E104" s="41"/>
      <c r="F104" s="234" t="s">
        <v>686</v>
      </c>
      <c r="G104" s="41"/>
      <c r="H104" s="41"/>
      <c r="I104" s="138"/>
      <c r="J104" s="41"/>
      <c r="K104" s="41"/>
      <c r="L104" s="45"/>
      <c r="M104" s="235"/>
      <c r="N104" s="236"/>
      <c r="O104" s="85"/>
      <c r="P104" s="85"/>
      <c r="Q104" s="85"/>
      <c r="R104" s="85"/>
      <c r="S104" s="85"/>
      <c r="T104" s="86"/>
      <c r="U104" s="39"/>
      <c r="V104" s="39"/>
      <c r="W104" s="39"/>
      <c r="X104" s="39"/>
      <c r="Y104" s="39"/>
      <c r="Z104" s="39"/>
      <c r="AA104" s="39"/>
      <c r="AB104" s="39"/>
      <c r="AC104" s="39"/>
      <c r="AD104" s="39"/>
      <c r="AE104" s="39"/>
      <c r="AT104" s="18" t="s">
        <v>169</v>
      </c>
      <c r="AU104" s="18" t="s">
        <v>82</v>
      </c>
    </row>
    <row r="105" s="2" customFormat="1">
      <c r="A105" s="39"/>
      <c r="B105" s="40"/>
      <c r="C105" s="41"/>
      <c r="D105" s="233" t="s">
        <v>171</v>
      </c>
      <c r="E105" s="41"/>
      <c r="F105" s="237" t="s">
        <v>687</v>
      </c>
      <c r="G105" s="41"/>
      <c r="H105" s="41"/>
      <c r="I105" s="138"/>
      <c r="J105" s="41"/>
      <c r="K105" s="41"/>
      <c r="L105" s="45"/>
      <c r="M105" s="235"/>
      <c r="N105" s="236"/>
      <c r="O105" s="85"/>
      <c r="P105" s="85"/>
      <c r="Q105" s="85"/>
      <c r="R105" s="85"/>
      <c r="S105" s="85"/>
      <c r="T105" s="86"/>
      <c r="U105" s="39"/>
      <c r="V105" s="39"/>
      <c r="W105" s="39"/>
      <c r="X105" s="39"/>
      <c r="Y105" s="39"/>
      <c r="Z105" s="39"/>
      <c r="AA105" s="39"/>
      <c r="AB105" s="39"/>
      <c r="AC105" s="39"/>
      <c r="AD105" s="39"/>
      <c r="AE105" s="39"/>
      <c r="AT105" s="18" t="s">
        <v>171</v>
      </c>
      <c r="AU105" s="18" t="s">
        <v>82</v>
      </c>
    </row>
    <row r="106" s="13" customFormat="1">
      <c r="A106" s="13"/>
      <c r="B106" s="238"/>
      <c r="C106" s="239"/>
      <c r="D106" s="233" t="s">
        <v>173</v>
      </c>
      <c r="E106" s="240" t="s">
        <v>19</v>
      </c>
      <c r="F106" s="241" t="s">
        <v>790</v>
      </c>
      <c r="G106" s="239"/>
      <c r="H106" s="242">
        <v>49.049999999999997</v>
      </c>
      <c r="I106" s="243"/>
      <c r="J106" s="239"/>
      <c r="K106" s="239"/>
      <c r="L106" s="244"/>
      <c r="M106" s="245"/>
      <c r="N106" s="246"/>
      <c r="O106" s="246"/>
      <c r="P106" s="246"/>
      <c r="Q106" s="246"/>
      <c r="R106" s="246"/>
      <c r="S106" s="246"/>
      <c r="T106" s="247"/>
      <c r="U106" s="13"/>
      <c r="V106" s="13"/>
      <c r="W106" s="13"/>
      <c r="X106" s="13"/>
      <c r="Y106" s="13"/>
      <c r="Z106" s="13"/>
      <c r="AA106" s="13"/>
      <c r="AB106" s="13"/>
      <c r="AC106" s="13"/>
      <c r="AD106" s="13"/>
      <c r="AE106" s="13"/>
      <c r="AT106" s="248" t="s">
        <v>173</v>
      </c>
      <c r="AU106" s="248" t="s">
        <v>82</v>
      </c>
      <c r="AV106" s="13" t="s">
        <v>82</v>
      </c>
      <c r="AW106" s="13" t="s">
        <v>33</v>
      </c>
      <c r="AX106" s="13" t="s">
        <v>80</v>
      </c>
      <c r="AY106" s="248" t="s">
        <v>160</v>
      </c>
    </row>
    <row r="107" s="13" customFormat="1">
      <c r="A107" s="13"/>
      <c r="B107" s="238"/>
      <c r="C107" s="239"/>
      <c r="D107" s="233" t="s">
        <v>173</v>
      </c>
      <c r="E107" s="239"/>
      <c r="F107" s="241" t="s">
        <v>793</v>
      </c>
      <c r="G107" s="239"/>
      <c r="H107" s="242">
        <v>88.290000000000006</v>
      </c>
      <c r="I107" s="243"/>
      <c r="J107" s="239"/>
      <c r="K107" s="239"/>
      <c r="L107" s="244"/>
      <c r="M107" s="245"/>
      <c r="N107" s="246"/>
      <c r="O107" s="246"/>
      <c r="P107" s="246"/>
      <c r="Q107" s="246"/>
      <c r="R107" s="246"/>
      <c r="S107" s="246"/>
      <c r="T107" s="247"/>
      <c r="U107" s="13"/>
      <c r="V107" s="13"/>
      <c r="W107" s="13"/>
      <c r="X107" s="13"/>
      <c r="Y107" s="13"/>
      <c r="Z107" s="13"/>
      <c r="AA107" s="13"/>
      <c r="AB107" s="13"/>
      <c r="AC107" s="13"/>
      <c r="AD107" s="13"/>
      <c r="AE107" s="13"/>
      <c r="AT107" s="248" t="s">
        <v>173</v>
      </c>
      <c r="AU107" s="248" t="s">
        <v>82</v>
      </c>
      <c r="AV107" s="13" t="s">
        <v>82</v>
      </c>
      <c r="AW107" s="13" t="s">
        <v>4</v>
      </c>
      <c r="AX107" s="13" t="s">
        <v>80</v>
      </c>
      <c r="AY107" s="248" t="s">
        <v>160</v>
      </c>
    </row>
    <row r="108" s="12" customFormat="1" ht="22.8" customHeight="1">
      <c r="A108" s="12"/>
      <c r="B108" s="204"/>
      <c r="C108" s="205"/>
      <c r="D108" s="206" t="s">
        <v>71</v>
      </c>
      <c r="E108" s="218" t="s">
        <v>82</v>
      </c>
      <c r="F108" s="218" t="s">
        <v>794</v>
      </c>
      <c r="G108" s="205"/>
      <c r="H108" s="205"/>
      <c r="I108" s="208"/>
      <c r="J108" s="219">
        <f>BK108</f>
        <v>0</v>
      </c>
      <c r="K108" s="205"/>
      <c r="L108" s="210"/>
      <c r="M108" s="211"/>
      <c r="N108" s="212"/>
      <c r="O108" s="212"/>
      <c r="P108" s="213">
        <f>SUM(P109:P123)</f>
        <v>0</v>
      </c>
      <c r="Q108" s="212"/>
      <c r="R108" s="213">
        <f>SUM(R109:R123)</f>
        <v>103.24031855999999</v>
      </c>
      <c r="S108" s="212"/>
      <c r="T108" s="214">
        <f>SUM(T109:T123)</f>
        <v>0</v>
      </c>
      <c r="U108" s="12"/>
      <c r="V108" s="12"/>
      <c r="W108" s="12"/>
      <c r="X108" s="12"/>
      <c r="Y108" s="12"/>
      <c r="Z108" s="12"/>
      <c r="AA108" s="12"/>
      <c r="AB108" s="12"/>
      <c r="AC108" s="12"/>
      <c r="AD108" s="12"/>
      <c r="AE108" s="12"/>
      <c r="AR108" s="215" t="s">
        <v>80</v>
      </c>
      <c r="AT108" s="216" t="s">
        <v>71</v>
      </c>
      <c r="AU108" s="216" t="s">
        <v>80</v>
      </c>
      <c r="AY108" s="215" t="s">
        <v>160</v>
      </c>
      <c r="BK108" s="217">
        <f>SUM(BK109:BK123)</f>
        <v>0</v>
      </c>
    </row>
    <row r="109" s="2" customFormat="1" ht="16.5" customHeight="1">
      <c r="A109" s="39"/>
      <c r="B109" s="40"/>
      <c r="C109" s="220" t="s">
        <v>194</v>
      </c>
      <c r="D109" s="220" t="s">
        <v>162</v>
      </c>
      <c r="E109" s="221" t="s">
        <v>795</v>
      </c>
      <c r="F109" s="222" t="s">
        <v>796</v>
      </c>
      <c r="G109" s="223" t="s">
        <v>165</v>
      </c>
      <c r="H109" s="224">
        <v>4.9509999999999996</v>
      </c>
      <c r="I109" s="225"/>
      <c r="J109" s="226">
        <f>ROUND(I109*H109,2)</f>
        <v>0</v>
      </c>
      <c r="K109" s="222" t="s">
        <v>166</v>
      </c>
      <c r="L109" s="45"/>
      <c r="M109" s="227" t="s">
        <v>19</v>
      </c>
      <c r="N109" s="228" t="s">
        <v>43</v>
      </c>
      <c r="O109" s="85"/>
      <c r="P109" s="229">
        <f>O109*H109</f>
        <v>0</v>
      </c>
      <c r="Q109" s="229">
        <v>2.1600000000000001</v>
      </c>
      <c r="R109" s="229">
        <f>Q109*H109</f>
        <v>10.69416</v>
      </c>
      <c r="S109" s="229">
        <v>0</v>
      </c>
      <c r="T109" s="230">
        <f>S109*H109</f>
        <v>0</v>
      </c>
      <c r="U109" s="39"/>
      <c r="V109" s="39"/>
      <c r="W109" s="39"/>
      <c r="X109" s="39"/>
      <c r="Y109" s="39"/>
      <c r="Z109" s="39"/>
      <c r="AA109" s="39"/>
      <c r="AB109" s="39"/>
      <c r="AC109" s="39"/>
      <c r="AD109" s="39"/>
      <c r="AE109" s="39"/>
      <c r="AR109" s="231" t="s">
        <v>167</v>
      </c>
      <c r="AT109" s="231" t="s">
        <v>162</v>
      </c>
      <c r="AU109" s="231" t="s">
        <v>82</v>
      </c>
      <c r="AY109" s="18" t="s">
        <v>160</v>
      </c>
      <c r="BE109" s="232">
        <f>IF(N109="základní",J109,0)</f>
        <v>0</v>
      </c>
      <c r="BF109" s="232">
        <f>IF(N109="snížená",J109,0)</f>
        <v>0</v>
      </c>
      <c r="BG109" s="232">
        <f>IF(N109="zákl. přenesená",J109,0)</f>
        <v>0</v>
      </c>
      <c r="BH109" s="232">
        <f>IF(N109="sníž. přenesená",J109,0)</f>
        <v>0</v>
      </c>
      <c r="BI109" s="232">
        <f>IF(N109="nulová",J109,0)</f>
        <v>0</v>
      </c>
      <c r="BJ109" s="18" t="s">
        <v>80</v>
      </c>
      <c r="BK109" s="232">
        <f>ROUND(I109*H109,2)</f>
        <v>0</v>
      </c>
      <c r="BL109" s="18" t="s">
        <v>167</v>
      </c>
      <c r="BM109" s="231" t="s">
        <v>797</v>
      </c>
    </row>
    <row r="110" s="2" customFormat="1">
      <c r="A110" s="39"/>
      <c r="B110" s="40"/>
      <c r="C110" s="41"/>
      <c r="D110" s="233" t="s">
        <v>169</v>
      </c>
      <c r="E110" s="41"/>
      <c r="F110" s="234" t="s">
        <v>796</v>
      </c>
      <c r="G110" s="41"/>
      <c r="H110" s="41"/>
      <c r="I110" s="138"/>
      <c r="J110" s="41"/>
      <c r="K110" s="41"/>
      <c r="L110" s="45"/>
      <c r="M110" s="235"/>
      <c r="N110" s="236"/>
      <c r="O110" s="85"/>
      <c r="P110" s="85"/>
      <c r="Q110" s="85"/>
      <c r="R110" s="85"/>
      <c r="S110" s="85"/>
      <c r="T110" s="86"/>
      <c r="U110" s="39"/>
      <c r="V110" s="39"/>
      <c r="W110" s="39"/>
      <c r="X110" s="39"/>
      <c r="Y110" s="39"/>
      <c r="Z110" s="39"/>
      <c r="AA110" s="39"/>
      <c r="AB110" s="39"/>
      <c r="AC110" s="39"/>
      <c r="AD110" s="39"/>
      <c r="AE110" s="39"/>
      <c r="AT110" s="18" t="s">
        <v>169</v>
      </c>
      <c r="AU110" s="18" t="s">
        <v>82</v>
      </c>
    </row>
    <row r="111" s="2" customFormat="1">
      <c r="A111" s="39"/>
      <c r="B111" s="40"/>
      <c r="C111" s="41"/>
      <c r="D111" s="233" t="s">
        <v>171</v>
      </c>
      <c r="E111" s="41"/>
      <c r="F111" s="237" t="s">
        <v>798</v>
      </c>
      <c r="G111" s="41"/>
      <c r="H111" s="41"/>
      <c r="I111" s="138"/>
      <c r="J111" s="41"/>
      <c r="K111" s="41"/>
      <c r="L111" s="45"/>
      <c r="M111" s="235"/>
      <c r="N111" s="236"/>
      <c r="O111" s="85"/>
      <c r="P111" s="85"/>
      <c r="Q111" s="85"/>
      <c r="R111" s="85"/>
      <c r="S111" s="85"/>
      <c r="T111" s="86"/>
      <c r="U111" s="39"/>
      <c r="V111" s="39"/>
      <c r="W111" s="39"/>
      <c r="X111" s="39"/>
      <c r="Y111" s="39"/>
      <c r="Z111" s="39"/>
      <c r="AA111" s="39"/>
      <c r="AB111" s="39"/>
      <c r="AC111" s="39"/>
      <c r="AD111" s="39"/>
      <c r="AE111" s="39"/>
      <c r="AT111" s="18" t="s">
        <v>171</v>
      </c>
      <c r="AU111" s="18" t="s">
        <v>82</v>
      </c>
    </row>
    <row r="112" s="13" customFormat="1">
      <c r="A112" s="13"/>
      <c r="B112" s="238"/>
      <c r="C112" s="239"/>
      <c r="D112" s="233" t="s">
        <v>173</v>
      </c>
      <c r="E112" s="240" t="s">
        <v>19</v>
      </c>
      <c r="F112" s="241" t="s">
        <v>799</v>
      </c>
      <c r="G112" s="239"/>
      <c r="H112" s="242">
        <v>2.4910000000000001</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173</v>
      </c>
      <c r="AU112" s="248" t="s">
        <v>82</v>
      </c>
      <c r="AV112" s="13" t="s">
        <v>82</v>
      </c>
      <c r="AW112" s="13" t="s">
        <v>33</v>
      </c>
      <c r="AX112" s="13" t="s">
        <v>72</v>
      </c>
      <c r="AY112" s="248" t="s">
        <v>160</v>
      </c>
    </row>
    <row r="113" s="13" customFormat="1">
      <c r="A113" s="13"/>
      <c r="B113" s="238"/>
      <c r="C113" s="239"/>
      <c r="D113" s="233" t="s">
        <v>173</v>
      </c>
      <c r="E113" s="240" t="s">
        <v>19</v>
      </c>
      <c r="F113" s="241" t="s">
        <v>800</v>
      </c>
      <c r="G113" s="239"/>
      <c r="H113" s="242">
        <v>2.46</v>
      </c>
      <c r="I113" s="243"/>
      <c r="J113" s="239"/>
      <c r="K113" s="239"/>
      <c r="L113" s="244"/>
      <c r="M113" s="245"/>
      <c r="N113" s="246"/>
      <c r="O113" s="246"/>
      <c r="P113" s="246"/>
      <c r="Q113" s="246"/>
      <c r="R113" s="246"/>
      <c r="S113" s="246"/>
      <c r="T113" s="247"/>
      <c r="U113" s="13"/>
      <c r="V113" s="13"/>
      <c r="W113" s="13"/>
      <c r="X113" s="13"/>
      <c r="Y113" s="13"/>
      <c r="Z113" s="13"/>
      <c r="AA113" s="13"/>
      <c r="AB113" s="13"/>
      <c r="AC113" s="13"/>
      <c r="AD113" s="13"/>
      <c r="AE113" s="13"/>
      <c r="AT113" s="248" t="s">
        <v>173</v>
      </c>
      <c r="AU113" s="248" t="s">
        <v>82</v>
      </c>
      <c r="AV113" s="13" t="s">
        <v>82</v>
      </c>
      <c r="AW113" s="13" t="s">
        <v>33</v>
      </c>
      <c r="AX113" s="13" t="s">
        <v>72</v>
      </c>
      <c r="AY113" s="248" t="s">
        <v>160</v>
      </c>
    </row>
    <row r="114" s="14" customFormat="1">
      <c r="A114" s="14"/>
      <c r="B114" s="259"/>
      <c r="C114" s="260"/>
      <c r="D114" s="233" t="s">
        <v>173</v>
      </c>
      <c r="E114" s="261" t="s">
        <v>19</v>
      </c>
      <c r="F114" s="262" t="s">
        <v>204</v>
      </c>
      <c r="G114" s="260"/>
      <c r="H114" s="263">
        <v>4.9510000000000005</v>
      </c>
      <c r="I114" s="264"/>
      <c r="J114" s="260"/>
      <c r="K114" s="260"/>
      <c r="L114" s="265"/>
      <c r="M114" s="266"/>
      <c r="N114" s="267"/>
      <c r="O114" s="267"/>
      <c r="P114" s="267"/>
      <c r="Q114" s="267"/>
      <c r="R114" s="267"/>
      <c r="S114" s="267"/>
      <c r="T114" s="268"/>
      <c r="U114" s="14"/>
      <c r="V114" s="14"/>
      <c r="W114" s="14"/>
      <c r="X114" s="14"/>
      <c r="Y114" s="14"/>
      <c r="Z114" s="14"/>
      <c r="AA114" s="14"/>
      <c r="AB114" s="14"/>
      <c r="AC114" s="14"/>
      <c r="AD114" s="14"/>
      <c r="AE114" s="14"/>
      <c r="AT114" s="269" t="s">
        <v>173</v>
      </c>
      <c r="AU114" s="269" t="s">
        <v>82</v>
      </c>
      <c r="AV114" s="14" t="s">
        <v>167</v>
      </c>
      <c r="AW114" s="14" t="s">
        <v>33</v>
      </c>
      <c r="AX114" s="14" t="s">
        <v>80</v>
      </c>
      <c r="AY114" s="269" t="s">
        <v>160</v>
      </c>
    </row>
    <row r="115" s="2" customFormat="1" ht="16.5" customHeight="1">
      <c r="A115" s="39"/>
      <c r="B115" s="40"/>
      <c r="C115" s="220" t="s">
        <v>205</v>
      </c>
      <c r="D115" s="220" t="s">
        <v>162</v>
      </c>
      <c r="E115" s="221" t="s">
        <v>801</v>
      </c>
      <c r="F115" s="222" t="s">
        <v>802</v>
      </c>
      <c r="G115" s="223" t="s">
        <v>190</v>
      </c>
      <c r="H115" s="224">
        <v>0.59999999999999998</v>
      </c>
      <c r="I115" s="225"/>
      <c r="J115" s="226">
        <f>ROUND(I115*H115,2)</f>
        <v>0</v>
      </c>
      <c r="K115" s="222" t="s">
        <v>166</v>
      </c>
      <c r="L115" s="45"/>
      <c r="M115" s="227" t="s">
        <v>19</v>
      </c>
      <c r="N115" s="228" t="s">
        <v>43</v>
      </c>
      <c r="O115" s="85"/>
      <c r="P115" s="229">
        <f>O115*H115</f>
        <v>0</v>
      </c>
      <c r="Q115" s="229">
        <v>1.0601700000000001</v>
      </c>
      <c r="R115" s="229">
        <f>Q115*H115</f>
        <v>0.63610200000000006</v>
      </c>
      <c r="S115" s="229">
        <v>0</v>
      </c>
      <c r="T115" s="230">
        <f>S115*H115</f>
        <v>0</v>
      </c>
      <c r="U115" s="39"/>
      <c r="V115" s="39"/>
      <c r="W115" s="39"/>
      <c r="X115" s="39"/>
      <c r="Y115" s="39"/>
      <c r="Z115" s="39"/>
      <c r="AA115" s="39"/>
      <c r="AB115" s="39"/>
      <c r="AC115" s="39"/>
      <c r="AD115" s="39"/>
      <c r="AE115" s="39"/>
      <c r="AR115" s="231" t="s">
        <v>167</v>
      </c>
      <c r="AT115" s="231" t="s">
        <v>162</v>
      </c>
      <c r="AU115" s="231" t="s">
        <v>82</v>
      </c>
      <c r="AY115" s="18" t="s">
        <v>160</v>
      </c>
      <c r="BE115" s="232">
        <f>IF(N115="základní",J115,0)</f>
        <v>0</v>
      </c>
      <c r="BF115" s="232">
        <f>IF(N115="snížená",J115,0)</f>
        <v>0</v>
      </c>
      <c r="BG115" s="232">
        <f>IF(N115="zákl. přenesená",J115,0)</f>
        <v>0</v>
      </c>
      <c r="BH115" s="232">
        <f>IF(N115="sníž. přenesená",J115,0)</f>
        <v>0</v>
      </c>
      <c r="BI115" s="232">
        <f>IF(N115="nulová",J115,0)</f>
        <v>0</v>
      </c>
      <c r="BJ115" s="18" t="s">
        <v>80</v>
      </c>
      <c r="BK115" s="232">
        <f>ROUND(I115*H115,2)</f>
        <v>0</v>
      </c>
      <c r="BL115" s="18" t="s">
        <v>167</v>
      </c>
      <c r="BM115" s="231" t="s">
        <v>803</v>
      </c>
    </row>
    <row r="116" s="2" customFormat="1">
      <c r="A116" s="39"/>
      <c r="B116" s="40"/>
      <c r="C116" s="41"/>
      <c r="D116" s="233" t="s">
        <v>169</v>
      </c>
      <c r="E116" s="41"/>
      <c r="F116" s="234" t="s">
        <v>804</v>
      </c>
      <c r="G116" s="41"/>
      <c r="H116" s="41"/>
      <c r="I116" s="138"/>
      <c r="J116" s="41"/>
      <c r="K116" s="41"/>
      <c r="L116" s="45"/>
      <c r="M116" s="235"/>
      <c r="N116" s="236"/>
      <c r="O116" s="85"/>
      <c r="P116" s="85"/>
      <c r="Q116" s="85"/>
      <c r="R116" s="85"/>
      <c r="S116" s="85"/>
      <c r="T116" s="86"/>
      <c r="U116" s="39"/>
      <c r="V116" s="39"/>
      <c r="W116" s="39"/>
      <c r="X116" s="39"/>
      <c r="Y116" s="39"/>
      <c r="Z116" s="39"/>
      <c r="AA116" s="39"/>
      <c r="AB116" s="39"/>
      <c r="AC116" s="39"/>
      <c r="AD116" s="39"/>
      <c r="AE116" s="39"/>
      <c r="AT116" s="18" t="s">
        <v>169</v>
      </c>
      <c r="AU116" s="18" t="s">
        <v>82</v>
      </c>
    </row>
    <row r="117" s="2" customFormat="1">
      <c r="A117" s="39"/>
      <c r="B117" s="40"/>
      <c r="C117" s="41"/>
      <c r="D117" s="233" t="s">
        <v>171</v>
      </c>
      <c r="E117" s="41"/>
      <c r="F117" s="237" t="s">
        <v>805</v>
      </c>
      <c r="G117" s="41"/>
      <c r="H117" s="41"/>
      <c r="I117" s="138"/>
      <c r="J117" s="41"/>
      <c r="K117" s="41"/>
      <c r="L117" s="45"/>
      <c r="M117" s="235"/>
      <c r="N117" s="236"/>
      <c r="O117" s="85"/>
      <c r="P117" s="85"/>
      <c r="Q117" s="85"/>
      <c r="R117" s="85"/>
      <c r="S117" s="85"/>
      <c r="T117" s="86"/>
      <c r="U117" s="39"/>
      <c r="V117" s="39"/>
      <c r="W117" s="39"/>
      <c r="X117" s="39"/>
      <c r="Y117" s="39"/>
      <c r="Z117" s="39"/>
      <c r="AA117" s="39"/>
      <c r="AB117" s="39"/>
      <c r="AC117" s="39"/>
      <c r="AD117" s="39"/>
      <c r="AE117" s="39"/>
      <c r="AT117" s="18" t="s">
        <v>171</v>
      </c>
      <c r="AU117" s="18" t="s">
        <v>82</v>
      </c>
    </row>
    <row r="118" s="2" customFormat="1" ht="16.5" customHeight="1">
      <c r="A118" s="39"/>
      <c r="B118" s="40"/>
      <c r="C118" s="220" t="s">
        <v>211</v>
      </c>
      <c r="D118" s="220" t="s">
        <v>162</v>
      </c>
      <c r="E118" s="221" t="s">
        <v>806</v>
      </c>
      <c r="F118" s="222" t="s">
        <v>807</v>
      </c>
      <c r="G118" s="223" t="s">
        <v>165</v>
      </c>
      <c r="H118" s="224">
        <v>37.463999999999999</v>
      </c>
      <c r="I118" s="225"/>
      <c r="J118" s="226">
        <f>ROUND(I118*H118,2)</f>
        <v>0</v>
      </c>
      <c r="K118" s="222" t="s">
        <v>166</v>
      </c>
      <c r="L118" s="45"/>
      <c r="M118" s="227" t="s">
        <v>19</v>
      </c>
      <c r="N118" s="228" t="s">
        <v>43</v>
      </c>
      <c r="O118" s="85"/>
      <c r="P118" s="229">
        <f>O118*H118</f>
        <v>0</v>
      </c>
      <c r="Q118" s="229">
        <v>2.45329</v>
      </c>
      <c r="R118" s="229">
        <f>Q118*H118</f>
        <v>91.910056560000001</v>
      </c>
      <c r="S118" s="229">
        <v>0</v>
      </c>
      <c r="T118" s="230">
        <f>S118*H118</f>
        <v>0</v>
      </c>
      <c r="U118" s="39"/>
      <c r="V118" s="39"/>
      <c r="W118" s="39"/>
      <c r="X118" s="39"/>
      <c r="Y118" s="39"/>
      <c r="Z118" s="39"/>
      <c r="AA118" s="39"/>
      <c r="AB118" s="39"/>
      <c r="AC118" s="39"/>
      <c r="AD118" s="39"/>
      <c r="AE118" s="39"/>
      <c r="AR118" s="231" t="s">
        <v>167</v>
      </c>
      <c r="AT118" s="231" t="s">
        <v>162</v>
      </c>
      <c r="AU118" s="231" t="s">
        <v>82</v>
      </c>
      <c r="AY118" s="18" t="s">
        <v>160</v>
      </c>
      <c r="BE118" s="232">
        <f>IF(N118="základní",J118,0)</f>
        <v>0</v>
      </c>
      <c r="BF118" s="232">
        <f>IF(N118="snížená",J118,0)</f>
        <v>0</v>
      </c>
      <c r="BG118" s="232">
        <f>IF(N118="zákl. přenesená",J118,0)</f>
        <v>0</v>
      </c>
      <c r="BH118" s="232">
        <f>IF(N118="sníž. přenesená",J118,0)</f>
        <v>0</v>
      </c>
      <c r="BI118" s="232">
        <f>IF(N118="nulová",J118,0)</f>
        <v>0</v>
      </c>
      <c r="BJ118" s="18" t="s">
        <v>80</v>
      </c>
      <c r="BK118" s="232">
        <f>ROUND(I118*H118,2)</f>
        <v>0</v>
      </c>
      <c r="BL118" s="18" t="s">
        <v>167</v>
      </c>
      <c r="BM118" s="231" t="s">
        <v>808</v>
      </c>
    </row>
    <row r="119" s="2" customFormat="1">
      <c r="A119" s="39"/>
      <c r="B119" s="40"/>
      <c r="C119" s="41"/>
      <c r="D119" s="233" t="s">
        <v>169</v>
      </c>
      <c r="E119" s="41"/>
      <c r="F119" s="234" t="s">
        <v>809</v>
      </c>
      <c r="G119" s="41"/>
      <c r="H119" s="41"/>
      <c r="I119" s="138"/>
      <c r="J119" s="41"/>
      <c r="K119" s="41"/>
      <c r="L119" s="45"/>
      <c r="M119" s="235"/>
      <c r="N119" s="236"/>
      <c r="O119" s="85"/>
      <c r="P119" s="85"/>
      <c r="Q119" s="85"/>
      <c r="R119" s="85"/>
      <c r="S119" s="85"/>
      <c r="T119" s="86"/>
      <c r="U119" s="39"/>
      <c r="V119" s="39"/>
      <c r="W119" s="39"/>
      <c r="X119" s="39"/>
      <c r="Y119" s="39"/>
      <c r="Z119" s="39"/>
      <c r="AA119" s="39"/>
      <c r="AB119" s="39"/>
      <c r="AC119" s="39"/>
      <c r="AD119" s="39"/>
      <c r="AE119" s="39"/>
      <c r="AT119" s="18" t="s">
        <v>169</v>
      </c>
      <c r="AU119" s="18" t="s">
        <v>82</v>
      </c>
    </row>
    <row r="120" s="2" customFormat="1">
      <c r="A120" s="39"/>
      <c r="B120" s="40"/>
      <c r="C120" s="41"/>
      <c r="D120" s="233" t="s">
        <v>171</v>
      </c>
      <c r="E120" s="41"/>
      <c r="F120" s="237" t="s">
        <v>810</v>
      </c>
      <c r="G120" s="41"/>
      <c r="H120" s="41"/>
      <c r="I120" s="138"/>
      <c r="J120" s="41"/>
      <c r="K120" s="41"/>
      <c r="L120" s="45"/>
      <c r="M120" s="235"/>
      <c r="N120" s="236"/>
      <c r="O120" s="85"/>
      <c r="P120" s="85"/>
      <c r="Q120" s="85"/>
      <c r="R120" s="85"/>
      <c r="S120" s="85"/>
      <c r="T120" s="86"/>
      <c r="U120" s="39"/>
      <c r="V120" s="39"/>
      <c r="W120" s="39"/>
      <c r="X120" s="39"/>
      <c r="Y120" s="39"/>
      <c r="Z120" s="39"/>
      <c r="AA120" s="39"/>
      <c r="AB120" s="39"/>
      <c r="AC120" s="39"/>
      <c r="AD120" s="39"/>
      <c r="AE120" s="39"/>
      <c r="AT120" s="18" t="s">
        <v>171</v>
      </c>
      <c r="AU120" s="18" t="s">
        <v>82</v>
      </c>
    </row>
    <row r="121" s="13" customFormat="1">
      <c r="A121" s="13"/>
      <c r="B121" s="238"/>
      <c r="C121" s="239"/>
      <c r="D121" s="233" t="s">
        <v>173</v>
      </c>
      <c r="E121" s="240" t="s">
        <v>19</v>
      </c>
      <c r="F121" s="241" t="s">
        <v>811</v>
      </c>
      <c r="G121" s="239"/>
      <c r="H121" s="242">
        <v>18.312000000000001</v>
      </c>
      <c r="I121" s="243"/>
      <c r="J121" s="239"/>
      <c r="K121" s="239"/>
      <c r="L121" s="244"/>
      <c r="M121" s="245"/>
      <c r="N121" s="246"/>
      <c r="O121" s="246"/>
      <c r="P121" s="246"/>
      <c r="Q121" s="246"/>
      <c r="R121" s="246"/>
      <c r="S121" s="246"/>
      <c r="T121" s="247"/>
      <c r="U121" s="13"/>
      <c r="V121" s="13"/>
      <c r="W121" s="13"/>
      <c r="X121" s="13"/>
      <c r="Y121" s="13"/>
      <c r="Z121" s="13"/>
      <c r="AA121" s="13"/>
      <c r="AB121" s="13"/>
      <c r="AC121" s="13"/>
      <c r="AD121" s="13"/>
      <c r="AE121" s="13"/>
      <c r="AT121" s="248" t="s">
        <v>173</v>
      </c>
      <c r="AU121" s="248" t="s">
        <v>82</v>
      </c>
      <c r="AV121" s="13" t="s">
        <v>82</v>
      </c>
      <c r="AW121" s="13" t="s">
        <v>33</v>
      </c>
      <c r="AX121" s="13" t="s">
        <v>72</v>
      </c>
      <c r="AY121" s="248" t="s">
        <v>160</v>
      </c>
    </row>
    <row r="122" s="13" customFormat="1">
      <c r="A122" s="13"/>
      <c r="B122" s="238"/>
      <c r="C122" s="239"/>
      <c r="D122" s="233" t="s">
        <v>173</v>
      </c>
      <c r="E122" s="240" t="s">
        <v>19</v>
      </c>
      <c r="F122" s="241" t="s">
        <v>812</v>
      </c>
      <c r="G122" s="239"/>
      <c r="H122" s="242">
        <v>19.152000000000001</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173</v>
      </c>
      <c r="AU122" s="248" t="s">
        <v>82</v>
      </c>
      <c r="AV122" s="13" t="s">
        <v>82</v>
      </c>
      <c r="AW122" s="13" t="s">
        <v>33</v>
      </c>
      <c r="AX122" s="13" t="s">
        <v>72</v>
      </c>
      <c r="AY122" s="248" t="s">
        <v>160</v>
      </c>
    </row>
    <row r="123" s="14" customFormat="1">
      <c r="A123" s="14"/>
      <c r="B123" s="259"/>
      <c r="C123" s="260"/>
      <c r="D123" s="233" t="s">
        <v>173</v>
      </c>
      <c r="E123" s="261" t="s">
        <v>19</v>
      </c>
      <c r="F123" s="262" t="s">
        <v>204</v>
      </c>
      <c r="G123" s="260"/>
      <c r="H123" s="263">
        <v>37.463999999999999</v>
      </c>
      <c r="I123" s="264"/>
      <c r="J123" s="260"/>
      <c r="K123" s="260"/>
      <c r="L123" s="265"/>
      <c r="M123" s="266"/>
      <c r="N123" s="267"/>
      <c r="O123" s="267"/>
      <c r="P123" s="267"/>
      <c r="Q123" s="267"/>
      <c r="R123" s="267"/>
      <c r="S123" s="267"/>
      <c r="T123" s="268"/>
      <c r="U123" s="14"/>
      <c r="V123" s="14"/>
      <c r="W123" s="14"/>
      <c r="X123" s="14"/>
      <c r="Y123" s="14"/>
      <c r="Z123" s="14"/>
      <c r="AA123" s="14"/>
      <c r="AB123" s="14"/>
      <c r="AC123" s="14"/>
      <c r="AD123" s="14"/>
      <c r="AE123" s="14"/>
      <c r="AT123" s="269" t="s">
        <v>173</v>
      </c>
      <c r="AU123" s="269" t="s">
        <v>82</v>
      </c>
      <c r="AV123" s="14" t="s">
        <v>167</v>
      </c>
      <c r="AW123" s="14" t="s">
        <v>33</v>
      </c>
      <c r="AX123" s="14" t="s">
        <v>80</v>
      </c>
      <c r="AY123" s="269" t="s">
        <v>160</v>
      </c>
    </row>
    <row r="124" s="12" customFormat="1" ht="22.8" customHeight="1">
      <c r="A124" s="12"/>
      <c r="B124" s="204"/>
      <c r="C124" s="205"/>
      <c r="D124" s="206" t="s">
        <v>71</v>
      </c>
      <c r="E124" s="218" t="s">
        <v>180</v>
      </c>
      <c r="F124" s="218" t="s">
        <v>813</v>
      </c>
      <c r="G124" s="205"/>
      <c r="H124" s="205"/>
      <c r="I124" s="208"/>
      <c r="J124" s="219">
        <f>BK124</f>
        <v>0</v>
      </c>
      <c r="K124" s="205"/>
      <c r="L124" s="210"/>
      <c r="M124" s="211"/>
      <c r="N124" s="212"/>
      <c r="O124" s="212"/>
      <c r="P124" s="213">
        <f>SUM(P125:P134)</f>
        <v>0</v>
      </c>
      <c r="Q124" s="212"/>
      <c r="R124" s="213">
        <f>SUM(R125:R134)</f>
        <v>37.751660000000001</v>
      </c>
      <c r="S124" s="212"/>
      <c r="T124" s="214">
        <f>SUM(T125:T134)</f>
        <v>0</v>
      </c>
      <c r="U124" s="12"/>
      <c r="V124" s="12"/>
      <c r="W124" s="12"/>
      <c r="X124" s="12"/>
      <c r="Y124" s="12"/>
      <c r="Z124" s="12"/>
      <c r="AA124" s="12"/>
      <c r="AB124" s="12"/>
      <c r="AC124" s="12"/>
      <c r="AD124" s="12"/>
      <c r="AE124" s="12"/>
      <c r="AR124" s="215" t="s">
        <v>80</v>
      </c>
      <c r="AT124" s="216" t="s">
        <v>71</v>
      </c>
      <c r="AU124" s="216" t="s">
        <v>80</v>
      </c>
      <c r="AY124" s="215" t="s">
        <v>160</v>
      </c>
      <c r="BK124" s="217">
        <f>SUM(BK125:BK134)</f>
        <v>0</v>
      </c>
    </row>
    <row r="125" s="2" customFormat="1" ht="16.5" customHeight="1">
      <c r="A125" s="39"/>
      <c r="B125" s="40"/>
      <c r="C125" s="220" t="s">
        <v>191</v>
      </c>
      <c r="D125" s="220" t="s">
        <v>162</v>
      </c>
      <c r="E125" s="221" t="s">
        <v>814</v>
      </c>
      <c r="F125" s="222" t="s">
        <v>815</v>
      </c>
      <c r="G125" s="223" t="s">
        <v>197</v>
      </c>
      <c r="H125" s="224">
        <v>95.200000000000003</v>
      </c>
      <c r="I125" s="225"/>
      <c r="J125" s="226">
        <f>ROUND(I125*H125,2)</f>
        <v>0</v>
      </c>
      <c r="K125" s="222" t="s">
        <v>166</v>
      </c>
      <c r="L125" s="45"/>
      <c r="M125" s="227" t="s">
        <v>19</v>
      </c>
      <c r="N125" s="228" t="s">
        <v>43</v>
      </c>
      <c r="O125" s="85"/>
      <c r="P125" s="229">
        <f>O125*H125</f>
        <v>0</v>
      </c>
      <c r="Q125" s="229">
        <v>0.35283999999999999</v>
      </c>
      <c r="R125" s="229">
        <f>Q125*H125</f>
        <v>33.590367999999998</v>
      </c>
      <c r="S125" s="229">
        <v>0</v>
      </c>
      <c r="T125" s="230">
        <f>S125*H125</f>
        <v>0</v>
      </c>
      <c r="U125" s="39"/>
      <c r="V125" s="39"/>
      <c r="W125" s="39"/>
      <c r="X125" s="39"/>
      <c r="Y125" s="39"/>
      <c r="Z125" s="39"/>
      <c r="AA125" s="39"/>
      <c r="AB125" s="39"/>
      <c r="AC125" s="39"/>
      <c r="AD125" s="39"/>
      <c r="AE125" s="39"/>
      <c r="AR125" s="231" t="s">
        <v>167</v>
      </c>
      <c r="AT125" s="231" t="s">
        <v>162</v>
      </c>
      <c r="AU125" s="231" t="s">
        <v>82</v>
      </c>
      <c r="AY125" s="18" t="s">
        <v>160</v>
      </c>
      <c r="BE125" s="232">
        <f>IF(N125="základní",J125,0)</f>
        <v>0</v>
      </c>
      <c r="BF125" s="232">
        <f>IF(N125="snížená",J125,0)</f>
        <v>0</v>
      </c>
      <c r="BG125" s="232">
        <f>IF(N125="zákl. přenesená",J125,0)</f>
        <v>0</v>
      </c>
      <c r="BH125" s="232">
        <f>IF(N125="sníž. přenesená",J125,0)</f>
        <v>0</v>
      </c>
      <c r="BI125" s="232">
        <f>IF(N125="nulová",J125,0)</f>
        <v>0</v>
      </c>
      <c r="BJ125" s="18" t="s">
        <v>80</v>
      </c>
      <c r="BK125" s="232">
        <f>ROUND(I125*H125,2)</f>
        <v>0</v>
      </c>
      <c r="BL125" s="18" t="s">
        <v>167</v>
      </c>
      <c r="BM125" s="231" t="s">
        <v>816</v>
      </c>
    </row>
    <row r="126" s="2" customFormat="1">
      <c r="A126" s="39"/>
      <c r="B126" s="40"/>
      <c r="C126" s="41"/>
      <c r="D126" s="233" t="s">
        <v>169</v>
      </c>
      <c r="E126" s="41"/>
      <c r="F126" s="234" t="s">
        <v>817</v>
      </c>
      <c r="G126" s="41"/>
      <c r="H126" s="41"/>
      <c r="I126" s="138"/>
      <c r="J126" s="41"/>
      <c r="K126" s="41"/>
      <c r="L126" s="45"/>
      <c r="M126" s="235"/>
      <c r="N126" s="236"/>
      <c r="O126" s="85"/>
      <c r="P126" s="85"/>
      <c r="Q126" s="85"/>
      <c r="R126" s="85"/>
      <c r="S126" s="85"/>
      <c r="T126" s="86"/>
      <c r="U126" s="39"/>
      <c r="V126" s="39"/>
      <c r="W126" s="39"/>
      <c r="X126" s="39"/>
      <c r="Y126" s="39"/>
      <c r="Z126" s="39"/>
      <c r="AA126" s="39"/>
      <c r="AB126" s="39"/>
      <c r="AC126" s="39"/>
      <c r="AD126" s="39"/>
      <c r="AE126" s="39"/>
      <c r="AT126" s="18" t="s">
        <v>169</v>
      </c>
      <c r="AU126" s="18" t="s">
        <v>82</v>
      </c>
    </row>
    <row r="127" s="2" customFormat="1">
      <c r="A127" s="39"/>
      <c r="B127" s="40"/>
      <c r="C127" s="41"/>
      <c r="D127" s="233" t="s">
        <v>171</v>
      </c>
      <c r="E127" s="41"/>
      <c r="F127" s="237" t="s">
        <v>818</v>
      </c>
      <c r="G127" s="41"/>
      <c r="H127" s="41"/>
      <c r="I127" s="138"/>
      <c r="J127" s="41"/>
      <c r="K127" s="41"/>
      <c r="L127" s="45"/>
      <c r="M127" s="235"/>
      <c r="N127" s="236"/>
      <c r="O127" s="85"/>
      <c r="P127" s="85"/>
      <c r="Q127" s="85"/>
      <c r="R127" s="85"/>
      <c r="S127" s="85"/>
      <c r="T127" s="86"/>
      <c r="U127" s="39"/>
      <c r="V127" s="39"/>
      <c r="W127" s="39"/>
      <c r="X127" s="39"/>
      <c r="Y127" s="39"/>
      <c r="Z127" s="39"/>
      <c r="AA127" s="39"/>
      <c r="AB127" s="39"/>
      <c r="AC127" s="39"/>
      <c r="AD127" s="39"/>
      <c r="AE127" s="39"/>
      <c r="AT127" s="18" t="s">
        <v>171</v>
      </c>
      <c r="AU127" s="18" t="s">
        <v>82</v>
      </c>
    </row>
    <row r="128" s="13" customFormat="1">
      <c r="A128" s="13"/>
      <c r="B128" s="238"/>
      <c r="C128" s="239"/>
      <c r="D128" s="233" t="s">
        <v>173</v>
      </c>
      <c r="E128" s="240" t="s">
        <v>19</v>
      </c>
      <c r="F128" s="241" t="s">
        <v>819</v>
      </c>
      <c r="G128" s="239"/>
      <c r="H128" s="242">
        <v>95.200000000000003</v>
      </c>
      <c r="I128" s="243"/>
      <c r="J128" s="239"/>
      <c r="K128" s="239"/>
      <c r="L128" s="244"/>
      <c r="M128" s="245"/>
      <c r="N128" s="246"/>
      <c r="O128" s="246"/>
      <c r="P128" s="246"/>
      <c r="Q128" s="246"/>
      <c r="R128" s="246"/>
      <c r="S128" s="246"/>
      <c r="T128" s="247"/>
      <c r="U128" s="13"/>
      <c r="V128" s="13"/>
      <c r="W128" s="13"/>
      <c r="X128" s="13"/>
      <c r="Y128" s="13"/>
      <c r="Z128" s="13"/>
      <c r="AA128" s="13"/>
      <c r="AB128" s="13"/>
      <c r="AC128" s="13"/>
      <c r="AD128" s="13"/>
      <c r="AE128" s="13"/>
      <c r="AT128" s="248" t="s">
        <v>173</v>
      </c>
      <c r="AU128" s="248" t="s">
        <v>82</v>
      </c>
      <c r="AV128" s="13" t="s">
        <v>82</v>
      </c>
      <c r="AW128" s="13" t="s">
        <v>33</v>
      </c>
      <c r="AX128" s="13" t="s">
        <v>80</v>
      </c>
      <c r="AY128" s="248" t="s">
        <v>160</v>
      </c>
    </row>
    <row r="129" s="2" customFormat="1" ht="16.5" customHeight="1">
      <c r="A129" s="39"/>
      <c r="B129" s="40"/>
      <c r="C129" s="220" t="s">
        <v>222</v>
      </c>
      <c r="D129" s="220" t="s">
        <v>162</v>
      </c>
      <c r="E129" s="221" t="s">
        <v>820</v>
      </c>
      <c r="F129" s="222" t="s">
        <v>821</v>
      </c>
      <c r="G129" s="223" t="s">
        <v>244</v>
      </c>
      <c r="H129" s="224">
        <v>83</v>
      </c>
      <c r="I129" s="225"/>
      <c r="J129" s="226">
        <f>ROUND(I129*H129,2)</f>
        <v>0</v>
      </c>
      <c r="K129" s="222" t="s">
        <v>166</v>
      </c>
      <c r="L129" s="45"/>
      <c r="M129" s="227" t="s">
        <v>19</v>
      </c>
      <c r="N129" s="228" t="s">
        <v>43</v>
      </c>
      <c r="O129" s="85"/>
      <c r="P129" s="229">
        <f>O129*H129</f>
        <v>0</v>
      </c>
      <c r="Q129" s="229">
        <v>0.046339999999999999</v>
      </c>
      <c r="R129" s="229">
        <f>Q129*H129</f>
        <v>3.8462199999999998</v>
      </c>
      <c r="S129" s="229">
        <v>0</v>
      </c>
      <c r="T129" s="230">
        <f>S129*H129</f>
        <v>0</v>
      </c>
      <c r="U129" s="39"/>
      <c r="V129" s="39"/>
      <c r="W129" s="39"/>
      <c r="X129" s="39"/>
      <c r="Y129" s="39"/>
      <c r="Z129" s="39"/>
      <c r="AA129" s="39"/>
      <c r="AB129" s="39"/>
      <c r="AC129" s="39"/>
      <c r="AD129" s="39"/>
      <c r="AE129" s="39"/>
      <c r="AR129" s="231" t="s">
        <v>167</v>
      </c>
      <c r="AT129" s="231" t="s">
        <v>162</v>
      </c>
      <c r="AU129" s="231" t="s">
        <v>82</v>
      </c>
      <c r="AY129" s="18" t="s">
        <v>160</v>
      </c>
      <c r="BE129" s="232">
        <f>IF(N129="základní",J129,0)</f>
        <v>0</v>
      </c>
      <c r="BF129" s="232">
        <f>IF(N129="snížená",J129,0)</f>
        <v>0</v>
      </c>
      <c r="BG129" s="232">
        <f>IF(N129="zákl. přenesená",J129,0)</f>
        <v>0</v>
      </c>
      <c r="BH129" s="232">
        <f>IF(N129="sníž. přenesená",J129,0)</f>
        <v>0</v>
      </c>
      <c r="BI129" s="232">
        <f>IF(N129="nulová",J129,0)</f>
        <v>0</v>
      </c>
      <c r="BJ129" s="18" t="s">
        <v>80</v>
      </c>
      <c r="BK129" s="232">
        <f>ROUND(I129*H129,2)</f>
        <v>0</v>
      </c>
      <c r="BL129" s="18" t="s">
        <v>167</v>
      </c>
      <c r="BM129" s="231" t="s">
        <v>822</v>
      </c>
    </row>
    <row r="130" s="2" customFormat="1">
      <c r="A130" s="39"/>
      <c r="B130" s="40"/>
      <c r="C130" s="41"/>
      <c r="D130" s="233" t="s">
        <v>169</v>
      </c>
      <c r="E130" s="41"/>
      <c r="F130" s="234" t="s">
        <v>823</v>
      </c>
      <c r="G130" s="41"/>
      <c r="H130" s="41"/>
      <c r="I130" s="138"/>
      <c r="J130" s="41"/>
      <c r="K130" s="41"/>
      <c r="L130" s="45"/>
      <c r="M130" s="235"/>
      <c r="N130" s="236"/>
      <c r="O130" s="85"/>
      <c r="P130" s="85"/>
      <c r="Q130" s="85"/>
      <c r="R130" s="85"/>
      <c r="S130" s="85"/>
      <c r="T130" s="86"/>
      <c r="U130" s="39"/>
      <c r="V130" s="39"/>
      <c r="W130" s="39"/>
      <c r="X130" s="39"/>
      <c r="Y130" s="39"/>
      <c r="Z130" s="39"/>
      <c r="AA130" s="39"/>
      <c r="AB130" s="39"/>
      <c r="AC130" s="39"/>
      <c r="AD130" s="39"/>
      <c r="AE130" s="39"/>
      <c r="AT130" s="18" t="s">
        <v>169</v>
      </c>
      <c r="AU130" s="18" t="s">
        <v>82</v>
      </c>
    </row>
    <row r="131" s="2" customFormat="1">
      <c r="A131" s="39"/>
      <c r="B131" s="40"/>
      <c r="C131" s="41"/>
      <c r="D131" s="233" t="s">
        <v>171</v>
      </c>
      <c r="E131" s="41"/>
      <c r="F131" s="237" t="s">
        <v>818</v>
      </c>
      <c r="G131" s="41"/>
      <c r="H131" s="41"/>
      <c r="I131" s="138"/>
      <c r="J131" s="41"/>
      <c r="K131" s="41"/>
      <c r="L131" s="45"/>
      <c r="M131" s="235"/>
      <c r="N131" s="236"/>
      <c r="O131" s="85"/>
      <c r="P131" s="85"/>
      <c r="Q131" s="85"/>
      <c r="R131" s="85"/>
      <c r="S131" s="85"/>
      <c r="T131" s="86"/>
      <c r="U131" s="39"/>
      <c r="V131" s="39"/>
      <c r="W131" s="39"/>
      <c r="X131" s="39"/>
      <c r="Y131" s="39"/>
      <c r="Z131" s="39"/>
      <c r="AA131" s="39"/>
      <c r="AB131" s="39"/>
      <c r="AC131" s="39"/>
      <c r="AD131" s="39"/>
      <c r="AE131" s="39"/>
      <c r="AT131" s="18" t="s">
        <v>171</v>
      </c>
      <c r="AU131" s="18" t="s">
        <v>82</v>
      </c>
    </row>
    <row r="132" s="13" customFormat="1">
      <c r="A132" s="13"/>
      <c r="B132" s="238"/>
      <c r="C132" s="239"/>
      <c r="D132" s="233" t="s">
        <v>173</v>
      </c>
      <c r="E132" s="240" t="s">
        <v>19</v>
      </c>
      <c r="F132" s="241" t="s">
        <v>824</v>
      </c>
      <c r="G132" s="239"/>
      <c r="H132" s="242">
        <v>83</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173</v>
      </c>
      <c r="AU132" s="248" t="s">
        <v>82</v>
      </c>
      <c r="AV132" s="13" t="s">
        <v>82</v>
      </c>
      <c r="AW132" s="13" t="s">
        <v>33</v>
      </c>
      <c r="AX132" s="13" t="s">
        <v>80</v>
      </c>
      <c r="AY132" s="248" t="s">
        <v>160</v>
      </c>
    </row>
    <row r="133" s="2" customFormat="1" ht="16.5" customHeight="1">
      <c r="A133" s="39"/>
      <c r="B133" s="40"/>
      <c r="C133" s="220" t="s">
        <v>228</v>
      </c>
      <c r="D133" s="220" t="s">
        <v>162</v>
      </c>
      <c r="E133" s="221" t="s">
        <v>825</v>
      </c>
      <c r="F133" s="222" t="s">
        <v>826</v>
      </c>
      <c r="G133" s="223" t="s">
        <v>190</v>
      </c>
      <c r="H133" s="224">
        <v>0.29999999999999999</v>
      </c>
      <c r="I133" s="225"/>
      <c r="J133" s="226">
        <f>ROUND(I133*H133,2)</f>
        <v>0</v>
      </c>
      <c r="K133" s="222" t="s">
        <v>166</v>
      </c>
      <c r="L133" s="45"/>
      <c r="M133" s="227" t="s">
        <v>19</v>
      </c>
      <c r="N133" s="228" t="s">
        <v>43</v>
      </c>
      <c r="O133" s="85"/>
      <c r="P133" s="229">
        <f>O133*H133</f>
        <v>0</v>
      </c>
      <c r="Q133" s="229">
        <v>1.0502400000000001</v>
      </c>
      <c r="R133" s="229">
        <f>Q133*H133</f>
        <v>0.31507200000000002</v>
      </c>
      <c r="S133" s="229">
        <v>0</v>
      </c>
      <c r="T133" s="230">
        <f>S133*H133</f>
        <v>0</v>
      </c>
      <c r="U133" s="39"/>
      <c r="V133" s="39"/>
      <c r="W133" s="39"/>
      <c r="X133" s="39"/>
      <c r="Y133" s="39"/>
      <c r="Z133" s="39"/>
      <c r="AA133" s="39"/>
      <c r="AB133" s="39"/>
      <c r="AC133" s="39"/>
      <c r="AD133" s="39"/>
      <c r="AE133" s="39"/>
      <c r="AR133" s="231" t="s">
        <v>167</v>
      </c>
      <c r="AT133" s="231" t="s">
        <v>162</v>
      </c>
      <c r="AU133" s="231" t="s">
        <v>82</v>
      </c>
      <c r="AY133" s="18" t="s">
        <v>160</v>
      </c>
      <c r="BE133" s="232">
        <f>IF(N133="základní",J133,0)</f>
        <v>0</v>
      </c>
      <c r="BF133" s="232">
        <f>IF(N133="snížená",J133,0)</f>
        <v>0</v>
      </c>
      <c r="BG133" s="232">
        <f>IF(N133="zákl. přenesená",J133,0)</f>
        <v>0</v>
      </c>
      <c r="BH133" s="232">
        <f>IF(N133="sníž. přenesená",J133,0)</f>
        <v>0</v>
      </c>
      <c r="BI133" s="232">
        <f>IF(N133="nulová",J133,0)</f>
        <v>0</v>
      </c>
      <c r="BJ133" s="18" t="s">
        <v>80</v>
      </c>
      <c r="BK133" s="232">
        <f>ROUND(I133*H133,2)</f>
        <v>0</v>
      </c>
      <c r="BL133" s="18" t="s">
        <v>167</v>
      </c>
      <c r="BM133" s="231" t="s">
        <v>827</v>
      </c>
    </row>
    <row r="134" s="2" customFormat="1">
      <c r="A134" s="39"/>
      <c r="B134" s="40"/>
      <c r="C134" s="41"/>
      <c r="D134" s="233" t="s">
        <v>169</v>
      </c>
      <c r="E134" s="41"/>
      <c r="F134" s="234" t="s">
        <v>828</v>
      </c>
      <c r="G134" s="41"/>
      <c r="H134" s="41"/>
      <c r="I134" s="138"/>
      <c r="J134" s="41"/>
      <c r="K134" s="41"/>
      <c r="L134" s="45"/>
      <c r="M134" s="235"/>
      <c r="N134" s="236"/>
      <c r="O134" s="85"/>
      <c r="P134" s="85"/>
      <c r="Q134" s="85"/>
      <c r="R134" s="85"/>
      <c r="S134" s="85"/>
      <c r="T134" s="86"/>
      <c r="U134" s="39"/>
      <c r="V134" s="39"/>
      <c r="W134" s="39"/>
      <c r="X134" s="39"/>
      <c r="Y134" s="39"/>
      <c r="Z134" s="39"/>
      <c r="AA134" s="39"/>
      <c r="AB134" s="39"/>
      <c r="AC134" s="39"/>
      <c r="AD134" s="39"/>
      <c r="AE134" s="39"/>
      <c r="AT134" s="18" t="s">
        <v>169</v>
      </c>
      <c r="AU134" s="18" t="s">
        <v>82</v>
      </c>
    </row>
    <row r="135" s="12" customFormat="1" ht="22.8" customHeight="1">
      <c r="A135" s="12"/>
      <c r="B135" s="204"/>
      <c r="C135" s="205"/>
      <c r="D135" s="206" t="s">
        <v>71</v>
      </c>
      <c r="E135" s="218" t="s">
        <v>528</v>
      </c>
      <c r="F135" s="218" t="s">
        <v>529</v>
      </c>
      <c r="G135" s="205"/>
      <c r="H135" s="205"/>
      <c r="I135" s="208"/>
      <c r="J135" s="219">
        <f>BK135</f>
        <v>0</v>
      </c>
      <c r="K135" s="205"/>
      <c r="L135" s="210"/>
      <c r="M135" s="211"/>
      <c r="N135" s="212"/>
      <c r="O135" s="212"/>
      <c r="P135" s="213">
        <f>SUM(P136:P138)</f>
        <v>0</v>
      </c>
      <c r="Q135" s="212"/>
      <c r="R135" s="213">
        <f>SUM(R136:R138)</f>
        <v>0</v>
      </c>
      <c r="S135" s="212"/>
      <c r="T135" s="214">
        <f>SUM(T136:T138)</f>
        <v>0</v>
      </c>
      <c r="U135" s="12"/>
      <c r="V135" s="12"/>
      <c r="W135" s="12"/>
      <c r="X135" s="12"/>
      <c r="Y135" s="12"/>
      <c r="Z135" s="12"/>
      <c r="AA135" s="12"/>
      <c r="AB135" s="12"/>
      <c r="AC135" s="12"/>
      <c r="AD135" s="12"/>
      <c r="AE135" s="12"/>
      <c r="AR135" s="215" t="s">
        <v>80</v>
      </c>
      <c r="AT135" s="216" t="s">
        <v>71</v>
      </c>
      <c r="AU135" s="216" t="s">
        <v>80</v>
      </c>
      <c r="AY135" s="215" t="s">
        <v>160</v>
      </c>
      <c r="BK135" s="217">
        <f>SUM(BK136:BK138)</f>
        <v>0</v>
      </c>
    </row>
    <row r="136" s="2" customFormat="1" ht="16.5" customHeight="1">
      <c r="A136" s="39"/>
      <c r="B136" s="40"/>
      <c r="C136" s="220" t="s">
        <v>233</v>
      </c>
      <c r="D136" s="220" t="s">
        <v>162</v>
      </c>
      <c r="E136" s="221" t="s">
        <v>829</v>
      </c>
      <c r="F136" s="222" t="s">
        <v>830</v>
      </c>
      <c r="G136" s="223" t="s">
        <v>190</v>
      </c>
      <c r="H136" s="224">
        <v>140.99199999999999</v>
      </c>
      <c r="I136" s="225"/>
      <c r="J136" s="226">
        <f>ROUND(I136*H136,2)</f>
        <v>0</v>
      </c>
      <c r="K136" s="222" t="s">
        <v>166</v>
      </c>
      <c r="L136" s="45"/>
      <c r="M136" s="227" t="s">
        <v>19</v>
      </c>
      <c r="N136" s="228" t="s">
        <v>43</v>
      </c>
      <c r="O136" s="85"/>
      <c r="P136" s="229">
        <f>O136*H136</f>
        <v>0</v>
      </c>
      <c r="Q136" s="229">
        <v>0</v>
      </c>
      <c r="R136" s="229">
        <f>Q136*H136</f>
        <v>0</v>
      </c>
      <c r="S136" s="229">
        <v>0</v>
      </c>
      <c r="T136" s="230">
        <f>S136*H136</f>
        <v>0</v>
      </c>
      <c r="U136" s="39"/>
      <c r="V136" s="39"/>
      <c r="W136" s="39"/>
      <c r="X136" s="39"/>
      <c r="Y136" s="39"/>
      <c r="Z136" s="39"/>
      <c r="AA136" s="39"/>
      <c r="AB136" s="39"/>
      <c r="AC136" s="39"/>
      <c r="AD136" s="39"/>
      <c r="AE136" s="39"/>
      <c r="AR136" s="231" t="s">
        <v>167</v>
      </c>
      <c r="AT136" s="231" t="s">
        <v>162</v>
      </c>
      <c r="AU136" s="231" t="s">
        <v>82</v>
      </c>
      <c r="AY136" s="18" t="s">
        <v>160</v>
      </c>
      <c r="BE136" s="232">
        <f>IF(N136="základní",J136,0)</f>
        <v>0</v>
      </c>
      <c r="BF136" s="232">
        <f>IF(N136="snížená",J136,0)</f>
        <v>0</v>
      </c>
      <c r="BG136" s="232">
        <f>IF(N136="zákl. přenesená",J136,0)</f>
        <v>0</v>
      </c>
      <c r="BH136" s="232">
        <f>IF(N136="sníž. přenesená",J136,0)</f>
        <v>0</v>
      </c>
      <c r="BI136" s="232">
        <f>IF(N136="nulová",J136,0)</f>
        <v>0</v>
      </c>
      <c r="BJ136" s="18" t="s">
        <v>80</v>
      </c>
      <c r="BK136" s="232">
        <f>ROUND(I136*H136,2)</f>
        <v>0</v>
      </c>
      <c r="BL136" s="18" t="s">
        <v>167</v>
      </c>
      <c r="BM136" s="231" t="s">
        <v>831</v>
      </c>
    </row>
    <row r="137" s="2" customFormat="1">
      <c r="A137" s="39"/>
      <c r="B137" s="40"/>
      <c r="C137" s="41"/>
      <c r="D137" s="233" t="s">
        <v>169</v>
      </c>
      <c r="E137" s="41"/>
      <c r="F137" s="234" t="s">
        <v>832</v>
      </c>
      <c r="G137" s="41"/>
      <c r="H137" s="41"/>
      <c r="I137" s="138"/>
      <c r="J137" s="41"/>
      <c r="K137" s="41"/>
      <c r="L137" s="45"/>
      <c r="M137" s="235"/>
      <c r="N137" s="236"/>
      <c r="O137" s="85"/>
      <c r="P137" s="85"/>
      <c r="Q137" s="85"/>
      <c r="R137" s="85"/>
      <c r="S137" s="85"/>
      <c r="T137" s="86"/>
      <c r="U137" s="39"/>
      <c r="V137" s="39"/>
      <c r="W137" s="39"/>
      <c r="X137" s="39"/>
      <c r="Y137" s="39"/>
      <c r="Z137" s="39"/>
      <c r="AA137" s="39"/>
      <c r="AB137" s="39"/>
      <c r="AC137" s="39"/>
      <c r="AD137" s="39"/>
      <c r="AE137" s="39"/>
      <c r="AT137" s="18" t="s">
        <v>169</v>
      </c>
      <c r="AU137" s="18" t="s">
        <v>82</v>
      </c>
    </row>
    <row r="138" s="2" customFormat="1">
      <c r="A138" s="39"/>
      <c r="B138" s="40"/>
      <c r="C138" s="41"/>
      <c r="D138" s="233" t="s">
        <v>171</v>
      </c>
      <c r="E138" s="41"/>
      <c r="F138" s="237" t="s">
        <v>833</v>
      </c>
      <c r="G138" s="41"/>
      <c r="H138" s="41"/>
      <c r="I138" s="138"/>
      <c r="J138" s="41"/>
      <c r="K138" s="41"/>
      <c r="L138" s="45"/>
      <c r="M138" s="235"/>
      <c r="N138" s="236"/>
      <c r="O138" s="85"/>
      <c r="P138" s="85"/>
      <c r="Q138" s="85"/>
      <c r="R138" s="85"/>
      <c r="S138" s="85"/>
      <c r="T138" s="86"/>
      <c r="U138" s="39"/>
      <c r="V138" s="39"/>
      <c r="W138" s="39"/>
      <c r="X138" s="39"/>
      <c r="Y138" s="39"/>
      <c r="Z138" s="39"/>
      <c r="AA138" s="39"/>
      <c r="AB138" s="39"/>
      <c r="AC138" s="39"/>
      <c r="AD138" s="39"/>
      <c r="AE138" s="39"/>
      <c r="AT138" s="18" t="s">
        <v>171</v>
      </c>
      <c r="AU138" s="18" t="s">
        <v>82</v>
      </c>
    </row>
    <row r="139" s="12" customFormat="1" ht="25.92" customHeight="1">
      <c r="A139" s="12"/>
      <c r="B139" s="204"/>
      <c r="C139" s="205"/>
      <c r="D139" s="206" t="s">
        <v>71</v>
      </c>
      <c r="E139" s="207" t="s">
        <v>535</v>
      </c>
      <c r="F139" s="207" t="s">
        <v>536</v>
      </c>
      <c r="G139" s="205"/>
      <c r="H139" s="205"/>
      <c r="I139" s="208"/>
      <c r="J139" s="209">
        <f>BK139</f>
        <v>0</v>
      </c>
      <c r="K139" s="205"/>
      <c r="L139" s="210"/>
      <c r="M139" s="211"/>
      <c r="N139" s="212"/>
      <c r="O139" s="212"/>
      <c r="P139" s="213">
        <f>P140+P144</f>
        <v>0</v>
      </c>
      <c r="Q139" s="212"/>
      <c r="R139" s="213">
        <f>R140+R144</f>
        <v>2.8889124000000002</v>
      </c>
      <c r="S139" s="212"/>
      <c r="T139" s="214">
        <f>T140+T144</f>
        <v>0</v>
      </c>
      <c r="U139" s="12"/>
      <c r="V139" s="12"/>
      <c r="W139" s="12"/>
      <c r="X139" s="12"/>
      <c r="Y139" s="12"/>
      <c r="Z139" s="12"/>
      <c r="AA139" s="12"/>
      <c r="AB139" s="12"/>
      <c r="AC139" s="12"/>
      <c r="AD139" s="12"/>
      <c r="AE139" s="12"/>
      <c r="AR139" s="215" t="s">
        <v>82</v>
      </c>
      <c r="AT139" s="216" t="s">
        <v>71</v>
      </c>
      <c r="AU139" s="216" t="s">
        <v>72</v>
      </c>
      <c r="AY139" s="215" t="s">
        <v>160</v>
      </c>
      <c r="BK139" s="217">
        <f>BK140+BK144</f>
        <v>0</v>
      </c>
    </row>
    <row r="140" s="12" customFormat="1" ht="22.8" customHeight="1">
      <c r="A140" s="12"/>
      <c r="B140" s="204"/>
      <c r="C140" s="205"/>
      <c r="D140" s="206" t="s">
        <v>71</v>
      </c>
      <c r="E140" s="218" t="s">
        <v>537</v>
      </c>
      <c r="F140" s="218" t="s">
        <v>538</v>
      </c>
      <c r="G140" s="205"/>
      <c r="H140" s="205"/>
      <c r="I140" s="208"/>
      <c r="J140" s="219">
        <f>BK140</f>
        <v>0</v>
      </c>
      <c r="K140" s="205"/>
      <c r="L140" s="210"/>
      <c r="M140" s="211"/>
      <c r="N140" s="212"/>
      <c r="O140" s="212"/>
      <c r="P140" s="213">
        <f>SUM(P141:P143)</f>
        <v>0</v>
      </c>
      <c r="Q140" s="212"/>
      <c r="R140" s="213">
        <f>SUM(R141:R143)</f>
        <v>0.065687999999999996</v>
      </c>
      <c r="S140" s="212"/>
      <c r="T140" s="214">
        <f>SUM(T141:T143)</f>
        <v>0</v>
      </c>
      <c r="U140" s="12"/>
      <c r="V140" s="12"/>
      <c r="W140" s="12"/>
      <c r="X140" s="12"/>
      <c r="Y140" s="12"/>
      <c r="Z140" s="12"/>
      <c r="AA140" s="12"/>
      <c r="AB140" s="12"/>
      <c r="AC140" s="12"/>
      <c r="AD140" s="12"/>
      <c r="AE140" s="12"/>
      <c r="AR140" s="215" t="s">
        <v>82</v>
      </c>
      <c r="AT140" s="216" t="s">
        <v>71</v>
      </c>
      <c r="AU140" s="216" t="s">
        <v>80</v>
      </c>
      <c r="AY140" s="215" t="s">
        <v>160</v>
      </c>
      <c r="BK140" s="217">
        <f>SUM(BK141:BK143)</f>
        <v>0</v>
      </c>
    </row>
    <row r="141" s="2" customFormat="1" ht="16.5" customHeight="1">
      <c r="A141" s="39"/>
      <c r="B141" s="40"/>
      <c r="C141" s="220" t="s">
        <v>241</v>
      </c>
      <c r="D141" s="220" t="s">
        <v>162</v>
      </c>
      <c r="E141" s="221" t="s">
        <v>834</v>
      </c>
      <c r="F141" s="222" t="s">
        <v>835</v>
      </c>
      <c r="G141" s="223" t="s">
        <v>197</v>
      </c>
      <c r="H141" s="224">
        <v>95.200000000000003</v>
      </c>
      <c r="I141" s="225"/>
      <c r="J141" s="226">
        <f>ROUND(I141*H141,2)</f>
        <v>0</v>
      </c>
      <c r="K141" s="222" t="s">
        <v>166</v>
      </c>
      <c r="L141" s="45"/>
      <c r="M141" s="227" t="s">
        <v>19</v>
      </c>
      <c r="N141" s="228" t="s">
        <v>43</v>
      </c>
      <c r="O141" s="85"/>
      <c r="P141" s="229">
        <f>O141*H141</f>
        <v>0</v>
      </c>
      <c r="Q141" s="229">
        <v>0.00068999999999999997</v>
      </c>
      <c r="R141" s="229">
        <f>Q141*H141</f>
        <v>0.065687999999999996</v>
      </c>
      <c r="S141" s="229">
        <v>0</v>
      </c>
      <c r="T141" s="230">
        <f>S141*H141</f>
        <v>0</v>
      </c>
      <c r="U141" s="39"/>
      <c r="V141" s="39"/>
      <c r="W141" s="39"/>
      <c r="X141" s="39"/>
      <c r="Y141" s="39"/>
      <c r="Z141" s="39"/>
      <c r="AA141" s="39"/>
      <c r="AB141" s="39"/>
      <c r="AC141" s="39"/>
      <c r="AD141" s="39"/>
      <c r="AE141" s="39"/>
      <c r="AR141" s="231" t="s">
        <v>266</v>
      </c>
      <c r="AT141" s="231" t="s">
        <v>162</v>
      </c>
      <c r="AU141" s="231" t="s">
        <v>82</v>
      </c>
      <c r="AY141" s="18" t="s">
        <v>160</v>
      </c>
      <c r="BE141" s="232">
        <f>IF(N141="základní",J141,0)</f>
        <v>0</v>
      </c>
      <c r="BF141" s="232">
        <f>IF(N141="snížená",J141,0)</f>
        <v>0</v>
      </c>
      <c r="BG141" s="232">
        <f>IF(N141="zákl. přenesená",J141,0)</f>
        <v>0</v>
      </c>
      <c r="BH141" s="232">
        <f>IF(N141="sníž. přenesená",J141,0)</f>
        <v>0</v>
      </c>
      <c r="BI141" s="232">
        <f>IF(N141="nulová",J141,0)</f>
        <v>0</v>
      </c>
      <c r="BJ141" s="18" t="s">
        <v>80</v>
      </c>
      <c r="BK141" s="232">
        <f>ROUND(I141*H141,2)</f>
        <v>0</v>
      </c>
      <c r="BL141" s="18" t="s">
        <v>266</v>
      </c>
      <c r="BM141" s="231" t="s">
        <v>836</v>
      </c>
    </row>
    <row r="142" s="2" customFormat="1">
      <c r="A142" s="39"/>
      <c r="B142" s="40"/>
      <c r="C142" s="41"/>
      <c r="D142" s="233" t="s">
        <v>169</v>
      </c>
      <c r="E142" s="41"/>
      <c r="F142" s="234" t="s">
        <v>837</v>
      </c>
      <c r="G142" s="41"/>
      <c r="H142" s="41"/>
      <c r="I142" s="138"/>
      <c r="J142" s="41"/>
      <c r="K142" s="41"/>
      <c r="L142" s="45"/>
      <c r="M142" s="235"/>
      <c r="N142" s="236"/>
      <c r="O142" s="85"/>
      <c r="P142" s="85"/>
      <c r="Q142" s="85"/>
      <c r="R142" s="85"/>
      <c r="S142" s="85"/>
      <c r="T142" s="86"/>
      <c r="U142" s="39"/>
      <c r="V142" s="39"/>
      <c r="W142" s="39"/>
      <c r="X142" s="39"/>
      <c r="Y142" s="39"/>
      <c r="Z142" s="39"/>
      <c r="AA142" s="39"/>
      <c r="AB142" s="39"/>
      <c r="AC142" s="39"/>
      <c r="AD142" s="39"/>
      <c r="AE142" s="39"/>
      <c r="AT142" s="18" t="s">
        <v>169</v>
      </c>
      <c r="AU142" s="18" t="s">
        <v>82</v>
      </c>
    </row>
    <row r="143" s="13" customFormat="1">
      <c r="A143" s="13"/>
      <c r="B143" s="238"/>
      <c r="C143" s="239"/>
      <c r="D143" s="233" t="s">
        <v>173</v>
      </c>
      <c r="E143" s="240" t="s">
        <v>19</v>
      </c>
      <c r="F143" s="241" t="s">
        <v>838</v>
      </c>
      <c r="G143" s="239"/>
      <c r="H143" s="242">
        <v>95.200000000000003</v>
      </c>
      <c r="I143" s="243"/>
      <c r="J143" s="239"/>
      <c r="K143" s="239"/>
      <c r="L143" s="244"/>
      <c r="M143" s="245"/>
      <c r="N143" s="246"/>
      <c r="O143" s="246"/>
      <c r="P143" s="246"/>
      <c r="Q143" s="246"/>
      <c r="R143" s="246"/>
      <c r="S143" s="246"/>
      <c r="T143" s="247"/>
      <c r="U143" s="13"/>
      <c r="V143" s="13"/>
      <c r="W143" s="13"/>
      <c r="X143" s="13"/>
      <c r="Y143" s="13"/>
      <c r="Z143" s="13"/>
      <c r="AA143" s="13"/>
      <c r="AB143" s="13"/>
      <c r="AC143" s="13"/>
      <c r="AD143" s="13"/>
      <c r="AE143" s="13"/>
      <c r="AT143" s="248" t="s">
        <v>173</v>
      </c>
      <c r="AU143" s="248" t="s">
        <v>82</v>
      </c>
      <c r="AV143" s="13" t="s">
        <v>82</v>
      </c>
      <c r="AW143" s="13" t="s">
        <v>33</v>
      </c>
      <c r="AX143" s="13" t="s">
        <v>80</v>
      </c>
      <c r="AY143" s="248" t="s">
        <v>160</v>
      </c>
    </row>
    <row r="144" s="12" customFormat="1" ht="22.8" customHeight="1">
      <c r="A144" s="12"/>
      <c r="B144" s="204"/>
      <c r="C144" s="205"/>
      <c r="D144" s="206" t="s">
        <v>71</v>
      </c>
      <c r="E144" s="218" t="s">
        <v>839</v>
      </c>
      <c r="F144" s="218" t="s">
        <v>840</v>
      </c>
      <c r="G144" s="205"/>
      <c r="H144" s="205"/>
      <c r="I144" s="208"/>
      <c r="J144" s="219">
        <f>BK144</f>
        <v>0</v>
      </c>
      <c r="K144" s="205"/>
      <c r="L144" s="210"/>
      <c r="M144" s="211"/>
      <c r="N144" s="212"/>
      <c r="O144" s="212"/>
      <c r="P144" s="213">
        <f>SUM(P145:P163)</f>
        <v>0</v>
      </c>
      <c r="Q144" s="212"/>
      <c r="R144" s="213">
        <f>SUM(R145:R163)</f>
        <v>2.8232244</v>
      </c>
      <c r="S144" s="212"/>
      <c r="T144" s="214">
        <f>SUM(T145:T163)</f>
        <v>0</v>
      </c>
      <c r="U144" s="12"/>
      <c r="V144" s="12"/>
      <c r="W144" s="12"/>
      <c r="X144" s="12"/>
      <c r="Y144" s="12"/>
      <c r="Z144" s="12"/>
      <c r="AA144" s="12"/>
      <c r="AB144" s="12"/>
      <c r="AC144" s="12"/>
      <c r="AD144" s="12"/>
      <c r="AE144" s="12"/>
      <c r="AR144" s="215" t="s">
        <v>82</v>
      </c>
      <c r="AT144" s="216" t="s">
        <v>71</v>
      </c>
      <c r="AU144" s="216" t="s">
        <v>80</v>
      </c>
      <c r="AY144" s="215" t="s">
        <v>160</v>
      </c>
      <c r="BK144" s="217">
        <f>SUM(BK145:BK163)</f>
        <v>0</v>
      </c>
    </row>
    <row r="145" s="2" customFormat="1" ht="16.5" customHeight="1">
      <c r="A145" s="39"/>
      <c r="B145" s="40"/>
      <c r="C145" s="220" t="s">
        <v>248</v>
      </c>
      <c r="D145" s="220" t="s">
        <v>162</v>
      </c>
      <c r="E145" s="221" t="s">
        <v>841</v>
      </c>
      <c r="F145" s="222" t="s">
        <v>842</v>
      </c>
      <c r="G145" s="223" t="s">
        <v>244</v>
      </c>
      <c r="H145" s="224">
        <v>63.740000000000002</v>
      </c>
      <c r="I145" s="225"/>
      <c r="J145" s="226">
        <f>ROUND(I145*H145,2)</f>
        <v>0</v>
      </c>
      <c r="K145" s="222" t="s">
        <v>166</v>
      </c>
      <c r="L145" s="45"/>
      <c r="M145" s="227" t="s">
        <v>19</v>
      </c>
      <c r="N145" s="228" t="s">
        <v>43</v>
      </c>
      <c r="O145" s="85"/>
      <c r="P145" s="229">
        <f>O145*H145</f>
        <v>0</v>
      </c>
      <c r="Q145" s="229">
        <v>6.0000000000000002E-05</v>
      </c>
      <c r="R145" s="229">
        <f>Q145*H145</f>
        <v>0.0038244000000000004</v>
      </c>
      <c r="S145" s="229">
        <v>0</v>
      </c>
      <c r="T145" s="230">
        <f>S145*H145</f>
        <v>0</v>
      </c>
      <c r="U145" s="39"/>
      <c r="V145" s="39"/>
      <c r="W145" s="39"/>
      <c r="X145" s="39"/>
      <c r="Y145" s="39"/>
      <c r="Z145" s="39"/>
      <c r="AA145" s="39"/>
      <c r="AB145" s="39"/>
      <c r="AC145" s="39"/>
      <c r="AD145" s="39"/>
      <c r="AE145" s="39"/>
      <c r="AR145" s="231" t="s">
        <v>266</v>
      </c>
      <c r="AT145" s="231" t="s">
        <v>162</v>
      </c>
      <c r="AU145" s="231" t="s">
        <v>82</v>
      </c>
      <c r="AY145" s="18" t="s">
        <v>160</v>
      </c>
      <c r="BE145" s="232">
        <f>IF(N145="základní",J145,0)</f>
        <v>0</v>
      </c>
      <c r="BF145" s="232">
        <f>IF(N145="snížená",J145,0)</f>
        <v>0</v>
      </c>
      <c r="BG145" s="232">
        <f>IF(N145="zákl. přenesená",J145,0)</f>
        <v>0</v>
      </c>
      <c r="BH145" s="232">
        <f>IF(N145="sníž. přenesená",J145,0)</f>
        <v>0</v>
      </c>
      <c r="BI145" s="232">
        <f>IF(N145="nulová",J145,0)</f>
        <v>0</v>
      </c>
      <c r="BJ145" s="18" t="s">
        <v>80</v>
      </c>
      <c r="BK145" s="232">
        <f>ROUND(I145*H145,2)</f>
        <v>0</v>
      </c>
      <c r="BL145" s="18" t="s">
        <v>266</v>
      </c>
      <c r="BM145" s="231" t="s">
        <v>843</v>
      </c>
    </row>
    <row r="146" s="2" customFormat="1">
      <c r="A146" s="39"/>
      <c r="B146" s="40"/>
      <c r="C146" s="41"/>
      <c r="D146" s="233" t="s">
        <v>169</v>
      </c>
      <c r="E146" s="41"/>
      <c r="F146" s="234" t="s">
        <v>844</v>
      </c>
      <c r="G146" s="41"/>
      <c r="H146" s="41"/>
      <c r="I146" s="138"/>
      <c r="J146" s="41"/>
      <c r="K146" s="41"/>
      <c r="L146" s="45"/>
      <c r="M146" s="235"/>
      <c r="N146" s="236"/>
      <c r="O146" s="85"/>
      <c r="P146" s="85"/>
      <c r="Q146" s="85"/>
      <c r="R146" s="85"/>
      <c r="S146" s="85"/>
      <c r="T146" s="86"/>
      <c r="U146" s="39"/>
      <c r="V146" s="39"/>
      <c r="W146" s="39"/>
      <c r="X146" s="39"/>
      <c r="Y146" s="39"/>
      <c r="Z146" s="39"/>
      <c r="AA146" s="39"/>
      <c r="AB146" s="39"/>
      <c r="AC146" s="39"/>
      <c r="AD146" s="39"/>
      <c r="AE146" s="39"/>
      <c r="AT146" s="18" t="s">
        <v>169</v>
      </c>
      <c r="AU146" s="18" t="s">
        <v>82</v>
      </c>
    </row>
    <row r="147" s="2" customFormat="1">
      <c r="A147" s="39"/>
      <c r="B147" s="40"/>
      <c r="C147" s="41"/>
      <c r="D147" s="233" t="s">
        <v>171</v>
      </c>
      <c r="E147" s="41"/>
      <c r="F147" s="237" t="s">
        <v>845</v>
      </c>
      <c r="G147" s="41"/>
      <c r="H147" s="41"/>
      <c r="I147" s="138"/>
      <c r="J147" s="41"/>
      <c r="K147" s="41"/>
      <c r="L147" s="45"/>
      <c r="M147" s="235"/>
      <c r="N147" s="236"/>
      <c r="O147" s="85"/>
      <c r="P147" s="85"/>
      <c r="Q147" s="85"/>
      <c r="R147" s="85"/>
      <c r="S147" s="85"/>
      <c r="T147" s="86"/>
      <c r="U147" s="39"/>
      <c r="V147" s="39"/>
      <c r="W147" s="39"/>
      <c r="X147" s="39"/>
      <c r="Y147" s="39"/>
      <c r="Z147" s="39"/>
      <c r="AA147" s="39"/>
      <c r="AB147" s="39"/>
      <c r="AC147" s="39"/>
      <c r="AD147" s="39"/>
      <c r="AE147" s="39"/>
      <c r="AT147" s="18" t="s">
        <v>171</v>
      </c>
      <c r="AU147" s="18" t="s">
        <v>82</v>
      </c>
    </row>
    <row r="148" s="13" customFormat="1">
      <c r="A148" s="13"/>
      <c r="B148" s="238"/>
      <c r="C148" s="239"/>
      <c r="D148" s="233" t="s">
        <v>173</v>
      </c>
      <c r="E148" s="240" t="s">
        <v>19</v>
      </c>
      <c r="F148" s="241" t="s">
        <v>846</v>
      </c>
      <c r="G148" s="239"/>
      <c r="H148" s="242">
        <v>63.740000000000002</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173</v>
      </c>
      <c r="AU148" s="248" t="s">
        <v>82</v>
      </c>
      <c r="AV148" s="13" t="s">
        <v>82</v>
      </c>
      <c r="AW148" s="13" t="s">
        <v>33</v>
      </c>
      <c r="AX148" s="13" t="s">
        <v>80</v>
      </c>
      <c r="AY148" s="248" t="s">
        <v>160</v>
      </c>
    </row>
    <row r="149" s="2" customFormat="1" ht="16.5" customHeight="1">
      <c r="A149" s="39"/>
      <c r="B149" s="40"/>
      <c r="C149" s="249" t="s">
        <v>255</v>
      </c>
      <c r="D149" s="249" t="s">
        <v>187</v>
      </c>
      <c r="E149" s="250" t="s">
        <v>847</v>
      </c>
      <c r="F149" s="251" t="s">
        <v>848</v>
      </c>
      <c r="G149" s="252" t="s">
        <v>244</v>
      </c>
      <c r="H149" s="253">
        <v>63.740000000000002</v>
      </c>
      <c r="I149" s="254"/>
      <c r="J149" s="255">
        <f>ROUND(I149*H149,2)</f>
        <v>0</v>
      </c>
      <c r="K149" s="251" t="s">
        <v>19</v>
      </c>
      <c r="L149" s="256"/>
      <c r="M149" s="257" t="s">
        <v>19</v>
      </c>
      <c r="N149" s="258" t="s">
        <v>43</v>
      </c>
      <c r="O149" s="85"/>
      <c r="P149" s="229">
        <f>O149*H149</f>
        <v>0</v>
      </c>
      <c r="Q149" s="229">
        <v>0.029999999999999999</v>
      </c>
      <c r="R149" s="229">
        <f>Q149*H149</f>
        <v>1.9121999999999999</v>
      </c>
      <c r="S149" s="229">
        <v>0</v>
      </c>
      <c r="T149" s="230">
        <f>S149*H149</f>
        <v>0</v>
      </c>
      <c r="U149" s="39"/>
      <c r="V149" s="39"/>
      <c r="W149" s="39"/>
      <c r="X149" s="39"/>
      <c r="Y149" s="39"/>
      <c r="Z149" s="39"/>
      <c r="AA149" s="39"/>
      <c r="AB149" s="39"/>
      <c r="AC149" s="39"/>
      <c r="AD149" s="39"/>
      <c r="AE149" s="39"/>
      <c r="AR149" s="231" t="s">
        <v>357</v>
      </c>
      <c r="AT149" s="231" t="s">
        <v>187</v>
      </c>
      <c r="AU149" s="231" t="s">
        <v>82</v>
      </c>
      <c r="AY149" s="18" t="s">
        <v>160</v>
      </c>
      <c r="BE149" s="232">
        <f>IF(N149="základní",J149,0)</f>
        <v>0</v>
      </c>
      <c r="BF149" s="232">
        <f>IF(N149="snížená",J149,0)</f>
        <v>0</v>
      </c>
      <c r="BG149" s="232">
        <f>IF(N149="zákl. přenesená",J149,0)</f>
        <v>0</v>
      </c>
      <c r="BH149" s="232">
        <f>IF(N149="sníž. přenesená",J149,0)</f>
        <v>0</v>
      </c>
      <c r="BI149" s="232">
        <f>IF(N149="nulová",J149,0)</f>
        <v>0</v>
      </c>
      <c r="BJ149" s="18" t="s">
        <v>80</v>
      </c>
      <c r="BK149" s="232">
        <f>ROUND(I149*H149,2)</f>
        <v>0</v>
      </c>
      <c r="BL149" s="18" t="s">
        <v>266</v>
      </c>
      <c r="BM149" s="231" t="s">
        <v>849</v>
      </c>
    </row>
    <row r="150" s="2" customFormat="1">
      <c r="A150" s="39"/>
      <c r="B150" s="40"/>
      <c r="C150" s="41"/>
      <c r="D150" s="233" t="s">
        <v>169</v>
      </c>
      <c r="E150" s="41"/>
      <c r="F150" s="234" t="s">
        <v>848</v>
      </c>
      <c r="G150" s="41"/>
      <c r="H150" s="41"/>
      <c r="I150" s="138"/>
      <c r="J150" s="41"/>
      <c r="K150" s="41"/>
      <c r="L150" s="45"/>
      <c r="M150" s="235"/>
      <c r="N150" s="236"/>
      <c r="O150" s="85"/>
      <c r="P150" s="85"/>
      <c r="Q150" s="85"/>
      <c r="R150" s="85"/>
      <c r="S150" s="85"/>
      <c r="T150" s="86"/>
      <c r="U150" s="39"/>
      <c r="V150" s="39"/>
      <c r="W150" s="39"/>
      <c r="X150" s="39"/>
      <c r="Y150" s="39"/>
      <c r="Z150" s="39"/>
      <c r="AA150" s="39"/>
      <c r="AB150" s="39"/>
      <c r="AC150" s="39"/>
      <c r="AD150" s="39"/>
      <c r="AE150" s="39"/>
      <c r="AT150" s="18" t="s">
        <v>169</v>
      </c>
      <c r="AU150" s="18" t="s">
        <v>82</v>
      </c>
    </row>
    <row r="151" s="2" customFormat="1" ht="16.5" customHeight="1">
      <c r="A151" s="39"/>
      <c r="B151" s="40"/>
      <c r="C151" s="220" t="s">
        <v>8</v>
      </c>
      <c r="D151" s="220" t="s">
        <v>162</v>
      </c>
      <c r="E151" s="221" t="s">
        <v>850</v>
      </c>
      <c r="F151" s="222" t="s">
        <v>851</v>
      </c>
      <c r="G151" s="223" t="s">
        <v>244</v>
      </c>
      <c r="H151" s="224">
        <v>25.920000000000002</v>
      </c>
      <c r="I151" s="225"/>
      <c r="J151" s="226">
        <f>ROUND(I151*H151,2)</f>
        <v>0</v>
      </c>
      <c r="K151" s="222" t="s">
        <v>166</v>
      </c>
      <c r="L151" s="45"/>
      <c r="M151" s="227" t="s">
        <v>19</v>
      </c>
      <c r="N151" s="228" t="s">
        <v>43</v>
      </c>
      <c r="O151" s="85"/>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266</v>
      </c>
      <c r="AT151" s="231" t="s">
        <v>162</v>
      </c>
      <c r="AU151" s="231" t="s">
        <v>82</v>
      </c>
      <c r="AY151" s="18" t="s">
        <v>160</v>
      </c>
      <c r="BE151" s="232">
        <f>IF(N151="základní",J151,0)</f>
        <v>0</v>
      </c>
      <c r="BF151" s="232">
        <f>IF(N151="snížená",J151,0)</f>
        <v>0</v>
      </c>
      <c r="BG151" s="232">
        <f>IF(N151="zákl. přenesená",J151,0)</f>
        <v>0</v>
      </c>
      <c r="BH151" s="232">
        <f>IF(N151="sníž. přenesená",J151,0)</f>
        <v>0</v>
      </c>
      <c r="BI151" s="232">
        <f>IF(N151="nulová",J151,0)</f>
        <v>0</v>
      </c>
      <c r="BJ151" s="18" t="s">
        <v>80</v>
      </c>
      <c r="BK151" s="232">
        <f>ROUND(I151*H151,2)</f>
        <v>0</v>
      </c>
      <c r="BL151" s="18" t="s">
        <v>266</v>
      </c>
      <c r="BM151" s="231" t="s">
        <v>852</v>
      </c>
    </row>
    <row r="152" s="2" customFormat="1">
      <c r="A152" s="39"/>
      <c r="B152" s="40"/>
      <c r="C152" s="41"/>
      <c r="D152" s="233" t="s">
        <v>169</v>
      </c>
      <c r="E152" s="41"/>
      <c r="F152" s="234" t="s">
        <v>853</v>
      </c>
      <c r="G152" s="41"/>
      <c r="H152" s="41"/>
      <c r="I152" s="138"/>
      <c r="J152" s="41"/>
      <c r="K152" s="41"/>
      <c r="L152" s="45"/>
      <c r="M152" s="235"/>
      <c r="N152" s="236"/>
      <c r="O152" s="85"/>
      <c r="P152" s="85"/>
      <c r="Q152" s="85"/>
      <c r="R152" s="85"/>
      <c r="S152" s="85"/>
      <c r="T152" s="86"/>
      <c r="U152" s="39"/>
      <c r="V152" s="39"/>
      <c r="W152" s="39"/>
      <c r="X152" s="39"/>
      <c r="Y152" s="39"/>
      <c r="Z152" s="39"/>
      <c r="AA152" s="39"/>
      <c r="AB152" s="39"/>
      <c r="AC152" s="39"/>
      <c r="AD152" s="39"/>
      <c r="AE152" s="39"/>
      <c r="AT152" s="18" t="s">
        <v>169</v>
      </c>
      <c r="AU152" s="18" t="s">
        <v>82</v>
      </c>
    </row>
    <row r="153" s="2" customFormat="1">
      <c r="A153" s="39"/>
      <c r="B153" s="40"/>
      <c r="C153" s="41"/>
      <c r="D153" s="233" t="s">
        <v>171</v>
      </c>
      <c r="E153" s="41"/>
      <c r="F153" s="237" t="s">
        <v>854</v>
      </c>
      <c r="G153" s="41"/>
      <c r="H153" s="41"/>
      <c r="I153" s="138"/>
      <c r="J153" s="41"/>
      <c r="K153" s="41"/>
      <c r="L153" s="45"/>
      <c r="M153" s="235"/>
      <c r="N153" s="236"/>
      <c r="O153" s="85"/>
      <c r="P153" s="85"/>
      <c r="Q153" s="85"/>
      <c r="R153" s="85"/>
      <c r="S153" s="85"/>
      <c r="T153" s="86"/>
      <c r="U153" s="39"/>
      <c r="V153" s="39"/>
      <c r="W153" s="39"/>
      <c r="X153" s="39"/>
      <c r="Y153" s="39"/>
      <c r="Z153" s="39"/>
      <c r="AA153" s="39"/>
      <c r="AB153" s="39"/>
      <c r="AC153" s="39"/>
      <c r="AD153" s="39"/>
      <c r="AE153" s="39"/>
      <c r="AT153" s="18" t="s">
        <v>171</v>
      </c>
      <c r="AU153" s="18" t="s">
        <v>82</v>
      </c>
    </row>
    <row r="154" s="13" customFormat="1">
      <c r="A154" s="13"/>
      <c r="B154" s="238"/>
      <c r="C154" s="239"/>
      <c r="D154" s="233" t="s">
        <v>173</v>
      </c>
      <c r="E154" s="240" t="s">
        <v>19</v>
      </c>
      <c r="F154" s="241" t="s">
        <v>855</v>
      </c>
      <c r="G154" s="239"/>
      <c r="H154" s="242">
        <v>5.7000000000000002</v>
      </c>
      <c r="I154" s="243"/>
      <c r="J154" s="239"/>
      <c r="K154" s="239"/>
      <c r="L154" s="244"/>
      <c r="M154" s="245"/>
      <c r="N154" s="246"/>
      <c r="O154" s="246"/>
      <c r="P154" s="246"/>
      <c r="Q154" s="246"/>
      <c r="R154" s="246"/>
      <c r="S154" s="246"/>
      <c r="T154" s="247"/>
      <c r="U154" s="13"/>
      <c r="V154" s="13"/>
      <c r="W154" s="13"/>
      <c r="X154" s="13"/>
      <c r="Y154" s="13"/>
      <c r="Z154" s="13"/>
      <c r="AA154" s="13"/>
      <c r="AB154" s="13"/>
      <c r="AC154" s="13"/>
      <c r="AD154" s="13"/>
      <c r="AE154" s="13"/>
      <c r="AT154" s="248" t="s">
        <v>173</v>
      </c>
      <c r="AU154" s="248" t="s">
        <v>82</v>
      </c>
      <c r="AV154" s="13" t="s">
        <v>82</v>
      </c>
      <c r="AW154" s="13" t="s">
        <v>33</v>
      </c>
      <c r="AX154" s="13" t="s">
        <v>72</v>
      </c>
      <c r="AY154" s="248" t="s">
        <v>160</v>
      </c>
    </row>
    <row r="155" s="13" customFormat="1">
      <c r="A155" s="13"/>
      <c r="B155" s="238"/>
      <c r="C155" s="239"/>
      <c r="D155" s="233" t="s">
        <v>173</v>
      </c>
      <c r="E155" s="240" t="s">
        <v>19</v>
      </c>
      <c r="F155" s="241" t="s">
        <v>856</v>
      </c>
      <c r="G155" s="239"/>
      <c r="H155" s="242">
        <v>7.4400000000000004</v>
      </c>
      <c r="I155" s="243"/>
      <c r="J155" s="239"/>
      <c r="K155" s="239"/>
      <c r="L155" s="244"/>
      <c r="M155" s="245"/>
      <c r="N155" s="246"/>
      <c r="O155" s="246"/>
      <c r="P155" s="246"/>
      <c r="Q155" s="246"/>
      <c r="R155" s="246"/>
      <c r="S155" s="246"/>
      <c r="T155" s="247"/>
      <c r="U155" s="13"/>
      <c r="V155" s="13"/>
      <c r="W155" s="13"/>
      <c r="X155" s="13"/>
      <c r="Y155" s="13"/>
      <c r="Z155" s="13"/>
      <c r="AA155" s="13"/>
      <c r="AB155" s="13"/>
      <c r="AC155" s="13"/>
      <c r="AD155" s="13"/>
      <c r="AE155" s="13"/>
      <c r="AT155" s="248" t="s">
        <v>173</v>
      </c>
      <c r="AU155" s="248" t="s">
        <v>82</v>
      </c>
      <c r="AV155" s="13" t="s">
        <v>82</v>
      </c>
      <c r="AW155" s="13" t="s">
        <v>33</v>
      </c>
      <c r="AX155" s="13" t="s">
        <v>72</v>
      </c>
      <c r="AY155" s="248" t="s">
        <v>160</v>
      </c>
    </row>
    <row r="156" s="13" customFormat="1">
      <c r="A156" s="13"/>
      <c r="B156" s="238"/>
      <c r="C156" s="239"/>
      <c r="D156" s="233" t="s">
        <v>173</v>
      </c>
      <c r="E156" s="240" t="s">
        <v>19</v>
      </c>
      <c r="F156" s="241" t="s">
        <v>857</v>
      </c>
      <c r="G156" s="239"/>
      <c r="H156" s="242">
        <v>10</v>
      </c>
      <c r="I156" s="243"/>
      <c r="J156" s="239"/>
      <c r="K156" s="239"/>
      <c r="L156" s="244"/>
      <c r="M156" s="245"/>
      <c r="N156" s="246"/>
      <c r="O156" s="246"/>
      <c r="P156" s="246"/>
      <c r="Q156" s="246"/>
      <c r="R156" s="246"/>
      <c r="S156" s="246"/>
      <c r="T156" s="247"/>
      <c r="U156" s="13"/>
      <c r="V156" s="13"/>
      <c r="W156" s="13"/>
      <c r="X156" s="13"/>
      <c r="Y156" s="13"/>
      <c r="Z156" s="13"/>
      <c r="AA156" s="13"/>
      <c r="AB156" s="13"/>
      <c r="AC156" s="13"/>
      <c r="AD156" s="13"/>
      <c r="AE156" s="13"/>
      <c r="AT156" s="248" t="s">
        <v>173</v>
      </c>
      <c r="AU156" s="248" t="s">
        <v>82</v>
      </c>
      <c r="AV156" s="13" t="s">
        <v>82</v>
      </c>
      <c r="AW156" s="13" t="s">
        <v>33</v>
      </c>
      <c r="AX156" s="13" t="s">
        <v>72</v>
      </c>
      <c r="AY156" s="248" t="s">
        <v>160</v>
      </c>
    </row>
    <row r="157" s="13" customFormat="1">
      <c r="A157" s="13"/>
      <c r="B157" s="238"/>
      <c r="C157" s="239"/>
      <c r="D157" s="233" t="s">
        <v>173</v>
      </c>
      <c r="E157" s="240" t="s">
        <v>19</v>
      </c>
      <c r="F157" s="241" t="s">
        <v>858</v>
      </c>
      <c r="G157" s="239"/>
      <c r="H157" s="242">
        <v>2.7799999999999998</v>
      </c>
      <c r="I157" s="243"/>
      <c r="J157" s="239"/>
      <c r="K157" s="239"/>
      <c r="L157" s="244"/>
      <c r="M157" s="245"/>
      <c r="N157" s="246"/>
      <c r="O157" s="246"/>
      <c r="P157" s="246"/>
      <c r="Q157" s="246"/>
      <c r="R157" s="246"/>
      <c r="S157" s="246"/>
      <c r="T157" s="247"/>
      <c r="U157" s="13"/>
      <c r="V157" s="13"/>
      <c r="W157" s="13"/>
      <c r="X157" s="13"/>
      <c r="Y157" s="13"/>
      <c r="Z157" s="13"/>
      <c r="AA157" s="13"/>
      <c r="AB157" s="13"/>
      <c r="AC157" s="13"/>
      <c r="AD157" s="13"/>
      <c r="AE157" s="13"/>
      <c r="AT157" s="248" t="s">
        <v>173</v>
      </c>
      <c r="AU157" s="248" t="s">
        <v>82</v>
      </c>
      <c r="AV157" s="13" t="s">
        <v>82</v>
      </c>
      <c r="AW157" s="13" t="s">
        <v>33</v>
      </c>
      <c r="AX157" s="13" t="s">
        <v>72</v>
      </c>
      <c r="AY157" s="248" t="s">
        <v>160</v>
      </c>
    </row>
    <row r="158" s="14" customFormat="1">
      <c r="A158" s="14"/>
      <c r="B158" s="259"/>
      <c r="C158" s="260"/>
      <c r="D158" s="233" t="s">
        <v>173</v>
      </c>
      <c r="E158" s="261" t="s">
        <v>19</v>
      </c>
      <c r="F158" s="262" t="s">
        <v>204</v>
      </c>
      <c r="G158" s="260"/>
      <c r="H158" s="263">
        <v>25.920000000000002</v>
      </c>
      <c r="I158" s="264"/>
      <c r="J158" s="260"/>
      <c r="K158" s="260"/>
      <c r="L158" s="265"/>
      <c r="M158" s="266"/>
      <c r="N158" s="267"/>
      <c r="O158" s="267"/>
      <c r="P158" s="267"/>
      <c r="Q158" s="267"/>
      <c r="R158" s="267"/>
      <c r="S158" s="267"/>
      <c r="T158" s="268"/>
      <c r="U158" s="14"/>
      <c r="V158" s="14"/>
      <c r="W158" s="14"/>
      <c r="X158" s="14"/>
      <c r="Y158" s="14"/>
      <c r="Z158" s="14"/>
      <c r="AA158" s="14"/>
      <c r="AB158" s="14"/>
      <c r="AC158" s="14"/>
      <c r="AD158" s="14"/>
      <c r="AE158" s="14"/>
      <c r="AT158" s="269" t="s">
        <v>173</v>
      </c>
      <c r="AU158" s="269" t="s">
        <v>82</v>
      </c>
      <c r="AV158" s="14" t="s">
        <v>167</v>
      </c>
      <c r="AW158" s="14" t="s">
        <v>33</v>
      </c>
      <c r="AX158" s="14" t="s">
        <v>80</v>
      </c>
      <c r="AY158" s="269" t="s">
        <v>160</v>
      </c>
    </row>
    <row r="159" s="2" customFormat="1" ht="16.5" customHeight="1">
      <c r="A159" s="39"/>
      <c r="B159" s="40"/>
      <c r="C159" s="249" t="s">
        <v>266</v>
      </c>
      <c r="D159" s="249" t="s">
        <v>187</v>
      </c>
      <c r="E159" s="250" t="s">
        <v>859</v>
      </c>
      <c r="F159" s="251" t="s">
        <v>860</v>
      </c>
      <c r="G159" s="252" t="s">
        <v>244</v>
      </c>
      <c r="H159" s="253">
        <v>25.920000000000002</v>
      </c>
      <c r="I159" s="254"/>
      <c r="J159" s="255">
        <f>ROUND(I159*H159,2)</f>
        <v>0</v>
      </c>
      <c r="K159" s="251" t="s">
        <v>19</v>
      </c>
      <c r="L159" s="256"/>
      <c r="M159" s="257" t="s">
        <v>19</v>
      </c>
      <c r="N159" s="258" t="s">
        <v>43</v>
      </c>
      <c r="O159" s="85"/>
      <c r="P159" s="229">
        <f>O159*H159</f>
        <v>0</v>
      </c>
      <c r="Q159" s="229">
        <v>0.035000000000000003</v>
      </c>
      <c r="R159" s="229">
        <f>Q159*H159</f>
        <v>0.90720000000000012</v>
      </c>
      <c r="S159" s="229">
        <v>0</v>
      </c>
      <c r="T159" s="230">
        <f>S159*H159</f>
        <v>0</v>
      </c>
      <c r="U159" s="39"/>
      <c r="V159" s="39"/>
      <c r="W159" s="39"/>
      <c r="X159" s="39"/>
      <c r="Y159" s="39"/>
      <c r="Z159" s="39"/>
      <c r="AA159" s="39"/>
      <c r="AB159" s="39"/>
      <c r="AC159" s="39"/>
      <c r="AD159" s="39"/>
      <c r="AE159" s="39"/>
      <c r="AR159" s="231" t="s">
        <v>357</v>
      </c>
      <c r="AT159" s="231" t="s">
        <v>187</v>
      </c>
      <c r="AU159" s="231" t="s">
        <v>82</v>
      </c>
      <c r="AY159" s="18" t="s">
        <v>160</v>
      </c>
      <c r="BE159" s="232">
        <f>IF(N159="základní",J159,0)</f>
        <v>0</v>
      </c>
      <c r="BF159" s="232">
        <f>IF(N159="snížená",J159,0)</f>
        <v>0</v>
      </c>
      <c r="BG159" s="232">
        <f>IF(N159="zákl. přenesená",J159,0)</f>
        <v>0</v>
      </c>
      <c r="BH159" s="232">
        <f>IF(N159="sníž. přenesená",J159,0)</f>
        <v>0</v>
      </c>
      <c r="BI159" s="232">
        <f>IF(N159="nulová",J159,0)</f>
        <v>0</v>
      </c>
      <c r="BJ159" s="18" t="s">
        <v>80</v>
      </c>
      <c r="BK159" s="232">
        <f>ROUND(I159*H159,2)</f>
        <v>0</v>
      </c>
      <c r="BL159" s="18" t="s">
        <v>266</v>
      </c>
      <c r="BM159" s="231" t="s">
        <v>861</v>
      </c>
    </row>
    <row r="160" s="2" customFormat="1">
      <c r="A160" s="39"/>
      <c r="B160" s="40"/>
      <c r="C160" s="41"/>
      <c r="D160" s="233" t="s">
        <v>169</v>
      </c>
      <c r="E160" s="41"/>
      <c r="F160" s="234" t="s">
        <v>860</v>
      </c>
      <c r="G160" s="41"/>
      <c r="H160" s="41"/>
      <c r="I160" s="138"/>
      <c r="J160" s="41"/>
      <c r="K160" s="41"/>
      <c r="L160" s="45"/>
      <c r="M160" s="235"/>
      <c r="N160" s="236"/>
      <c r="O160" s="85"/>
      <c r="P160" s="85"/>
      <c r="Q160" s="85"/>
      <c r="R160" s="85"/>
      <c r="S160" s="85"/>
      <c r="T160" s="86"/>
      <c r="U160" s="39"/>
      <c r="V160" s="39"/>
      <c r="W160" s="39"/>
      <c r="X160" s="39"/>
      <c r="Y160" s="39"/>
      <c r="Z160" s="39"/>
      <c r="AA160" s="39"/>
      <c r="AB160" s="39"/>
      <c r="AC160" s="39"/>
      <c r="AD160" s="39"/>
      <c r="AE160" s="39"/>
      <c r="AT160" s="18" t="s">
        <v>169</v>
      </c>
      <c r="AU160" s="18" t="s">
        <v>82</v>
      </c>
    </row>
    <row r="161" s="2" customFormat="1" ht="16.5" customHeight="1">
      <c r="A161" s="39"/>
      <c r="B161" s="40"/>
      <c r="C161" s="220" t="s">
        <v>271</v>
      </c>
      <c r="D161" s="220" t="s">
        <v>162</v>
      </c>
      <c r="E161" s="221" t="s">
        <v>862</v>
      </c>
      <c r="F161" s="222" t="s">
        <v>863</v>
      </c>
      <c r="G161" s="223" t="s">
        <v>190</v>
      </c>
      <c r="H161" s="224">
        <v>2.823</v>
      </c>
      <c r="I161" s="225"/>
      <c r="J161" s="226">
        <f>ROUND(I161*H161,2)</f>
        <v>0</v>
      </c>
      <c r="K161" s="222" t="s">
        <v>166</v>
      </c>
      <c r="L161" s="45"/>
      <c r="M161" s="227" t="s">
        <v>19</v>
      </c>
      <c r="N161" s="228" t="s">
        <v>43</v>
      </c>
      <c r="O161" s="85"/>
      <c r="P161" s="229">
        <f>O161*H161</f>
        <v>0</v>
      </c>
      <c r="Q161" s="229">
        <v>0</v>
      </c>
      <c r="R161" s="229">
        <f>Q161*H161</f>
        <v>0</v>
      </c>
      <c r="S161" s="229">
        <v>0</v>
      </c>
      <c r="T161" s="230">
        <f>S161*H161</f>
        <v>0</v>
      </c>
      <c r="U161" s="39"/>
      <c r="V161" s="39"/>
      <c r="W161" s="39"/>
      <c r="X161" s="39"/>
      <c r="Y161" s="39"/>
      <c r="Z161" s="39"/>
      <c r="AA161" s="39"/>
      <c r="AB161" s="39"/>
      <c r="AC161" s="39"/>
      <c r="AD161" s="39"/>
      <c r="AE161" s="39"/>
      <c r="AR161" s="231" t="s">
        <v>266</v>
      </c>
      <c r="AT161" s="231" t="s">
        <v>162</v>
      </c>
      <c r="AU161" s="231" t="s">
        <v>82</v>
      </c>
      <c r="AY161" s="18" t="s">
        <v>160</v>
      </c>
      <c r="BE161" s="232">
        <f>IF(N161="základní",J161,0)</f>
        <v>0</v>
      </c>
      <c r="BF161" s="232">
        <f>IF(N161="snížená",J161,0)</f>
        <v>0</v>
      </c>
      <c r="BG161" s="232">
        <f>IF(N161="zákl. přenesená",J161,0)</f>
        <v>0</v>
      </c>
      <c r="BH161" s="232">
        <f>IF(N161="sníž. přenesená",J161,0)</f>
        <v>0</v>
      </c>
      <c r="BI161" s="232">
        <f>IF(N161="nulová",J161,0)</f>
        <v>0</v>
      </c>
      <c r="BJ161" s="18" t="s">
        <v>80</v>
      </c>
      <c r="BK161" s="232">
        <f>ROUND(I161*H161,2)</f>
        <v>0</v>
      </c>
      <c r="BL161" s="18" t="s">
        <v>266</v>
      </c>
      <c r="BM161" s="231" t="s">
        <v>864</v>
      </c>
    </row>
    <row r="162" s="2" customFormat="1">
      <c r="A162" s="39"/>
      <c r="B162" s="40"/>
      <c r="C162" s="41"/>
      <c r="D162" s="233" t="s">
        <v>169</v>
      </c>
      <c r="E162" s="41"/>
      <c r="F162" s="234" t="s">
        <v>865</v>
      </c>
      <c r="G162" s="41"/>
      <c r="H162" s="41"/>
      <c r="I162" s="138"/>
      <c r="J162" s="41"/>
      <c r="K162" s="41"/>
      <c r="L162" s="45"/>
      <c r="M162" s="235"/>
      <c r="N162" s="236"/>
      <c r="O162" s="85"/>
      <c r="P162" s="85"/>
      <c r="Q162" s="85"/>
      <c r="R162" s="85"/>
      <c r="S162" s="85"/>
      <c r="T162" s="86"/>
      <c r="U162" s="39"/>
      <c r="V162" s="39"/>
      <c r="W162" s="39"/>
      <c r="X162" s="39"/>
      <c r="Y162" s="39"/>
      <c r="Z162" s="39"/>
      <c r="AA162" s="39"/>
      <c r="AB162" s="39"/>
      <c r="AC162" s="39"/>
      <c r="AD162" s="39"/>
      <c r="AE162" s="39"/>
      <c r="AT162" s="18" t="s">
        <v>169</v>
      </c>
      <c r="AU162" s="18" t="s">
        <v>82</v>
      </c>
    </row>
    <row r="163" s="2" customFormat="1">
      <c r="A163" s="39"/>
      <c r="B163" s="40"/>
      <c r="C163" s="41"/>
      <c r="D163" s="233" t="s">
        <v>171</v>
      </c>
      <c r="E163" s="41"/>
      <c r="F163" s="237" t="s">
        <v>866</v>
      </c>
      <c r="G163" s="41"/>
      <c r="H163" s="41"/>
      <c r="I163" s="138"/>
      <c r="J163" s="41"/>
      <c r="K163" s="41"/>
      <c r="L163" s="45"/>
      <c r="M163" s="270"/>
      <c r="N163" s="271"/>
      <c r="O163" s="272"/>
      <c r="P163" s="272"/>
      <c r="Q163" s="272"/>
      <c r="R163" s="272"/>
      <c r="S163" s="272"/>
      <c r="T163" s="273"/>
      <c r="U163" s="39"/>
      <c r="V163" s="39"/>
      <c r="W163" s="39"/>
      <c r="X163" s="39"/>
      <c r="Y163" s="39"/>
      <c r="Z163" s="39"/>
      <c r="AA163" s="39"/>
      <c r="AB163" s="39"/>
      <c r="AC163" s="39"/>
      <c r="AD163" s="39"/>
      <c r="AE163" s="39"/>
      <c r="AT163" s="18" t="s">
        <v>171</v>
      </c>
      <c r="AU163" s="18" t="s">
        <v>82</v>
      </c>
    </row>
    <row r="164" s="2" customFormat="1" ht="6.96" customHeight="1">
      <c r="A164" s="39"/>
      <c r="B164" s="60"/>
      <c r="C164" s="61"/>
      <c r="D164" s="61"/>
      <c r="E164" s="61"/>
      <c r="F164" s="61"/>
      <c r="G164" s="61"/>
      <c r="H164" s="61"/>
      <c r="I164" s="168"/>
      <c r="J164" s="61"/>
      <c r="K164" s="61"/>
      <c r="L164" s="45"/>
      <c r="M164" s="39"/>
      <c r="O164" s="39"/>
      <c r="P164" s="39"/>
      <c r="Q164" s="39"/>
      <c r="R164" s="39"/>
      <c r="S164" s="39"/>
      <c r="T164" s="39"/>
      <c r="U164" s="39"/>
      <c r="V164" s="39"/>
      <c r="W164" s="39"/>
      <c r="X164" s="39"/>
      <c r="Y164" s="39"/>
      <c r="Z164" s="39"/>
      <c r="AA164" s="39"/>
      <c r="AB164" s="39"/>
      <c r="AC164" s="39"/>
      <c r="AD164" s="39"/>
      <c r="AE164" s="39"/>
    </row>
  </sheetData>
  <sheetProtection sheet="1" autoFilter="0" formatColumns="0" formatRows="0" objects="1" scenarios="1" spinCount="100000" saltValue="nEXHyAE8g7empuC0oGNVc8yz73hchqb1KjJ/kNs7/kcUZXEf4jG9pRtRNd8xXz5t4azxula/lGE7n5YTRISllg==" hashValue="TkfwagqbFroA8gCIWmNZGSjLwSA1gwqGFFpXEhB5640monNgul+iUhDWyAElDI8B+MgJ92/fgt9BCG/p9pEzXw==" algorithmName="SHA-512" password="CC35"/>
  <autoFilter ref="C86:K163"/>
  <mergeCells count="9">
    <mergeCell ref="E7:H7"/>
    <mergeCell ref="E9:H9"/>
    <mergeCell ref="E18:H18"/>
    <mergeCell ref="E27:H27"/>
    <mergeCell ref="E48:H48"/>
    <mergeCell ref="E50:H50"/>
    <mergeCell ref="E77:H77"/>
    <mergeCell ref="E79:H7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29"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29"/>
      <c r="L2" s="1"/>
      <c r="M2" s="1"/>
      <c r="N2" s="1"/>
      <c r="O2" s="1"/>
      <c r="P2" s="1"/>
      <c r="Q2" s="1"/>
      <c r="R2" s="1"/>
      <c r="S2" s="1"/>
      <c r="T2" s="1"/>
      <c r="U2" s="1"/>
      <c r="V2" s="1"/>
      <c r="AT2" s="18" t="s">
        <v>91</v>
      </c>
    </row>
    <row r="3" s="1" customFormat="1" ht="6.96" customHeight="1">
      <c r="B3" s="131"/>
      <c r="C3" s="132"/>
      <c r="D3" s="132"/>
      <c r="E3" s="132"/>
      <c r="F3" s="132"/>
      <c r="G3" s="132"/>
      <c r="H3" s="132"/>
      <c r="I3" s="133"/>
      <c r="J3" s="132"/>
      <c r="K3" s="132"/>
      <c r="L3" s="21"/>
      <c r="AT3" s="18" t="s">
        <v>82</v>
      </c>
    </row>
    <row r="4" s="1" customFormat="1" ht="24.96" customHeight="1">
      <c r="B4" s="21"/>
      <c r="D4" s="134" t="s">
        <v>105</v>
      </c>
      <c r="I4" s="129"/>
      <c r="L4" s="21"/>
      <c r="M4" s="135" t="s">
        <v>10</v>
      </c>
      <c r="AT4" s="18" t="s">
        <v>4</v>
      </c>
    </row>
    <row r="5" s="1" customFormat="1" ht="6.96" customHeight="1">
      <c r="B5" s="21"/>
      <c r="I5" s="129"/>
      <c r="L5" s="21"/>
    </row>
    <row r="6" s="1" customFormat="1" ht="12" customHeight="1">
      <c r="B6" s="21"/>
      <c r="D6" s="136" t="s">
        <v>16</v>
      </c>
      <c r="I6" s="129"/>
      <c r="L6" s="21"/>
    </row>
    <row r="7" s="1" customFormat="1" ht="16.5" customHeight="1">
      <c r="B7" s="21"/>
      <c r="E7" s="137" t="str">
        <f>'Rekapitulace stavby'!K6</f>
        <v>Parkoviště a komunikace Rumburk Na ValechR1</v>
      </c>
      <c r="F7" s="136"/>
      <c r="G7" s="136"/>
      <c r="H7" s="136"/>
      <c r="I7" s="129"/>
      <c r="L7" s="21"/>
    </row>
    <row r="8" s="2" customFormat="1" ht="12" customHeight="1">
      <c r="A8" s="39"/>
      <c r="B8" s="45"/>
      <c r="C8" s="39"/>
      <c r="D8" s="136" t="s">
        <v>114</v>
      </c>
      <c r="E8" s="39"/>
      <c r="F8" s="39"/>
      <c r="G8" s="39"/>
      <c r="H8" s="39"/>
      <c r="I8" s="138"/>
      <c r="J8" s="39"/>
      <c r="K8" s="39"/>
      <c r="L8" s="139"/>
      <c r="S8" s="39"/>
      <c r="T8" s="39"/>
      <c r="U8" s="39"/>
      <c r="V8" s="39"/>
      <c r="W8" s="39"/>
      <c r="X8" s="39"/>
      <c r="Y8" s="39"/>
      <c r="Z8" s="39"/>
      <c r="AA8" s="39"/>
      <c r="AB8" s="39"/>
      <c r="AC8" s="39"/>
      <c r="AD8" s="39"/>
      <c r="AE8" s="39"/>
    </row>
    <row r="9" s="2" customFormat="1" ht="16.5" customHeight="1">
      <c r="A9" s="39"/>
      <c r="B9" s="45"/>
      <c r="C9" s="39"/>
      <c r="D9" s="39"/>
      <c r="E9" s="140" t="s">
        <v>867</v>
      </c>
      <c r="F9" s="39"/>
      <c r="G9" s="39"/>
      <c r="H9" s="39"/>
      <c r="I9" s="138"/>
      <c r="J9" s="39"/>
      <c r="K9" s="39"/>
      <c r="L9" s="139"/>
      <c r="S9" s="39"/>
      <c r="T9" s="39"/>
      <c r="U9" s="39"/>
      <c r="V9" s="39"/>
      <c r="W9" s="39"/>
      <c r="X9" s="39"/>
      <c r="Y9" s="39"/>
      <c r="Z9" s="39"/>
      <c r="AA9" s="39"/>
      <c r="AB9" s="39"/>
      <c r="AC9" s="39"/>
      <c r="AD9" s="39"/>
      <c r="AE9" s="39"/>
    </row>
    <row r="10" s="2" customFormat="1">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2" customFormat="1" ht="12" customHeight="1">
      <c r="A12" s="39"/>
      <c r="B12" s="45"/>
      <c r="C12" s="39"/>
      <c r="D12" s="136" t="s">
        <v>21</v>
      </c>
      <c r="E12" s="39"/>
      <c r="F12" s="141" t="s">
        <v>22</v>
      </c>
      <c r="G12" s="39"/>
      <c r="H12" s="39"/>
      <c r="I12" s="142" t="s">
        <v>23</v>
      </c>
      <c r="J12" s="143" t="str">
        <f>'Rekapitulace stavby'!AN8</f>
        <v>30. 7. 2019</v>
      </c>
      <c r="K12" s="39"/>
      <c r="L12" s="139"/>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2" customFormat="1" ht="18" customHeight="1">
      <c r="A15" s="39"/>
      <c r="B15" s="45"/>
      <c r="C15" s="39"/>
      <c r="D15" s="39"/>
      <c r="E15" s="141" t="s">
        <v>27</v>
      </c>
      <c r="F15" s="39"/>
      <c r="G15" s="39"/>
      <c r="H15" s="39"/>
      <c r="I15" s="142" t="s">
        <v>28</v>
      </c>
      <c r="J15" s="141" t="s">
        <v>19</v>
      </c>
      <c r="K15" s="39"/>
      <c r="L15" s="139"/>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2" customFormat="1" ht="12" customHeight="1">
      <c r="A20" s="39"/>
      <c r="B20" s="45"/>
      <c r="C20" s="39"/>
      <c r="D20" s="136" t="s">
        <v>31</v>
      </c>
      <c r="E20" s="39"/>
      <c r="F20" s="39"/>
      <c r="G20" s="39"/>
      <c r="H20" s="39"/>
      <c r="I20" s="142" t="s">
        <v>26</v>
      </c>
      <c r="J20" s="141" t="str">
        <f>IF('Rekapitulace stavby'!AN16="","",'Rekapitulace stavby'!AN16)</f>
        <v/>
      </c>
      <c r="K20" s="39"/>
      <c r="L20" s="139"/>
      <c r="S20" s="39"/>
      <c r="T20" s="39"/>
      <c r="U20" s="39"/>
      <c r="V20" s="39"/>
      <c r="W20" s="39"/>
      <c r="X20" s="39"/>
      <c r="Y20" s="39"/>
      <c r="Z20" s="39"/>
      <c r="AA20" s="39"/>
      <c r="AB20" s="39"/>
      <c r="AC20" s="39"/>
      <c r="AD20" s="39"/>
      <c r="AE20" s="39"/>
    </row>
    <row r="21" s="2" customFormat="1" ht="18" customHeight="1">
      <c r="A21" s="39"/>
      <c r="B21" s="45"/>
      <c r="C21" s="39"/>
      <c r="D21" s="39"/>
      <c r="E21" s="141" t="str">
        <f>IF('Rekapitulace stavby'!E17="","",'Rekapitulace stavby'!E17)</f>
        <v xml:space="preserve"> </v>
      </c>
      <c r="F21" s="39"/>
      <c r="G21" s="39"/>
      <c r="H21" s="39"/>
      <c r="I21" s="142" t="s">
        <v>28</v>
      </c>
      <c r="J21" s="141" t="str">
        <f>IF('Rekapitulace stavby'!AN17="","",'Rekapitulace stavby'!AN17)</f>
        <v/>
      </c>
      <c r="K21" s="39"/>
      <c r="L21" s="139"/>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2" customFormat="1" ht="12" customHeight="1">
      <c r="A23" s="39"/>
      <c r="B23" s="45"/>
      <c r="C23" s="39"/>
      <c r="D23" s="136" t="s">
        <v>34</v>
      </c>
      <c r="E23" s="39"/>
      <c r="F23" s="39"/>
      <c r="G23" s="39"/>
      <c r="H23" s="39"/>
      <c r="I23" s="142" t="s">
        <v>26</v>
      </c>
      <c r="J23" s="141" t="s">
        <v>19</v>
      </c>
      <c r="K23" s="39"/>
      <c r="L23" s="139"/>
      <c r="S23" s="39"/>
      <c r="T23" s="39"/>
      <c r="U23" s="39"/>
      <c r="V23" s="39"/>
      <c r="W23" s="39"/>
      <c r="X23" s="39"/>
      <c r="Y23" s="39"/>
      <c r="Z23" s="39"/>
      <c r="AA23" s="39"/>
      <c r="AB23" s="39"/>
      <c r="AC23" s="39"/>
      <c r="AD23" s="39"/>
      <c r="AE23" s="39"/>
    </row>
    <row r="24" s="2" customFormat="1" ht="18" customHeight="1">
      <c r="A24" s="39"/>
      <c r="B24" s="45"/>
      <c r="C24" s="39"/>
      <c r="D24" s="39"/>
      <c r="E24" s="141" t="s">
        <v>35</v>
      </c>
      <c r="F24" s="39"/>
      <c r="G24" s="39"/>
      <c r="H24" s="39"/>
      <c r="I24" s="142" t="s">
        <v>28</v>
      </c>
      <c r="J24" s="141" t="s">
        <v>19</v>
      </c>
      <c r="K24" s="39"/>
      <c r="L24" s="139"/>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2" customFormat="1" ht="6.96"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2" customFormat="1" ht="25.44" customHeight="1">
      <c r="A30" s="39"/>
      <c r="B30" s="45"/>
      <c r="C30" s="39"/>
      <c r="D30" s="151" t="s">
        <v>38</v>
      </c>
      <c r="E30" s="39"/>
      <c r="F30" s="39"/>
      <c r="G30" s="39"/>
      <c r="H30" s="39"/>
      <c r="I30" s="138"/>
      <c r="J30" s="152">
        <f>ROUND(J87, 2)</f>
        <v>0</v>
      </c>
      <c r="K30" s="39"/>
      <c r="L30" s="139"/>
      <c r="S30" s="39"/>
      <c r="T30" s="39"/>
      <c r="U30" s="39"/>
      <c r="V30" s="39"/>
      <c r="W30" s="39"/>
      <c r="X30" s="39"/>
      <c r="Y30" s="39"/>
      <c r="Z30" s="39"/>
      <c r="AA30" s="39"/>
      <c r="AB30" s="39"/>
      <c r="AC30" s="39"/>
      <c r="AD30" s="39"/>
      <c r="AE30" s="39"/>
    </row>
    <row r="31" s="2" customFormat="1" ht="6.96"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2" customFormat="1" ht="14.4" customHeight="1">
      <c r="A33" s="39"/>
      <c r="B33" s="45"/>
      <c r="C33" s="39"/>
      <c r="D33" s="155" t="s">
        <v>42</v>
      </c>
      <c r="E33" s="136" t="s">
        <v>43</v>
      </c>
      <c r="F33" s="156">
        <f>ROUND((SUM(BE87:BE147)),  2)</f>
        <v>0</v>
      </c>
      <c r="G33" s="39"/>
      <c r="H33" s="39"/>
      <c r="I33" s="157">
        <v>0.20999999999999999</v>
      </c>
      <c r="J33" s="156">
        <f>ROUND(((SUM(BE87:BE147))*I33),  2)</f>
        <v>0</v>
      </c>
      <c r="K33" s="39"/>
      <c r="L33" s="139"/>
      <c r="S33" s="39"/>
      <c r="T33" s="39"/>
      <c r="U33" s="39"/>
      <c r="V33" s="39"/>
      <c r="W33" s="39"/>
      <c r="X33" s="39"/>
      <c r="Y33" s="39"/>
      <c r="Z33" s="39"/>
      <c r="AA33" s="39"/>
      <c r="AB33" s="39"/>
      <c r="AC33" s="39"/>
      <c r="AD33" s="39"/>
      <c r="AE33" s="39"/>
    </row>
    <row r="34" s="2" customFormat="1" ht="14.4" customHeight="1">
      <c r="A34" s="39"/>
      <c r="B34" s="45"/>
      <c r="C34" s="39"/>
      <c r="D34" s="39"/>
      <c r="E34" s="136" t="s">
        <v>44</v>
      </c>
      <c r="F34" s="156">
        <f>ROUND((SUM(BF87:BF147)),  2)</f>
        <v>0</v>
      </c>
      <c r="G34" s="39"/>
      <c r="H34" s="39"/>
      <c r="I34" s="157">
        <v>0.14999999999999999</v>
      </c>
      <c r="J34" s="156">
        <f>ROUND(((SUM(BF87:BF147))*I34),  2)</f>
        <v>0</v>
      </c>
      <c r="K34" s="39"/>
      <c r="L34" s="139"/>
      <c r="S34" s="39"/>
      <c r="T34" s="39"/>
      <c r="U34" s="39"/>
      <c r="V34" s="39"/>
      <c r="W34" s="39"/>
      <c r="X34" s="39"/>
      <c r="Y34" s="39"/>
      <c r="Z34" s="39"/>
      <c r="AA34" s="39"/>
      <c r="AB34" s="39"/>
      <c r="AC34" s="39"/>
      <c r="AD34" s="39"/>
      <c r="AE34" s="39"/>
    </row>
    <row r="35" hidden="1" s="2" customFormat="1" ht="14.4" customHeight="1">
      <c r="A35" s="39"/>
      <c r="B35" s="45"/>
      <c r="C35" s="39"/>
      <c r="D35" s="39"/>
      <c r="E35" s="136" t="s">
        <v>45</v>
      </c>
      <c r="F35" s="156">
        <f>ROUND((SUM(BG87:BG147)),  2)</f>
        <v>0</v>
      </c>
      <c r="G35" s="39"/>
      <c r="H35" s="39"/>
      <c r="I35" s="157">
        <v>0.20999999999999999</v>
      </c>
      <c r="J35" s="156">
        <f>0</f>
        <v>0</v>
      </c>
      <c r="K35" s="39"/>
      <c r="L35" s="139"/>
      <c r="S35" s="39"/>
      <c r="T35" s="39"/>
      <c r="U35" s="39"/>
      <c r="V35" s="39"/>
      <c r="W35" s="39"/>
      <c r="X35" s="39"/>
      <c r="Y35" s="39"/>
      <c r="Z35" s="39"/>
      <c r="AA35" s="39"/>
      <c r="AB35" s="39"/>
      <c r="AC35" s="39"/>
      <c r="AD35" s="39"/>
      <c r="AE35" s="39"/>
    </row>
    <row r="36" hidden="1" s="2" customFormat="1" ht="14.4" customHeight="1">
      <c r="A36" s="39"/>
      <c r="B36" s="45"/>
      <c r="C36" s="39"/>
      <c r="D36" s="39"/>
      <c r="E36" s="136" t="s">
        <v>46</v>
      </c>
      <c r="F36" s="156">
        <f>ROUND((SUM(BH87:BH147)),  2)</f>
        <v>0</v>
      </c>
      <c r="G36" s="39"/>
      <c r="H36" s="39"/>
      <c r="I36" s="157">
        <v>0.14999999999999999</v>
      </c>
      <c r="J36" s="156">
        <f>0</f>
        <v>0</v>
      </c>
      <c r="K36" s="39"/>
      <c r="L36" s="139"/>
      <c r="S36" s="39"/>
      <c r="T36" s="39"/>
      <c r="U36" s="39"/>
      <c r="V36" s="39"/>
      <c r="W36" s="39"/>
      <c r="X36" s="39"/>
      <c r="Y36" s="39"/>
      <c r="Z36" s="39"/>
      <c r="AA36" s="39"/>
      <c r="AB36" s="39"/>
      <c r="AC36" s="39"/>
      <c r="AD36" s="39"/>
      <c r="AE36" s="39"/>
    </row>
    <row r="37" hidden="1" s="2" customFormat="1" ht="14.4" customHeight="1">
      <c r="A37" s="39"/>
      <c r="B37" s="45"/>
      <c r="C37" s="39"/>
      <c r="D37" s="39"/>
      <c r="E37" s="136" t="s">
        <v>47</v>
      </c>
      <c r="F37" s="156">
        <f>ROUND((SUM(BI87:BI147)),  2)</f>
        <v>0</v>
      </c>
      <c r="G37" s="39"/>
      <c r="H37" s="39"/>
      <c r="I37" s="157">
        <v>0</v>
      </c>
      <c r="J37" s="156">
        <f>0</f>
        <v>0</v>
      </c>
      <c r="K37" s="39"/>
      <c r="L37" s="139"/>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2" customFormat="1" ht="25.4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2" customFormat="1" ht="6.96"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2" customFormat="1" ht="24.96" customHeight="1">
      <c r="A45" s="39"/>
      <c r="B45" s="40"/>
      <c r="C45" s="24" t="s">
        <v>130</v>
      </c>
      <c r="D45" s="41"/>
      <c r="E45" s="41"/>
      <c r="F45" s="41"/>
      <c r="G45" s="41"/>
      <c r="H45" s="41"/>
      <c r="I45" s="138"/>
      <c r="J45" s="41"/>
      <c r="K45" s="41"/>
      <c r="L45" s="139"/>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2" customFormat="1" ht="16.5" customHeight="1">
      <c r="A48" s="39"/>
      <c r="B48" s="40"/>
      <c r="C48" s="41"/>
      <c r="D48" s="41"/>
      <c r="E48" s="172" t="str">
        <f>E7</f>
        <v>Parkoviště a komunikace Rumburk Na ValechR1</v>
      </c>
      <c r="F48" s="33"/>
      <c r="G48" s="33"/>
      <c r="H48" s="33"/>
      <c r="I48" s="138"/>
      <c r="J48" s="41"/>
      <c r="K48" s="41"/>
      <c r="L48" s="139"/>
      <c r="S48" s="39"/>
      <c r="T48" s="39"/>
      <c r="U48" s="39"/>
      <c r="V48" s="39"/>
      <c r="W48" s="39"/>
      <c r="X48" s="39"/>
      <c r="Y48" s="39"/>
      <c r="Z48" s="39"/>
      <c r="AA48" s="39"/>
      <c r="AB48" s="39"/>
      <c r="AC48" s="39"/>
      <c r="AD48" s="39"/>
      <c r="AE48" s="39"/>
    </row>
    <row r="49" s="2" customFormat="1" ht="12" customHeight="1">
      <c r="A49" s="39"/>
      <c r="B49" s="40"/>
      <c r="C49" s="33" t="s">
        <v>114</v>
      </c>
      <c r="D49" s="41"/>
      <c r="E49" s="41"/>
      <c r="F49" s="41"/>
      <c r="G49" s="41"/>
      <c r="H49" s="41"/>
      <c r="I49" s="138"/>
      <c r="J49" s="41"/>
      <c r="K49" s="41"/>
      <c r="L49" s="139"/>
      <c r="S49" s="39"/>
      <c r="T49" s="39"/>
      <c r="U49" s="39"/>
      <c r="V49" s="39"/>
      <c r="W49" s="39"/>
      <c r="X49" s="39"/>
      <c r="Y49" s="39"/>
      <c r="Z49" s="39"/>
      <c r="AA49" s="39"/>
      <c r="AB49" s="39"/>
      <c r="AC49" s="39"/>
      <c r="AD49" s="39"/>
      <c r="AE49" s="39"/>
    </row>
    <row r="50" s="2" customFormat="1" ht="16.5" customHeight="1">
      <c r="A50" s="39"/>
      <c r="B50" s="40"/>
      <c r="C50" s="41"/>
      <c r="D50" s="41"/>
      <c r="E50" s="70" t="str">
        <f>E9</f>
        <v>03 - SO 03 Veřejné WC</v>
      </c>
      <c r="F50" s="41"/>
      <c r="G50" s="41"/>
      <c r="H50" s="41"/>
      <c r="I50" s="138"/>
      <c r="J50" s="41"/>
      <c r="K50" s="41"/>
      <c r="L50" s="139"/>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Rumburk</v>
      </c>
      <c r="G52" s="41"/>
      <c r="H52" s="41"/>
      <c r="I52" s="142" t="s">
        <v>23</v>
      </c>
      <c r="J52" s="73" t="str">
        <f>IF(J12="","",J12)</f>
        <v>30. 7. 2019</v>
      </c>
      <c r="K52" s="41"/>
      <c r="L52" s="139"/>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Město Rumburk</v>
      </c>
      <c r="G54" s="41"/>
      <c r="H54" s="41"/>
      <c r="I54" s="142" t="s">
        <v>31</v>
      </c>
      <c r="J54" s="37" t="str">
        <f>E21</f>
        <v xml:space="preserve"> </v>
      </c>
      <c r="K54" s="41"/>
      <c r="L54" s="139"/>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42" t="s">
        <v>34</v>
      </c>
      <c r="J55" s="37" t="str">
        <f>E24</f>
        <v>J. Nešněra</v>
      </c>
      <c r="K55" s="41"/>
      <c r="L55" s="139"/>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2" customFormat="1" ht="29.28" customHeight="1">
      <c r="A57" s="39"/>
      <c r="B57" s="40"/>
      <c r="C57" s="173" t="s">
        <v>131</v>
      </c>
      <c r="D57" s="174"/>
      <c r="E57" s="174"/>
      <c r="F57" s="174"/>
      <c r="G57" s="174"/>
      <c r="H57" s="174"/>
      <c r="I57" s="175"/>
      <c r="J57" s="176" t="s">
        <v>132</v>
      </c>
      <c r="K57" s="174"/>
      <c r="L57" s="139"/>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2" customFormat="1" ht="22.8" customHeight="1">
      <c r="A59" s="39"/>
      <c r="B59" s="40"/>
      <c r="C59" s="177" t="s">
        <v>70</v>
      </c>
      <c r="D59" s="41"/>
      <c r="E59" s="41"/>
      <c r="F59" s="41"/>
      <c r="G59" s="41"/>
      <c r="H59" s="41"/>
      <c r="I59" s="138"/>
      <c r="J59" s="103">
        <f>J87</f>
        <v>0</v>
      </c>
      <c r="K59" s="41"/>
      <c r="L59" s="139"/>
      <c r="S59" s="39"/>
      <c r="T59" s="39"/>
      <c r="U59" s="39"/>
      <c r="V59" s="39"/>
      <c r="W59" s="39"/>
      <c r="X59" s="39"/>
      <c r="Y59" s="39"/>
      <c r="Z59" s="39"/>
      <c r="AA59" s="39"/>
      <c r="AB59" s="39"/>
      <c r="AC59" s="39"/>
      <c r="AD59" s="39"/>
      <c r="AE59" s="39"/>
      <c r="AU59" s="18" t="s">
        <v>133</v>
      </c>
    </row>
    <row r="60" s="9" customFormat="1" ht="24.96" customHeight="1">
      <c r="A60" s="9"/>
      <c r="B60" s="178"/>
      <c r="C60" s="179"/>
      <c r="D60" s="180" t="s">
        <v>134</v>
      </c>
      <c r="E60" s="181"/>
      <c r="F60" s="181"/>
      <c r="G60" s="181"/>
      <c r="H60" s="181"/>
      <c r="I60" s="182"/>
      <c r="J60" s="183">
        <f>J88</f>
        <v>0</v>
      </c>
      <c r="K60" s="179"/>
      <c r="L60" s="184"/>
      <c r="S60" s="9"/>
      <c r="T60" s="9"/>
      <c r="U60" s="9"/>
      <c r="V60" s="9"/>
      <c r="W60" s="9"/>
      <c r="X60" s="9"/>
      <c r="Y60" s="9"/>
      <c r="Z60" s="9"/>
      <c r="AA60" s="9"/>
      <c r="AB60" s="9"/>
      <c r="AC60" s="9"/>
      <c r="AD60" s="9"/>
      <c r="AE60" s="9"/>
    </row>
    <row r="61" s="10" customFormat="1" ht="19.92" customHeight="1">
      <c r="A61" s="10"/>
      <c r="B61" s="185"/>
      <c r="C61" s="186"/>
      <c r="D61" s="187" t="s">
        <v>135</v>
      </c>
      <c r="E61" s="188"/>
      <c r="F61" s="188"/>
      <c r="G61" s="188"/>
      <c r="H61" s="188"/>
      <c r="I61" s="189"/>
      <c r="J61" s="190">
        <f>J89</f>
        <v>0</v>
      </c>
      <c r="K61" s="186"/>
      <c r="L61" s="191"/>
      <c r="S61" s="10"/>
      <c r="T61" s="10"/>
      <c r="U61" s="10"/>
      <c r="V61" s="10"/>
      <c r="W61" s="10"/>
      <c r="X61" s="10"/>
      <c r="Y61" s="10"/>
      <c r="Z61" s="10"/>
      <c r="AA61" s="10"/>
      <c r="AB61" s="10"/>
      <c r="AC61" s="10"/>
      <c r="AD61" s="10"/>
      <c r="AE61" s="10"/>
    </row>
    <row r="62" s="10" customFormat="1" ht="19.92" customHeight="1">
      <c r="A62" s="10"/>
      <c r="B62" s="185"/>
      <c r="C62" s="186"/>
      <c r="D62" s="187" t="s">
        <v>780</v>
      </c>
      <c r="E62" s="188"/>
      <c r="F62" s="188"/>
      <c r="G62" s="188"/>
      <c r="H62" s="188"/>
      <c r="I62" s="189"/>
      <c r="J62" s="190">
        <f>J105</f>
        <v>0</v>
      </c>
      <c r="K62" s="186"/>
      <c r="L62" s="191"/>
      <c r="S62" s="10"/>
      <c r="T62" s="10"/>
      <c r="U62" s="10"/>
      <c r="V62" s="10"/>
      <c r="W62" s="10"/>
      <c r="X62" s="10"/>
      <c r="Y62" s="10"/>
      <c r="Z62" s="10"/>
      <c r="AA62" s="10"/>
      <c r="AB62" s="10"/>
      <c r="AC62" s="10"/>
      <c r="AD62" s="10"/>
      <c r="AE62" s="10"/>
    </row>
    <row r="63" s="10" customFormat="1" ht="19.92" customHeight="1">
      <c r="A63" s="10"/>
      <c r="B63" s="185"/>
      <c r="C63" s="186"/>
      <c r="D63" s="187" t="s">
        <v>138</v>
      </c>
      <c r="E63" s="188"/>
      <c r="F63" s="188"/>
      <c r="G63" s="188"/>
      <c r="H63" s="188"/>
      <c r="I63" s="189"/>
      <c r="J63" s="190">
        <f>J118</f>
        <v>0</v>
      </c>
      <c r="K63" s="186"/>
      <c r="L63" s="191"/>
      <c r="S63" s="10"/>
      <c r="T63" s="10"/>
      <c r="U63" s="10"/>
      <c r="V63" s="10"/>
      <c r="W63" s="10"/>
      <c r="X63" s="10"/>
      <c r="Y63" s="10"/>
      <c r="Z63" s="10"/>
      <c r="AA63" s="10"/>
      <c r="AB63" s="10"/>
      <c r="AC63" s="10"/>
      <c r="AD63" s="10"/>
      <c r="AE63" s="10"/>
    </row>
    <row r="64" s="10" customFormat="1" ht="19.92" customHeight="1">
      <c r="A64" s="10"/>
      <c r="B64" s="185"/>
      <c r="C64" s="186"/>
      <c r="D64" s="187" t="s">
        <v>139</v>
      </c>
      <c r="E64" s="188"/>
      <c r="F64" s="188"/>
      <c r="G64" s="188"/>
      <c r="H64" s="188"/>
      <c r="I64" s="189"/>
      <c r="J64" s="190">
        <f>J123</f>
        <v>0</v>
      </c>
      <c r="K64" s="186"/>
      <c r="L64" s="191"/>
      <c r="S64" s="10"/>
      <c r="T64" s="10"/>
      <c r="U64" s="10"/>
      <c r="V64" s="10"/>
      <c r="W64" s="10"/>
      <c r="X64" s="10"/>
      <c r="Y64" s="10"/>
      <c r="Z64" s="10"/>
      <c r="AA64" s="10"/>
      <c r="AB64" s="10"/>
      <c r="AC64" s="10"/>
      <c r="AD64" s="10"/>
      <c r="AE64" s="10"/>
    </row>
    <row r="65" s="10" customFormat="1" ht="19.92" customHeight="1">
      <c r="A65" s="10"/>
      <c r="B65" s="185"/>
      <c r="C65" s="186"/>
      <c r="D65" s="187" t="s">
        <v>141</v>
      </c>
      <c r="E65" s="188"/>
      <c r="F65" s="188"/>
      <c r="G65" s="188"/>
      <c r="H65" s="188"/>
      <c r="I65" s="189"/>
      <c r="J65" s="190">
        <f>J129</f>
        <v>0</v>
      </c>
      <c r="K65" s="186"/>
      <c r="L65" s="191"/>
      <c r="S65" s="10"/>
      <c r="T65" s="10"/>
      <c r="U65" s="10"/>
      <c r="V65" s="10"/>
      <c r="W65" s="10"/>
      <c r="X65" s="10"/>
      <c r="Y65" s="10"/>
      <c r="Z65" s="10"/>
      <c r="AA65" s="10"/>
      <c r="AB65" s="10"/>
      <c r="AC65" s="10"/>
      <c r="AD65" s="10"/>
      <c r="AE65" s="10"/>
    </row>
    <row r="66" s="9" customFormat="1" ht="24.96" customHeight="1">
      <c r="A66" s="9"/>
      <c r="B66" s="178"/>
      <c r="C66" s="179"/>
      <c r="D66" s="180" t="s">
        <v>142</v>
      </c>
      <c r="E66" s="181"/>
      <c r="F66" s="181"/>
      <c r="G66" s="181"/>
      <c r="H66" s="181"/>
      <c r="I66" s="182"/>
      <c r="J66" s="183">
        <f>J133</f>
        <v>0</v>
      </c>
      <c r="K66" s="179"/>
      <c r="L66" s="184"/>
      <c r="S66" s="9"/>
      <c r="T66" s="9"/>
      <c r="U66" s="9"/>
      <c r="V66" s="9"/>
      <c r="W66" s="9"/>
      <c r="X66" s="9"/>
      <c r="Y66" s="9"/>
      <c r="Z66" s="9"/>
      <c r="AA66" s="9"/>
      <c r="AB66" s="9"/>
      <c r="AC66" s="9"/>
      <c r="AD66" s="9"/>
      <c r="AE66" s="9"/>
    </row>
    <row r="67" s="10" customFormat="1" ht="19.92" customHeight="1">
      <c r="A67" s="10"/>
      <c r="B67" s="185"/>
      <c r="C67" s="186"/>
      <c r="D67" s="187" t="s">
        <v>143</v>
      </c>
      <c r="E67" s="188"/>
      <c r="F67" s="188"/>
      <c r="G67" s="188"/>
      <c r="H67" s="188"/>
      <c r="I67" s="189"/>
      <c r="J67" s="190">
        <f>J134</f>
        <v>0</v>
      </c>
      <c r="K67" s="186"/>
      <c r="L67" s="191"/>
      <c r="S67" s="10"/>
      <c r="T67" s="10"/>
      <c r="U67" s="10"/>
      <c r="V67" s="10"/>
      <c r="W67" s="10"/>
      <c r="X67" s="10"/>
      <c r="Y67" s="10"/>
      <c r="Z67" s="10"/>
      <c r="AA67" s="10"/>
      <c r="AB67" s="10"/>
      <c r="AC67" s="10"/>
      <c r="AD67" s="10"/>
      <c r="AE67" s="10"/>
    </row>
    <row r="68" s="2" customFormat="1" ht="21.84" customHeight="1">
      <c r="A68" s="39"/>
      <c r="B68" s="40"/>
      <c r="C68" s="41"/>
      <c r="D68" s="41"/>
      <c r="E68" s="41"/>
      <c r="F68" s="41"/>
      <c r="G68" s="41"/>
      <c r="H68" s="41"/>
      <c r="I68" s="138"/>
      <c r="J68" s="41"/>
      <c r="K68" s="41"/>
      <c r="L68" s="139"/>
      <c r="S68" s="39"/>
      <c r="T68" s="39"/>
      <c r="U68" s="39"/>
      <c r="V68" s="39"/>
      <c r="W68" s="39"/>
      <c r="X68" s="39"/>
      <c r="Y68" s="39"/>
      <c r="Z68" s="39"/>
      <c r="AA68" s="39"/>
      <c r="AB68" s="39"/>
      <c r="AC68" s="39"/>
      <c r="AD68" s="39"/>
      <c r="AE68" s="39"/>
    </row>
    <row r="69" s="2" customFormat="1" ht="6.96" customHeight="1">
      <c r="A69" s="39"/>
      <c r="B69" s="60"/>
      <c r="C69" s="61"/>
      <c r="D69" s="61"/>
      <c r="E69" s="61"/>
      <c r="F69" s="61"/>
      <c r="G69" s="61"/>
      <c r="H69" s="61"/>
      <c r="I69" s="168"/>
      <c r="J69" s="61"/>
      <c r="K69" s="61"/>
      <c r="L69" s="139"/>
      <c r="S69" s="39"/>
      <c r="T69" s="39"/>
      <c r="U69" s="39"/>
      <c r="V69" s="39"/>
      <c r="W69" s="39"/>
      <c r="X69" s="39"/>
      <c r="Y69" s="39"/>
      <c r="Z69" s="39"/>
      <c r="AA69" s="39"/>
      <c r="AB69" s="39"/>
      <c r="AC69" s="39"/>
      <c r="AD69" s="39"/>
      <c r="AE69" s="39"/>
    </row>
    <row r="73" s="2" customFormat="1" ht="6.96" customHeight="1">
      <c r="A73" s="39"/>
      <c r="B73" s="62"/>
      <c r="C73" s="63"/>
      <c r="D73" s="63"/>
      <c r="E73" s="63"/>
      <c r="F73" s="63"/>
      <c r="G73" s="63"/>
      <c r="H73" s="63"/>
      <c r="I73" s="171"/>
      <c r="J73" s="63"/>
      <c r="K73" s="63"/>
      <c r="L73" s="139"/>
      <c r="S73" s="39"/>
      <c r="T73" s="39"/>
      <c r="U73" s="39"/>
      <c r="V73" s="39"/>
      <c r="W73" s="39"/>
      <c r="X73" s="39"/>
      <c r="Y73" s="39"/>
      <c r="Z73" s="39"/>
      <c r="AA73" s="39"/>
      <c r="AB73" s="39"/>
      <c r="AC73" s="39"/>
      <c r="AD73" s="39"/>
      <c r="AE73" s="39"/>
    </row>
    <row r="74" s="2" customFormat="1" ht="24.96" customHeight="1">
      <c r="A74" s="39"/>
      <c r="B74" s="40"/>
      <c r="C74" s="24" t="s">
        <v>145</v>
      </c>
      <c r="D74" s="41"/>
      <c r="E74" s="41"/>
      <c r="F74" s="41"/>
      <c r="G74" s="41"/>
      <c r="H74" s="41"/>
      <c r="I74" s="138"/>
      <c r="J74" s="41"/>
      <c r="K74" s="41"/>
      <c r="L74" s="139"/>
      <c r="S74" s="39"/>
      <c r="T74" s="39"/>
      <c r="U74" s="39"/>
      <c r="V74" s="39"/>
      <c r="W74" s="39"/>
      <c r="X74" s="39"/>
      <c r="Y74" s="39"/>
      <c r="Z74" s="39"/>
      <c r="AA74" s="39"/>
      <c r="AB74" s="39"/>
      <c r="AC74" s="39"/>
      <c r="AD74" s="39"/>
      <c r="AE74" s="39"/>
    </row>
    <row r="75" s="2" customFormat="1" ht="6.96" customHeight="1">
      <c r="A75" s="39"/>
      <c r="B75" s="40"/>
      <c r="C75" s="41"/>
      <c r="D75" s="41"/>
      <c r="E75" s="41"/>
      <c r="F75" s="41"/>
      <c r="G75" s="41"/>
      <c r="H75" s="41"/>
      <c r="I75" s="138"/>
      <c r="J75" s="41"/>
      <c r="K75" s="41"/>
      <c r="L75" s="139"/>
      <c r="S75" s="39"/>
      <c r="T75" s="39"/>
      <c r="U75" s="39"/>
      <c r="V75" s="39"/>
      <c r="W75" s="39"/>
      <c r="X75" s="39"/>
      <c r="Y75" s="39"/>
      <c r="Z75" s="39"/>
      <c r="AA75" s="39"/>
      <c r="AB75" s="39"/>
      <c r="AC75" s="39"/>
      <c r="AD75" s="39"/>
      <c r="AE75" s="39"/>
    </row>
    <row r="76" s="2" customFormat="1" ht="12" customHeight="1">
      <c r="A76" s="39"/>
      <c r="B76" s="40"/>
      <c r="C76" s="33" t="s">
        <v>16</v>
      </c>
      <c r="D76" s="41"/>
      <c r="E76" s="41"/>
      <c r="F76" s="41"/>
      <c r="G76" s="41"/>
      <c r="H76" s="41"/>
      <c r="I76" s="138"/>
      <c r="J76" s="41"/>
      <c r="K76" s="41"/>
      <c r="L76" s="139"/>
      <c r="S76" s="39"/>
      <c r="T76" s="39"/>
      <c r="U76" s="39"/>
      <c r="V76" s="39"/>
      <c r="W76" s="39"/>
      <c r="X76" s="39"/>
      <c r="Y76" s="39"/>
      <c r="Z76" s="39"/>
      <c r="AA76" s="39"/>
      <c r="AB76" s="39"/>
      <c r="AC76" s="39"/>
      <c r="AD76" s="39"/>
      <c r="AE76" s="39"/>
    </row>
    <row r="77" s="2" customFormat="1" ht="16.5" customHeight="1">
      <c r="A77" s="39"/>
      <c r="B77" s="40"/>
      <c r="C77" s="41"/>
      <c r="D77" s="41"/>
      <c r="E77" s="172" t="str">
        <f>E7</f>
        <v>Parkoviště a komunikace Rumburk Na ValechR1</v>
      </c>
      <c r="F77" s="33"/>
      <c r="G77" s="33"/>
      <c r="H77" s="33"/>
      <c r="I77" s="138"/>
      <c r="J77" s="41"/>
      <c r="K77" s="41"/>
      <c r="L77" s="139"/>
      <c r="S77" s="39"/>
      <c r="T77" s="39"/>
      <c r="U77" s="39"/>
      <c r="V77" s="39"/>
      <c r="W77" s="39"/>
      <c r="X77" s="39"/>
      <c r="Y77" s="39"/>
      <c r="Z77" s="39"/>
      <c r="AA77" s="39"/>
      <c r="AB77" s="39"/>
      <c r="AC77" s="39"/>
      <c r="AD77" s="39"/>
      <c r="AE77" s="39"/>
    </row>
    <row r="78" s="2" customFormat="1" ht="12" customHeight="1">
      <c r="A78" s="39"/>
      <c r="B78" s="40"/>
      <c r="C78" s="33" t="s">
        <v>114</v>
      </c>
      <c r="D78" s="41"/>
      <c r="E78" s="41"/>
      <c r="F78" s="41"/>
      <c r="G78" s="41"/>
      <c r="H78" s="41"/>
      <c r="I78" s="138"/>
      <c r="J78" s="41"/>
      <c r="K78" s="41"/>
      <c r="L78" s="139"/>
      <c r="S78" s="39"/>
      <c r="T78" s="39"/>
      <c r="U78" s="39"/>
      <c r="V78" s="39"/>
      <c r="W78" s="39"/>
      <c r="X78" s="39"/>
      <c r="Y78" s="39"/>
      <c r="Z78" s="39"/>
      <c r="AA78" s="39"/>
      <c r="AB78" s="39"/>
      <c r="AC78" s="39"/>
      <c r="AD78" s="39"/>
      <c r="AE78" s="39"/>
    </row>
    <row r="79" s="2" customFormat="1" ht="16.5" customHeight="1">
      <c r="A79" s="39"/>
      <c r="B79" s="40"/>
      <c r="C79" s="41"/>
      <c r="D79" s="41"/>
      <c r="E79" s="70" t="str">
        <f>E9</f>
        <v>03 - SO 03 Veřejné WC</v>
      </c>
      <c r="F79" s="41"/>
      <c r="G79" s="41"/>
      <c r="H79" s="41"/>
      <c r="I79" s="138"/>
      <c r="J79" s="41"/>
      <c r="K79" s="41"/>
      <c r="L79" s="139"/>
      <c r="S79" s="39"/>
      <c r="T79" s="39"/>
      <c r="U79" s="39"/>
      <c r="V79" s="39"/>
      <c r="W79" s="39"/>
      <c r="X79" s="39"/>
      <c r="Y79" s="39"/>
      <c r="Z79" s="39"/>
      <c r="AA79" s="39"/>
      <c r="AB79" s="39"/>
      <c r="AC79" s="39"/>
      <c r="AD79" s="39"/>
      <c r="AE79" s="39"/>
    </row>
    <row r="80" s="2" customFormat="1" ht="6.96" customHeight="1">
      <c r="A80" s="39"/>
      <c r="B80" s="40"/>
      <c r="C80" s="41"/>
      <c r="D80" s="41"/>
      <c r="E80" s="41"/>
      <c r="F80" s="41"/>
      <c r="G80" s="41"/>
      <c r="H80" s="41"/>
      <c r="I80" s="138"/>
      <c r="J80" s="41"/>
      <c r="K80" s="41"/>
      <c r="L80" s="139"/>
      <c r="S80" s="39"/>
      <c r="T80" s="39"/>
      <c r="U80" s="39"/>
      <c r="V80" s="39"/>
      <c r="W80" s="39"/>
      <c r="X80" s="39"/>
      <c r="Y80" s="39"/>
      <c r="Z80" s="39"/>
      <c r="AA80" s="39"/>
      <c r="AB80" s="39"/>
      <c r="AC80" s="39"/>
      <c r="AD80" s="39"/>
      <c r="AE80" s="39"/>
    </row>
    <row r="81" s="2" customFormat="1" ht="12" customHeight="1">
      <c r="A81" s="39"/>
      <c r="B81" s="40"/>
      <c r="C81" s="33" t="s">
        <v>21</v>
      </c>
      <c r="D81" s="41"/>
      <c r="E81" s="41"/>
      <c r="F81" s="28" t="str">
        <f>F12</f>
        <v>Rumburk</v>
      </c>
      <c r="G81" s="41"/>
      <c r="H81" s="41"/>
      <c r="I81" s="142" t="s">
        <v>23</v>
      </c>
      <c r="J81" s="73" t="str">
        <f>IF(J12="","",J12)</f>
        <v>30. 7. 2019</v>
      </c>
      <c r="K81" s="41"/>
      <c r="L81" s="139"/>
      <c r="S81" s="39"/>
      <c r="T81" s="39"/>
      <c r="U81" s="39"/>
      <c r="V81" s="39"/>
      <c r="W81" s="39"/>
      <c r="X81" s="39"/>
      <c r="Y81" s="39"/>
      <c r="Z81" s="39"/>
      <c r="AA81" s="39"/>
      <c r="AB81" s="39"/>
      <c r="AC81" s="39"/>
      <c r="AD81" s="39"/>
      <c r="AE81" s="39"/>
    </row>
    <row r="82" s="2" customFormat="1" ht="6.96" customHeight="1">
      <c r="A82" s="39"/>
      <c r="B82" s="40"/>
      <c r="C82" s="41"/>
      <c r="D82" s="41"/>
      <c r="E82" s="41"/>
      <c r="F82" s="41"/>
      <c r="G82" s="41"/>
      <c r="H82" s="41"/>
      <c r="I82" s="138"/>
      <c r="J82" s="41"/>
      <c r="K82" s="41"/>
      <c r="L82" s="139"/>
      <c r="S82" s="39"/>
      <c r="T82" s="39"/>
      <c r="U82" s="39"/>
      <c r="V82" s="39"/>
      <c r="W82" s="39"/>
      <c r="X82" s="39"/>
      <c r="Y82" s="39"/>
      <c r="Z82" s="39"/>
      <c r="AA82" s="39"/>
      <c r="AB82" s="39"/>
      <c r="AC82" s="39"/>
      <c r="AD82" s="39"/>
      <c r="AE82" s="39"/>
    </row>
    <row r="83" s="2" customFormat="1" ht="15.15" customHeight="1">
      <c r="A83" s="39"/>
      <c r="B83" s="40"/>
      <c r="C83" s="33" t="s">
        <v>25</v>
      </c>
      <c r="D83" s="41"/>
      <c r="E83" s="41"/>
      <c r="F83" s="28" t="str">
        <f>E15</f>
        <v>Město Rumburk</v>
      </c>
      <c r="G83" s="41"/>
      <c r="H83" s="41"/>
      <c r="I83" s="142" t="s">
        <v>31</v>
      </c>
      <c r="J83" s="37" t="str">
        <f>E21</f>
        <v xml:space="preserve"> </v>
      </c>
      <c r="K83" s="41"/>
      <c r="L83" s="139"/>
      <c r="S83" s="39"/>
      <c r="T83" s="39"/>
      <c r="U83" s="39"/>
      <c r="V83" s="39"/>
      <c r="W83" s="39"/>
      <c r="X83" s="39"/>
      <c r="Y83" s="39"/>
      <c r="Z83" s="39"/>
      <c r="AA83" s="39"/>
      <c r="AB83" s="39"/>
      <c r="AC83" s="39"/>
      <c r="AD83" s="39"/>
      <c r="AE83" s="39"/>
    </row>
    <row r="84" s="2" customFormat="1" ht="15.15" customHeight="1">
      <c r="A84" s="39"/>
      <c r="B84" s="40"/>
      <c r="C84" s="33" t="s">
        <v>29</v>
      </c>
      <c r="D84" s="41"/>
      <c r="E84" s="41"/>
      <c r="F84" s="28" t="str">
        <f>IF(E18="","",E18)</f>
        <v>Vyplň údaj</v>
      </c>
      <c r="G84" s="41"/>
      <c r="H84" s="41"/>
      <c r="I84" s="142" t="s">
        <v>34</v>
      </c>
      <c r="J84" s="37" t="str">
        <f>E24</f>
        <v>J. Nešněra</v>
      </c>
      <c r="K84" s="41"/>
      <c r="L84" s="139"/>
      <c r="S84" s="39"/>
      <c r="T84" s="39"/>
      <c r="U84" s="39"/>
      <c r="V84" s="39"/>
      <c r="W84" s="39"/>
      <c r="X84" s="39"/>
      <c r="Y84" s="39"/>
      <c r="Z84" s="39"/>
      <c r="AA84" s="39"/>
      <c r="AB84" s="39"/>
      <c r="AC84" s="39"/>
      <c r="AD84" s="39"/>
      <c r="AE84" s="39"/>
    </row>
    <row r="85" s="2" customFormat="1" ht="10.32" customHeight="1">
      <c r="A85" s="39"/>
      <c r="B85" s="40"/>
      <c r="C85" s="41"/>
      <c r="D85" s="41"/>
      <c r="E85" s="41"/>
      <c r="F85" s="41"/>
      <c r="G85" s="41"/>
      <c r="H85" s="41"/>
      <c r="I85" s="138"/>
      <c r="J85" s="41"/>
      <c r="K85" s="41"/>
      <c r="L85" s="139"/>
      <c r="S85" s="39"/>
      <c r="T85" s="39"/>
      <c r="U85" s="39"/>
      <c r="V85" s="39"/>
      <c r="W85" s="39"/>
      <c r="X85" s="39"/>
      <c r="Y85" s="39"/>
      <c r="Z85" s="39"/>
      <c r="AA85" s="39"/>
      <c r="AB85" s="39"/>
      <c r="AC85" s="39"/>
      <c r="AD85" s="39"/>
      <c r="AE85" s="39"/>
    </row>
    <row r="86" s="11" customFormat="1" ht="29.28" customHeight="1">
      <c r="A86" s="192"/>
      <c r="B86" s="193"/>
      <c r="C86" s="194" t="s">
        <v>146</v>
      </c>
      <c r="D86" s="195" t="s">
        <v>57</v>
      </c>
      <c r="E86" s="195" t="s">
        <v>53</v>
      </c>
      <c r="F86" s="195" t="s">
        <v>54</v>
      </c>
      <c r="G86" s="195" t="s">
        <v>147</v>
      </c>
      <c r="H86" s="195" t="s">
        <v>148</v>
      </c>
      <c r="I86" s="196" t="s">
        <v>149</v>
      </c>
      <c r="J86" s="195" t="s">
        <v>132</v>
      </c>
      <c r="K86" s="197" t="s">
        <v>150</v>
      </c>
      <c r="L86" s="198"/>
      <c r="M86" s="93" t="s">
        <v>19</v>
      </c>
      <c r="N86" s="94" t="s">
        <v>42</v>
      </c>
      <c r="O86" s="94" t="s">
        <v>151</v>
      </c>
      <c r="P86" s="94" t="s">
        <v>152</v>
      </c>
      <c r="Q86" s="94" t="s">
        <v>153</v>
      </c>
      <c r="R86" s="94" t="s">
        <v>154</v>
      </c>
      <c r="S86" s="94" t="s">
        <v>155</v>
      </c>
      <c r="T86" s="95" t="s">
        <v>156</v>
      </c>
      <c r="U86" s="192"/>
      <c r="V86" s="192"/>
      <c r="W86" s="192"/>
      <c r="X86" s="192"/>
      <c r="Y86" s="192"/>
      <c r="Z86" s="192"/>
      <c r="AA86" s="192"/>
      <c r="AB86" s="192"/>
      <c r="AC86" s="192"/>
      <c r="AD86" s="192"/>
      <c r="AE86" s="192"/>
    </row>
    <row r="87" s="2" customFormat="1" ht="22.8" customHeight="1">
      <c r="A87" s="39"/>
      <c r="B87" s="40"/>
      <c r="C87" s="100" t="s">
        <v>157</v>
      </c>
      <c r="D87" s="41"/>
      <c r="E87" s="41"/>
      <c r="F87" s="41"/>
      <c r="G87" s="41"/>
      <c r="H87" s="41"/>
      <c r="I87" s="138"/>
      <c r="J87" s="199">
        <f>BK87</f>
        <v>0</v>
      </c>
      <c r="K87" s="41"/>
      <c r="L87" s="45"/>
      <c r="M87" s="96"/>
      <c r="N87" s="200"/>
      <c r="O87" s="97"/>
      <c r="P87" s="201">
        <f>P88+P133</f>
        <v>0</v>
      </c>
      <c r="Q87" s="97"/>
      <c r="R87" s="201">
        <f>R88+R133</f>
        <v>21.965993870000002</v>
      </c>
      <c r="S87" s="97"/>
      <c r="T87" s="202">
        <f>T88+T133</f>
        <v>0</v>
      </c>
      <c r="U87" s="39"/>
      <c r="V87" s="39"/>
      <c r="W87" s="39"/>
      <c r="X87" s="39"/>
      <c r="Y87" s="39"/>
      <c r="Z87" s="39"/>
      <c r="AA87" s="39"/>
      <c r="AB87" s="39"/>
      <c r="AC87" s="39"/>
      <c r="AD87" s="39"/>
      <c r="AE87" s="39"/>
      <c r="AT87" s="18" t="s">
        <v>71</v>
      </c>
      <c r="AU87" s="18" t="s">
        <v>133</v>
      </c>
      <c r="BK87" s="203">
        <f>BK88+BK133</f>
        <v>0</v>
      </c>
    </row>
    <row r="88" s="12" customFormat="1" ht="25.92" customHeight="1">
      <c r="A88" s="12"/>
      <c r="B88" s="204"/>
      <c r="C88" s="205"/>
      <c r="D88" s="206" t="s">
        <v>71</v>
      </c>
      <c r="E88" s="207" t="s">
        <v>158</v>
      </c>
      <c r="F88" s="207" t="s">
        <v>159</v>
      </c>
      <c r="G88" s="205"/>
      <c r="H88" s="205"/>
      <c r="I88" s="208"/>
      <c r="J88" s="209">
        <f>BK88</f>
        <v>0</v>
      </c>
      <c r="K88" s="205"/>
      <c r="L88" s="210"/>
      <c r="M88" s="211"/>
      <c r="N88" s="212"/>
      <c r="O88" s="212"/>
      <c r="P88" s="213">
        <f>P89+P105+P118+P123+P129</f>
        <v>0</v>
      </c>
      <c r="Q88" s="212"/>
      <c r="R88" s="213">
        <f>R89+R105+R118+R123+R129</f>
        <v>21.901351550000001</v>
      </c>
      <c r="S88" s="212"/>
      <c r="T88" s="214">
        <f>T89+T105+T118+T123+T129</f>
        <v>0</v>
      </c>
      <c r="U88" s="12"/>
      <c r="V88" s="12"/>
      <c r="W88" s="12"/>
      <c r="X88" s="12"/>
      <c r="Y88" s="12"/>
      <c r="Z88" s="12"/>
      <c r="AA88" s="12"/>
      <c r="AB88" s="12"/>
      <c r="AC88" s="12"/>
      <c r="AD88" s="12"/>
      <c r="AE88" s="12"/>
      <c r="AR88" s="215" t="s">
        <v>80</v>
      </c>
      <c r="AT88" s="216" t="s">
        <v>71</v>
      </c>
      <c r="AU88" s="216" t="s">
        <v>72</v>
      </c>
      <c r="AY88" s="215" t="s">
        <v>160</v>
      </c>
      <c r="BK88" s="217">
        <f>BK89+BK105+BK118+BK123+BK129</f>
        <v>0</v>
      </c>
    </row>
    <row r="89" s="12" customFormat="1" ht="22.8" customHeight="1">
      <c r="A89" s="12"/>
      <c r="B89" s="204"/>
      <c r="C89" s="205"/>
      <c r="D89" s="206" t="s">
        <v>71</v>
      </c>
      <c r="E89" s="218" t="s">
        <v>80</v>
      </c>
      <c r="F89" s="218" t="s">
        <v>161</v>
      </c>
      <c r="G89" s="205"/>
      <c r="H89" s="205"/>
      <c r="I89" s="208"/>
      <c r="J89" s="219">
        <f>BK89</f>
        <v>0</v>
      </c>
      <c r="K89" s="205"/>
      <c r="L89" s="210"/>
      <c r="M89" s="211"/>
      <c r="N89" s="212"/>
      <c r="O89" s="212"/>
      <c r="P89" s="213">
        <f>SUM(P90:P104)</f>
        <v>0</v>
      </c>
      <c r="Q89" s="212"/>
      <c r="R89" s="213">
        <f>SUM(R90:R104)</f>
        <v>0</v>
      </c>
      <c r="S89" s="212"/>
      <c r="T89" s="214">
        <f>SUM(T90:T104)</f>
        <v>0</v>
      </c>
      <c r="U89" s="12"/>
      <c r="V89" s="12"/>
      <c r="W89" s="12"/>
      <c r="X89" s="12"/>
      <c r="Y89" s="12"/>
      <c r="Z89" s="12"/>
      <c r="AA89" s="12"/>
      <c r="AB89" s="12"/>
      <c r="AC89" s="12"/>
      <c r="AD89" s="12"/>
      <c r="AE89" s="12"/>
      <c r="AR89" s="215" t="s">
        <v>80</v>
      </c>
      <c r="AT89" s="216" t="s">
        <v>71</v>
      </c>
      <c r="AU89" s="216" t="s">
        <v>80</v>
      </c>
      <c r="AY89" s="215" t="s">
        <v>160</v>
      </c>
      <c r="BK89" s="217">
        <f>SUM(BK90:BK104)</f>
        <v>0</v>
      </c>
    </row>
    <row r="90" s="2" customFormat="1" ht="16.5" customHeight="1">
      <c r="A90" s="39"/>
      <c r="B90" s="40"/>
      <c r="C90" s="220" t="s">
        <v>80</v>
      </c>
      <c r="D90" s="220" t="s">
        <v>162</v>
      </c>
      <c r="E90" s="221" t="s">
        <v>868</v>
      </c>
      <c r="F90" s="222" t="s">
        <v>869</v>
      </c>
      <c r="G90" s="223" t="s">
        <v>165</v>
      </c>
      <c r="H90" s="224">
        <v>16.544</v>
      </c>
      <c r="I90" s="225"/>
      <c r="J90" s="226">
        <f>ROUND(I90*H90,2)</f>
        <v>0</v>
      </c>
      <c r="K90" s="222" t="s">
        <v>166</v>
      </c>
      <c r="L90" s="45"/>
      <c r="M90" s="227" t="s">
        <v>19</v>
      </c>
      <c r="N90" s="228" t="s">
        <v>43</v>
      </c>
      <c r="O90" s="85"/>
      <c r="P90" s="229">
        <f>O90*H90</f>
        <v>0</v>
      </c>
      <c r="Q90" s="229">
        <v>0</v>
      </c>
      <c r="R90" s="229">
        <f>Q90*H90</f>
        <v>0</v>
      </c>
      <c r="S90" s="229">
        <v>0</v>
      </c>
      <c r="T90" s="230">
        <f>S90*H90</f>
        <v>0</v>
      </c>
      <c r="U90" s="39"/>
      <c r="V90" s="39"/>
      <c r="W90" s="39"/>
      <c r="X90" s="39"/>
      <c r="Y90" s="39"/>
      <c r="Z90" s="39"/>
      <c r="AA90" s="39"/>
      <c r="AB90" s="39"/>
      <c r="AC90" s="39"/>
      <c r="AD90" s="39"/>
      <c r="AE90" s="39"/>
      <c r="AR90" s="231" t="s">
        <v>167</v>
      </c>
      <c r="AT90" s="231" t="s">
        <v>162</v>
      </c>
      <c r="AU90" s="231" t="s">
        <v>82</v>
      </c>
      <c r="AY90" s="18" t="s">
        <v>160</v>
      </c>
      <c r="BE90" s="232">
        <f>IF(N90="základní",J90,0)</f>
        <v>0</v>
      </c>
      <c r="BF90" s="232">
        <f>IF(N90="snížená",J90,0)</f>
        <v>0</v>
      </c>
      <c r="BG90" s="232">
        <f>IF(N90="zákl. přenesená",J90,0)</f>
        <v>0</v>
      </c>
      <c r="BH90" s="232">
        <f>IF(N90="sníž. přenesená",J90,0)</f>
        <v>0</v>
      </c>
      <c r="BI90" s="232">
        <f>IF(N90="nulová",J90,0)</f>
        <v>0</v>
      </c>
      <c r="BJ90" s="18" t="s">
        <v>80</v>
      </c>
      <c r="BK90" s="232">
        <f>ROUND(I90*H90,2)</f>
        <v>0</v>
      </c>
      <c r="BL90" s="18" t="s">
        <v>167</v>
      </c>
      <c r="BM90" s="231" t="s">
        <v>870</v>
      </c>
    </row>
    <row r="91" s="2" customFormat="1">
      <c r="A91" s="39"/>
      <c r="B91" s="40"/>
      <c r="C91" s="41"/>
      <c r="D91" s="233" t="s">
        <v>169</v>
      </c>
      <c r="E91" s="41"/>
      <c r="F91" s="234" t="s">
        <v>871</v>
      </c>
      <c r="G91" s="41"/>
      <c r="H91" s="41"/>
      <c r="I91" s="138"/>
      <c r="J91" s="41"/>
      <c r="K91" s="41"/>
      <c r="L91" s="45"/>
      <c r="M91" s="235"/>
      <c r="N91" s="236"/>
      <c r="O91" s="85"/>
      <c r="P91" s="85"/>
      <c r="Q91" s="85"/>
      <c r="R91" s="85"/>
      <c r="S91" s="85"/>
      <c r="T91" s="86"/>
      <c r="U91" s="39"/>
      <c r="V91" s="39"/>
      <c r="W91" s="39"/>
      <c r="X91" s="39"/>
      <c r="Y91" s="39"/>
      <c r="Z91" s="39"/>
      <c r="AA91" s="39"/>
      <c r="AB91" s="39"/>
      <c r="AC91" s="39"/>
      <c r="AD91" s="39"/>
      <c r="AE91" s="39"/>
      <c r="AT91" s="18" t="s">
        <v>169</v>
      </c>
      <c r="AU91" s="18" t="s">
        <v>82</v>
      </c>
    </row>
    <row r="92" s="2" customFormat="1">
      <c r="A92" s="39"/>
      <c r="B92" s="40"/>
      <c r="C92" s="41"/>
      <c r="D92" s="233" t="s">
        <v>171</v>
      </c>
      <c r="E92" s="41"/>
      <c r="F92" s="237" t="s">
        <v>872</v>
      </c>
      <c r="G92" s="41"/>
      <c r="H92" s="41"/>
      <c r="I92" s="138"/>
      <c r="J92" s="41"/>
      <c r="K92" s="41"/>
      <c r="L92" s="45"/>
      <c r="M92" s="235"/>
      <c r="N92" s="236"/>
      <c r="O92" s="85"/>
      <c r="P92" s="85"/>
      <c r="Q92" s="85"/>
      <c r="R92" s="85"/>
      <c r="S92" s="85"/>
      <c r="T92" s="86"/>
      <c r="U92" s="39"/>
      <c r="V92" s="39"/>
      <c r="W92" s="39"/>
      <c r="X92" s="39"/>
      <c r="Y92" s="39"/>
      <c r="Z92" s="39"/>
      <c r="AA92" s="39"/>
      <c r="AB92" s="39"/>
      <c r="AC92" s="39"/>
      <c r="AD92" s="39"/>
      <c r="AE92" s="39"/>
      <c r="AT92" s="18" t="s">
        <v>171</v>
      </c>
      <c r="AU92" s="18" t="s">
        <v>82</v>
      </c>
    </row>
    <row r="93" s="13" customFormat="1">
      <c r="A93" s="13"/>
      <c r="B93" s="238"/>
      <c r="C93" s="239"/>
      <c r="D93" s="233" t="s">
        <v>173</v>
      </c>
      <c r="E93" s="240" t="s">
        <v>19</v>
      </c>
      <c r="F93" s="241" t="s">
        <v>873</v>
      </c>
      <c r="G93" s="239"/>
      <c r="H93" s="242">
        <v>16.544</v>
      </c>
      <c r="I93" s="243"/>
      <c r="J93" s="239"/>
      <c r="K93" s="239"/>
      <c r="L93" s="244"/>
      <c r="M93" s="245"/>
      <c r="N93" s="246"/>
      <c r="O93" s="246"/>
      <c r="P93" s="246"/>
      <c r="Q93" s="246"/>
      <c r="R93" s="246"/>
      <c r="S93" s="246"/>
      <c r="T93" s="247"/>
      <c r="U93" s="13"/>
      <c r="V93" s="13"/>
      <c r="W93" s="13"/>
      <c r="X93" s="13"/>
      <c r="Y93" s="13"/>
      <c r="Z93" s="13"/>
      <c r="AA93" s="13"/>
      <c r="AB93" s="13"/>
      <c r="AC93" s="13"/>
      <c r="AD93" s="13"/>
      <c r="AE93" s="13"/>
      <c r="AT93" s="248" t="s">
        <v>173</v>
      </c>
      <c r="AU93" s="248" t="s">
        <v>82</v>
      </c>
      <c r="AV93" s="13" t="s">
        <v>82</v>
      </c>
      <c r="AW93" s="13" t="s">
        <v>33</v>
      </c>
      <c r="AX93" s="13" t="s">
        <v>80</v>
      </c>
      <c r="AY93" s="248" t="s">
        <v>160</v>
      </c>
    </row>
    <row r="94" s="2" customFormat="1" ht="16.5" customHeight="1">
      <c r="A94" s="39"/>
      <c r="B94" s="40"/>
      <c r="C94" s="220" t="s">
        <v>82</v>
      </c>
      <c r="D94" s="220" t="s">
        <v>162</v>
      </c>
      <c r="E94" s="221" t="s">
        <v>181</v>
      </c>
      <c r="F94" s="222" t="s">
        <v>182</v>
      </c>
      <c r="G94" s="223" t="s">
        <v>165</v>
      </c>
      <c r="H94" s="224">
        <v>16.544</v>
      </c>
      <c r="I94" s="225"/>
      <c r="J94" s="226">
        <f>ROUND(I94*H94,2)</f>
        <v>0</v>
      </c>
      <c r="K94" s="222" t="s">
        <v>166</v>
      </c>
      <c r="L94" s="45"/>
      <c r="M94" s="227" t="s">
        <v>19</v>
      </c>
      <c r="N94" s="228" t="s">
        <v>43</v>
      </c>
      <c r="O94" s="85"/>
      <c r="P94" s="229">
        <f>O94*H94</f>
        <v>0</v>
      </c>
      <c r="Q94" s="229">
        <v>0</v>
      </c>
      <c r="R94" s="229">
        <f>Q94*H94</f>
        <v>0</v>
      </c>
      <c r="S94" s="229">
        <v>0</v>
      </c>
      <c r="T94" s="230">
        <f>S94*H94</f>
        <v>0</v>
      </c>
      <c r="U94" s="39"/>
      <c r="V94" s="39"/>
      <c r="W94" s="39"/>
      <c r="X94" s="39"/>
      <c r="Y94" s="39"/>
      <c r="Z94" s="39"/>
      <c r="AA94" s="39"/>
      <c r="AB94" s="39"/>
      <c r="AC94" s="39"/>
      <c r="AD94" s="39"/>
      <c r="AE94" s="39"/>
      <c r="AR94" s="231" t="s">
        <v>167</v>
      </c>
      <c r="AT94" s="231" t="s">
        <v>162</v>
      </c>
      <c r="AU94" s="231" t="s">
        <v>82</v>
      </c>
      <c r="AY94" s="18" t="s">
        <v>160</v>
      </c>
      <c r="BE94" s="232">
        <f>IF(N94="základní",J94,0)</f>
        <v>0</v>
      </c>
      <c r="BF94" s="232">
        <f>IF(N94="snížená",J94,0)</f>
        <v>0</v>
      </c>
      <c r="BG94" s="232">
        <f>IF(N94="zákl. přenesená",J94,0)</f>
        <v>0</v>
      </c>
      <c r="BH94" s="232">
        <f>IF(N94="sníž. přenesená",J94,0)</f>
        <v>0</v>
      </c>
      <c r="BI94" s="232">
        <f>IF(N94="nulová",J94,0)</f>
        <v>0</v>
      </c>
      <c r="BJ94" s="18" t="s">
        <v>80</v>
      </c>
      <c r="BK94" s="232">
        <f>ROUND(I94*H94,2)</f>
        <v>0</v>
      </c>
      <c r="BL94" s="18" t="s">
        <v>167</v>
      </c>
      <c r="BM94" s="231" t="s">
        <v>874</v>
      </c>
    </row>
    <row r="95" s="2" customFormat="1">
      <c r="A95" s="39"/>
      <c r="B95" s="40"/>
      <c r="C95" s="41"/>
      <c r="D95" s="233" t="s">
        <v>169</v>
      </c>
      <c r="E95" s="41"/>
      <c r="F95" s="234" t="s">
        <v>184</v>
      </c>
      <c r="G95" s="41"/>
      <c r="H95" s="41"/>
      <c r="I95" s="138"/>
      <c r="J95" s="41"/>
      <c r="K95" s="41"/>
      <c r="L95" s="45"/>
      <c r="M95" s="235"/>
      <c r="N95" s="236"/>
      <c r="O95" s="85"/>
      <c r="P95" s="85"/>
      <c r="Q95" s="85"/>
      <c r="R95" s="85"/>
      <c r="S95" s="85"/>
      <c r="T95" s="86"/>
      <c r="U95" s="39"/>
      <c r="V95" s="39"/>
      <c r="W95" s="39"/>
      <c r="X95" s="39"/>
      <c r="Y95" s="39"/>
      <c r="Z95" s="39"/>
      <c r="AA95" s="39"/>
      <c r="AB95" s="39"/>
      <c r="AC95" s="39"/>
      <c r="AD95" s="39"/>
      <c r="AE95" s="39"/>
      <c r="AT95" s="18" t="s">
        <v>169</v>
      </c>
      <c r="AU95" s="18" t="s">
        <v>82</v>
      </c>
    </row>
    <row r="96" s="2" customFormat="1">
      <c r="A96" s="39"/>
      <c r="B96" s="40"/>
      <c r="C96" s="41"/>
      <c r="D96" s="233" t="s">
        <v>171</v>
      </c>
      <c r="E96" s="41"/>
      <c r="F96" s="237" t="s">
        <v>185</v>
      </c>
      <c r="G96" s="41"/>
      <c r="H96" s="41"/>
      <c r="I96" s="138"/>
      <c r="J96" s="41"/>
      <c r="K96" s="41"/>
      <c r="L96" s="45"/>
      <c r="M96" s="235"/>
      <c r="N96" s="236"/>
      <c r="O96" s="85"/>
      <c r="P96" s="85"/>
      <c r="Q96" s="85"/>
      <c r="R96" s="85"/>
      <c r="S96" s="85"/>
      <c r="T96" s="86"/>
      <c r="U96" s="39"/>
      <c r="V96" s="39"/>
      <c r="W96" s="39"/>
      <c r="X96" s="39"/>
      <c r="Y96" s="39"/>
      <c r="Z96" s="39"/>
      <c r="AA96" s="39"/>
      <c r="AB96" s="39"/>
      <c r="AC96" s="39"/>
      <c r="AD96" s="39"/>
      <c r="AE96" s="39"/>
      <c r="AT96" s="18" t="s">
        <v>171</v>
      </c>
      <c r="AU96" s="18" t="s">
        <v>82</v>
      </c>
    </row>
    <row r="97" s="13" customFormat="1">
      <c r="A97" s="13"/>
      <c r="B97" s="238"/>
      <c r="C97" s="239"/>
      <c r="D97" s="233" t="s">
        <v>173</v>
      </c>
      <c r="E97" s="240" t="s">
        <v>19</v>
      </c>
      <c r="F97" s="241" t="s">
        <v>875</v>
      </c>
      <c r="G97" s="239"/>
      <c r="H97" s="242">
        <v>16.544</v>
      </c>
      <c r="I97" s="243"/>
      <c r="J97" s="239"/>
      <c r="K97" s="239"/>
      <c r="L97" s="244"/>
      <c r="M97" s="245"/>
      <c r="N97" s="246"/>
      <c r="O97" s="246"/>
      <c r="P97" s="246"/>
      <c r="Q97" s="246"/>
      <c r="R97" s="246"/>
      <c r="S97" s="246"/>
      <c r="T97" s="247"/>
      <c r="U97" s="13"/>
      <c r="V97" s="13"/>
      <c r="W97" s="13"/>
      <c r="X97" s="13"/>
      <c r="Y97" s="13"/>
      <c r="Z97" s="13"/>
      <c r="AA97" s="13"/>
      <c r="AB97" s="13"/>
      <c r="AC97" s="13"/>
      <c r="AD97" s="13"/>
      <c r="AE97" s="13"/>
      <c r="AT97" s="248" t="s">
        <v>173</v>
      </c>
      <c r="AU97" s="248" t="s">
        <v>82</v>
      </c>
      <c r="AV97" s="13" t="s">
        <v>82</v>
      </c>
      <c r="AW97" s="13" t="s">
        <v>33</v>
      </c>
      <c r="AX97" s="13" t="s">
        <v>80</v>
      </c>
      <c r="AY97" s="248" t="s">
        <v>160</v>
      </c>
    </row>
    <row r="98" s="2" customFormat="1" ht="16.5" customHeight="1">
      <c r="A98" s="39"/>
      <c r="B98" s="40"/>
      <c r="C98" s="220" t="s">
        <v>180</v>
      </c>
      <c r="D98" s="220" t="s">
        <v>162</v>
      </c>
      <c r="E98" s="221" t="s">
        <v>678</v>
      </c>
      <c r="F98" s="222" t="s">
        <v>679</v>
      </c>
      <c r="G98" s="223" t="s">
        <v>165</v>
      </c>
      <c r="H98" s="224">
        <v>16.544</v>
      </c>
      <c r="I98" s="225"/>
      <c r="J98" s="226">
        <f>ROUND(I98*H98,2)</f>
        <v>0</v>
      </c>
      <c r="K98" s="222" t="s">
        <v>166</v>
      </c>
      <c r="L98" s="45"/>
      <c r="M98" s="227" t="s">
        <v>19</v>
      </c>
      <c r="N98" s="228" t="s">
        <v>43</v>
      </c>
      <c r="O98" s="85"/>
      <c r="P98" s="229">
        <f>O98*H98</f>
        <v>0</v>
      </c>
      <c r="Q98" s="229">
        <v>0</v>
      </c>
      <c r="R98" s="229">
        <f>Q98*H98</f>
        <v>0</v>
      </c>
      <c r="S98" s="229">
        <v>0</v>
      </c>
      <c r="T98" s="230">
        <f>S98*H98</f>
        <v>0</v>
      </c>
      <c r="U98" s="39"/>
      <c r="V98" s="39"/>
      <c r="W98" s="39"/>
      <c r="X98" s="39"/>
      <c r="Y98" s="39"/>
      <c r="Z98" s="39"/>
      <c r="AA98" s="39"/>
      <c r="AB98" s="39"/>
      <c r="AC98" s="39"/>
      <c r="AD98" s="39"/>
      <c r="AE98" s="39"/>
      <c r="AR98" s="231" t="s">
        <v>167</v>
      </c>
      <c r="AT98" s="231" t="s">
        <v>162</v>
      </c>
      <c r="AU98" s="231" t="s">
        <v>82</v>
      </c>
      <c r="AY98" s="18" t="s">
        <v>160</v>
      </c>
      <c r="BE98" s="232">
        <f>IF(N98="základní",J98,0)</f>
        <v>0</v>
      </c>
      <c r="BF98" s="232">
        <f>IF(N98="snížená",J98,0)</f>
        <v>0</v>
      </c>
      <c r="BG98" s="232">
        <f>IF(N98="zákl. přenesená",J98,0)</f>
        <v>0</v>
      </c>
      <c r="BH98" s="232">
        <f>IF(N98="sníž. přenesená",J98,0)</f>
        <v>0</v>
      </c>
      <c r="BI98" s="232">
        <f>IF(N98="nulová",J98,0)</f>
        <v>0</v>
      </c>
      <c r="BJ98" s="18" t="s">
        <v>80</v>
      </c>
      <c r="BK98" s="232">
        <f>ROUND(I98*H98,2)</f>
        <v>0</v>
      </c>
      <c r="BL98" s="18" t="s">
        <v>167</v>
      </c>
      <c r="BM98" s="231" t="s">
        <v>876</v>
      </c>
    </row>
    <row r="99" s="2" customFormat="1">
      <c r="A99" s="39"/>
      <c r="B99" s="40"/>
      <c r="C99" s="41"/>
      <c r="D99" s="233" t="s">
        <v>169</v>
      </c>
      <c r="E99" s="41"/>
      <c r="F99" s="234" t="s">
        <v>679</v>
      </c>
      <c r="G99" s="41"/>
      <c r="H99" s="41"/>
      <c r="I99" s="138"/>
      <c r="J99" s="41"/>
      <c r="K99" s="41"/>
      <c r="L99" s="45"/>
      <c r="M99" s="235"/>
      <c r="N99" s="236"/>
      <c r="O99" s="85"/>
      <c r="P99" s="85"/>
      <c r="Q99" s="85"/>
      <c r="R99" s="85"/>
      <c r="S99" s="85"/>
      <c r="T99" s="86"/>
      <c r="U99" s="39"/>
      <c r="V99" s="39"/>
      <c r="W99" s="39"/>
      <c r="X99" s="39"/>
      <c r="Y99" s="39"/>
      <c r="Z99" s="39"/>
      <c r="AA99" s="39"/>
      <c r="AB99" s="39"/>
      <c r="AC99" s="39"/>
      <c r="AD99" s="39"/>
      <c r="AE99" s="39"/>
      <c r="AT99" s="18" t="s">
        <v>169</v>
      </c>
      <c r="AU99" s="18" t="s">
        <v>82</v>
      </c>
    </row>
    <row r="100" s="2" customFormat="1">
      <c r="A100" s="39"/>
      <c r="B100" s="40"/>
      <c r="C100" s="41"/>
      <c r="D100" s="233" t="s">
        <v>171</v>
      </c>
      <c r="E100" s="41"/>
      <c r="F100" s="237" t="s">
        <v>681</v>
      </c>
      <c r="G100" s="41"/>
      <c r="H100" s="41"/>
      <c r="I100" s="138"/>
      <c r="J100" s="41"/>
      <c r="K100" s="41"/>
      <c r="L100" s="45"/>
      <c r="M100" s="235"/>
      <c r="N100" s="236"/>
      <c r="O100" s="85"/>
      <c r="P100" s="85"/>
      <c r="Q100" s="85"/>
      <c r="R100" s="85"/>
      <c r="S100" s="85"/>
      <c r="T100" s="86"/>
      <c r="U100" s="39"/>
      <c r="V100" s="39"/>
      <c r="W100" s="39"/>
      <c r="X100" s="39"/>
      <c r="Y100" s="39"/>
      <c r="Z100" s="39"/>
      <c r="AA100" s="39"/>
      <c r="AB100" s="39"/>
      <c r="AC100" s="39"/>
      <c r="AD100" s="39"/>
      <c r="AE100" s="39"/>
      <c r="AT100" s="18" t="s">
        <v>171</v>
      </c>
      <c r="AU100" s="18" t="s">
        <v>82</v>
      </c>
    </row>
    <row r="101" s="2" customFormat="1" ht="16.5" customHeight="1">
      <c r="A101" s="39"/>
      <c r="B101" s="40"/>
      <c r="C101" s="220" t="s">
        <v>167</v>
      </c>
      <c r="D101" s="220" t="s">
        <v>162</v>
      </c>
      <c r="E101" s="221" t="s">
        <v>683</v>
      </c>
      <c r="F101" s="222" t="s">
        <v>684</v>
      </c>
      <c r="G101" s="223" t="s">
        <v>190</v>
      </c>
      <c r="H101" s="224">
        <v>29.779</v>
      </c>
      <c r="I101" s="225"/>
      <c r="J101" s="226">
        <f>ROUND(I101*H101,2)</f>
        <v>0</v>
      </c>
      <c r="K101" s="222" t="s">
        <v>166</v>
      </c>
      <c r="L101" s="45"/>
      <c r="M101" s="227" t="s">
        <v>19</v>
      </c>
      <c r="N101" s="228" t="s">
        <v>43</v>
      </c>
      <c r="O101" s="85"/>
      <c r="P101" s="229">
        <f>O101*H101</f>
        <v>0</v>
      </c>
      <c r="Q101" s="229">
        <v>0</v>
      </c>
      <c r="R101" s="229">
        <f>Q101*H101</f>
        <v>0</v>
      </c>
      <c r="S101" s="229">
        <v>0</v>
      </c>
      <c r="T101" s="230">
        <f>S101*H101</f>
        <v>0</v>
      </c>
      <c r="U101" s="39"/>
      <c r="V101" s="39"/>
      <c r="W101" s="39"/>
      <c r="X101" s="39"/>
      <c r="Y101" s="39"/>
      <c r="Z101" s="39"/>
      <c r="AA101" s="39"/>
      <c r="AB101" s="39"/>
      <c r="AC101" s="39"/>
      <c r="AD101" s="39"/>
      <c r="AE101" s="39"/>
      <c r="AR101" s="231" t="s">
        <v>167</v>
      </c>
      <c r="AT101" s="231" t="s">
        <v>162</v>
      </c>
      <c r="AU101" s="231" t="s">
        <v>82</v>
      </c>
      <c r="AY101" s="18" t="s">
        <v>160</v>
      </c>
      <c r="BE101" s="232">
        <f>IF(N101="základní",J101,0)</f>
        <v>0</v>
      </c>
      <c r="BF101" s="232">
        <f>IF(N101="snížená",J101,0)</f>
        <v>0</v>
      </c>
      <c r="BG101" s="232">
        <f>IF(N101="zákl. přenesená",J101,0)</f>
        <v>0</v>
      </c>
      <c r="BH101" s="232">
        <f>IF(N101="sníž. přenesená",J101,0)</f>
        <v>0</v>
      </c>
      <c r="BI101" s="232">
        <f>IF(N101="nulová",J101,0)</f>
        <v>0</v>
      </c>
      <c r="BJ101" s="18" t="s">
        <v>80</v>
      </c>
      <c r="BK101" s="232">
        <f>ROUND(I101*H101,2)</f>
        <v>0</v>
      </c>
      <c r="BL101" s="18" t="s">
        <v>167</v>
      </c>
      <c r="BM101" s="231" t="s">
        <v>877</v>
      </c>
    </row>
    <row r="102" s="2" customFormat="1">
      <c r="A102" s="39"/>
      <c r="B102" s="40"/>
      <c r="C102" s="41"/>
      <c r="D102" s="233" t="s">
        <v>169</v>
      </c>
      <c r="E102" s="41"/>
      <c r="F102" s="234" t="s">
        <v>686</v>
      </c>
      <c r="G102" s="41"/>
      <c r="H102" s="41"/>
      <c r="I102" s="138"/>
      <c r="J102" s="41"/>
      <c r="K102" s="41"/>
      <c r="L102" s="45"/>
      <c r="M102" s="235"/>
      <c r="N102" s="236"/>
      <c r="O102" s="85"/>
      <c r="P102" s="85"/>
      <c r="Q102" s="85"/>
      <c r="R102" s="85"/>
      <c r="S102" s="85"/>
      <c r="T102" s="86"/>
      <c r="U102" s="39"/>
      <c r="V102" s="39"/>
      <c r="W102" s="39"/>
      <c r="X102" s="39"/>
      <c r="Y102" s="39"/>
      <c r="Z102" s="39"/>
      <c r="AA102" s="39"/>
      <c r="AB102" s="39"/>
      <c r="AC102" s="39"/>
      <c r="AD102" s="39"/>
      <c r="AE102" s="39"/>
      <c r="AT102" s="18" t="s">
        <v>169</v>
      </c>
      <c r="AU102" s="18" t="s">
        <v>82</v>
      </c>
    </row>
    <row r="103" s="2" customFormat="1">
      <c r="A103" s="39"/>
      <c r="B103" s="40"/>
      <c r="C103" s="41"/>
      <c r="D103" s="233" t="s">
        <v>171</v>
      </c>
      <c r="E103" s="41"/>
      <c r="F103" s="237" t="s">
        <v>687</v>
      </c>
      <c r="G103" s="41"/>
      <c r="H103" s="41"/>
      <c r="I103" s="138"/>
      <c r="J103" s="41"/>
      <c r="K103" s="41"/>
      <c r="L103" s="45"/>
      <c r="M103" s="235"/>
      <c r="N103" s="236"/>
      <c r="O103" s="85"/>
      <c r="P103" s="85"/>
      <c r="Q103" s="85"/>
      <c r="R103" s="85"/>
      <c r="S103" s="85"/>
      <c r="T103" s="86"/>
      <c r="U103" s="39"/>
      <c r="V103" s="39"/>
      <c r="W103" s="39"/>
      <c r="X103" s="39"/>
      <c r="Y103" s="39"/>
      <c r="Z103" s="39"/>
      <c r="AA103" s="39"/>
      <c r="AB103" s="39"/>
      <c r="AC103" s="39"/>
      <c r="AD103" s="39"/>
      <c r="AE103" s="39"/>
      <c r="AT103" s="18" t="s">
        <v>171</v>
      </c>
      <c r="AU103" s="18" t="s">
        <v>82</v>
      </c>
    </row>
    <row r="104" s="13" customFormat="1">
      <c r="A104" s="13"/>
      <c r="B104" s="238"/>
      <c r="C104" s="239"/>
      <c r="D104" s="233" t="s">
        <v>173</v>
      </c>
      <c r="E104" s="239"/>
      <c r="F104" s="241" t="s">
        <v>878</v>
      </c>
      <c r="G104" s="239"/>
      <c r="H104" s="242">
        <v>29.779</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173</v>
      </c>
      <c r="AU104" s="248" t="s">
        <v>82</v>
      </c>
      <c r="AV104" s="13" t="s">
        <v>82</v>
      </c>
      <c r="AW104" s="13" t="s">
        <v>4</v>
      </c>
      <c r="AX104" s="13" t="s">
        <v>80</v>
      </c>
      <c r="AY104" s="248" t="s">
        <v>160</v>
      </c>
    </row>
    <row r="105" s="12" customFormat="1" ht="22.8" customHeight="1">
      <c r="A105" s="12"/>
      <c r="B105" s="204"/>
      <c r="C105" s="205"/>
      <c r="D105" s="206" t="s">
        <v>71</v>
      </c>
      <c r="E105" s="218" t="s">
        <v>82</v>
      </c>
      <c r="F105" s="218" t="s">
        <v>794</v>
      </c>
      <c r="G105" s="205"/>
      <c r="H105" s="205"/>
      <c r="I105" s="208"/>
      <c r="J105" s="219">
        <f>BK105</f>
        <v>0</v>
      </c>
      <c r="K105" s="205"/>
      <c r="L105" s="210"/>
      <c r="M105" s="211"/>
      <c r="N105" s="212"/>
      <c r="O105" s="212"/>
      <c r="P105" s="213">
        <f>SUM(P106:P117)</f>
        <v>0</v>
      </c>
      <c r="Q105" s="212"/>
      <c r="R105" s="213">
        <f>SUM(R106:R117)</f>
        <v>21.505507050000002</v>
      </c>
      <c r="S105" s="212"/>
      <c r="T105" s="214">
        <f>SUM(T106:T117)</f>
        <v>0</v>
      </c>
      <c r="U105" s="12"/>
      <c r="V105" s="12"/>
      <c r="W105" s="12"/>
      <c r="X105" s="12"/>
      <c r="Y105" s="12"/>
      <c r="Z105" s="12"/>
      <c r="AA105" s="12"/>
      <c r="AB105" s="12"/>
      <c r="AC105" s="12"/>
      <c r="AD105" s="12"/>
      <c r="AE105" s="12"/>
      <c r="AR105" s="215" t="s">
        <v>80</v>
      </c>
      <c r="AT105" s="216" t="s">
        <v>71</v>
      </c>
      <c r="AU105" s="216" t="s">
        <v>80</v>
      </c>
      <c r="AY105" s="215" t="s">
        <v>160</v>
      </c>
      <c r="BK105" s="217">
        <f>SUM(BK106:BK117)</f>
        <v>0</v>
      </c>
    </row>
    <row r="106" s="2" customFormat="1" ht="16.5" customHeight="1">
      <c r="A106" s="39"/>
      <c r="B106" s="40"/>
      <c r="C106" s="220" t="s">
        <v>194</v>
      </c>
      <c r="D106" s="220" t="s">
        <v>162</v>
      </c>
      <c r="E106" s="221" t="s">
        <v>795</v>
      </c>
      <c r="F106" s="222" t="s">
        <v>796</v>
      </c>
      <c r="G106" s="223" t="s">
        <v>165</v>
      </c>
      <c r="H106" s="224">
        <v>7.5199999999999996</v>
      </c>
      <c r="I106" s="225"/>
      <c r="J106" s="226">
        <f>ROUND(I106*H106,2)</f>
        <v>0</v>
      </c>
      <c r="K106" s="222" t="s">
        <v>166</v>
      </c>
      <c r="L106" s="45"/>
      <c r="M106" s="227" t="s">
        <v>19</v>
      </c>
      <c r="N106" s="228" t="s">
        <v>43</v>
      </c>
      <c r="O106" s="85"/>
      <c r="P106" s="229">
        <f>O106*H106</f>
        <v>0</v>
      </c>
      <c r="Q106" s="229">
        <v>2.1600000000000001</v>
      </c>
      <c r="R106" s="229">
        <f>Q106*H106</f>
        <v>16.243200000000002</v>
      </c>
      <c r="S106" s="229">
        <v>0</v>
      </c>
      <c r="T106" s="230">
        <f>S106*H106</f>
        <v>0</v>
      </c>
      <c r="U106" s="39"/>
      <c r="V106" s="39"/>
      <c r="W106" s="39"/>
      <c r="X106" s="39"/>
      <c r="Y106" s="39"/>
      <c r="Z106" s="39"/>
      <c r="AA106" s="39"/>
      <c r="AB106" s="39"/>
      <c r="AC106" s="39"/>
      <c r="AD106" s="39"/>
      <c r="AE106" s="39"/>
      <c r="AR106" s="231" t="s">
        <v>167</v>
      </c>
      <c r="AT106" s="231" t="s">
        <v>162</v>
      </c>
      <c r="AU106" s="231" t="s">
        <v>82</v>
      </c>
      <c r="AY106" s="18" t="s">
        <v>160</v>
      </c>
      <c r="BE106" s="232">
        <f>IF(N106="základní",J106,0)</f>
        <v>0</v>
      </c>
      <c r="BF106" s="232">
        <f>IF(N106="snížená",J106,0)</f>
        <v>0</v>
      </c>
      <c r="BG106" s="232">
        <f>IF(N106="zákl. přenesená",J106,0)</f>
        <v>0</v>
      </c>
      <c r="BH106" s="232">
        <f>IF(N106="sníž. přenesená",J106,0)</f>
        <v>0</v>
      </c>
      <c r="BI106" s="232">
        <f>IF(N106="nulová",J106,0)</f>
        <v>0</v>
      </c>
      <c r="BJ106" s="18" t="s">
        <v>80</v>
      </c>
      <c r="BK106" s="232">
        <f>ROUND(I106*H106,2)</f>
        <v>0</v>
      </c>
      <c r="BL106" s="18" t="s">
        <v>167</v>
      </c>
      <c r="BM106" s="231" t="s">
        <v>879</v>
      </c>
    </row>
    <row r="107" s="2" customFormat="1">
      <c r="A107" s="39"/>
      <c r="B107" s="40"/>
      <c r="C107" s="41"/>
      <c r="D107" s="233" t="s">
        <v>169</v>
      </c>
      <c r="E107" s="41"/>
      <c r="F107" s="234" t="s">
        <v>796</v>
      </c>
      <c r="G107" s="41"/>
      <c r="H107" s="41"/>
      <c r="I107" s="138"/>
      <c r="J107" s="41"/>
      <c r="K107" s="41"/>
      <c r="L107" s="45"/>
      <c r="M107" s="235"/>
      <c r="N107" s="236"/>
      <c r="O107" s="85"/>
      <c r="P107" s="85"/>
      <c r="Q107" s="85"/>
      <c r="R107" s="85"/>
      <c r="S107" s="85"/>
      <c r="T107" s="86"/>
      <c r="U107" s="39"/>
      <c r="V107" s="39"/>
      <c r="W107" s="39"/>
      <c r="X107" s="39"/>
      <c r="Y107" s="39"/>
      <c r="Z107" s="39"/>
      <c r="AA107" s="39"/>
      <c r="AB107" s="39"/>
      <c r="AC107" s="39"/>
      <c r="AD107" s="39"/>
      <c r="AE107" s="39"/>
      <c r="AT107" s="18" t="s">
        <v>169</v>
      </c>
      <c r="AU107" s="18" t="s">
        <v>82</v>
      </c>
    </row>
    <row r="108" s="2" customFormat="1">
      <c r="A108" s="39"/>
      <c r="B108" s="40"/>
      <c r="C108" s="41"/>
      <c r="D108" s="233" t="s">
        <v>171</v>
      </c>
      <c r="E108" s="41"/>
      <c r="F108" s="237" t="s">
        <v>798</v>
      </c>
      <c r="G108" s="41"/>
      <c r="H108" s="41"/>
      <c r="I108" s="138"/>
      <c r="J108" s="41"/>
      <c r="K108" s="41"/>
      <c r="L108" s="45"/>
      <c r="M108" s="235"/>
      <c r="N108" s="236"/>
      <c r="O108" s="85"/>
      <c r="P108" s="85"/>
      <c r="Q108" s="85"/>
      <c r="R108" s="85"/>
      <c r="S108" s="85"/>
      <c r="T108" s="86"/>
      <c r="U108" s="39"/>
      <c r="V108" s="39"/>
      <c r="W108" s="39"/>
      <c r="X108" s="39"/>
      <c r="Y108" s="39"/>
      <c r="Z108" s="39"/>
      <c r="AA108" s="39"/>
      <c r="AB108" s="39"/>
      <c r="AC108" s="39"/>
      <c r="AD108" s="39"/>
      <c r="AE108" s="39"/>
      <c r="AT108" s="18" t="s">
        <v>171</v>
      </c>
      <c r="AU108" s="18" t="s">
        <v>82</v>
      </c>
    </row>
    <row r="109" s="13" customFormat="1">
      <c r="A109" s="13"/>
      <c r="B109" s="238"/>
      <c r="C109" s="239"/>
      <c r="D109" s="233" t="s">
        <v>173</v>
      </c>
      <c r="E109" s="240" t="s">
        <v>19</v>
      </c>
      <c r="F109" s="241" t="s">
        <v>880</v>
      </c>
      <c r="G109" s="239"/>
      <c r="H109" s="242">
        <v>7.5199999999999996</v>
      </c>
      <c r="I109" s="243"/>
      <c r="J109" s="239"/>
      <c r="K109" s="239"/>
      <c r="L109" s="244"/>
      <c r="M109" s="245"/>
      <c r="N109" s="246"/>
      <c r="O109" s="246"/>
      <c r="P109" s="246"/>
      <c r="Q109" s="246"/>
      <c r="R109" s="246"/>
      <c r="S109" s="246"/>
      <c r="T109" s="247"/>
      <c r="U109" s="13"/>
      <c r="V109" s="13"/>
      <c r="W109" s="13"/>
      <c r="X109" s="13"/>
      <c r="Y109" s="13"/>
      <c r="Z109" s="13"/>
      <c r="AA109" s="13"/>
      <c r="AB109" s="13"/>
      <c r="AC109" s="13"/>
      <c r="AD109" s="13"/>
      <c r="AE109" s="13"/>
      <c r="AT109" s="248" t="s">
        <v>173</v>
      </c>
      <c r="AU109" s="248" t="s">
        <v>82</v>
      </c>
      <c r="AV109" s="13" t="s">
        <v>82</v>
      </c>
      <c r="AW109" s="13" t="s">
        <v>33</v>
      </c>
      <c r="AX109" s="13" t="s">
        <v>80</v>
      </c>
      <c r="AY109" s="248" t="s">
        <v>160</v>
      </c>
    </row>
    <row r="110" s="2" customFormat="1" ht="16.5" customHeight="1">
      <c r="A110" s="39"/>
      <c r="B110" s="40"/>
      <c r="C110" s="220" t="s">
        <v>205</v>
      </c>
      <c r="D110" s="220" t="s">
        <v>162</v>
      </c>
      <c r="E110" s="221" t="s">
        <v>881</v>
      </c>
      <c r="F110" s="222" t="s">
        <v>882</v>
      </c>
      <c r="G110" s="223" t="s">
        <v>165</v>
      </c>
      <c r="H110" s="224">
        <v>2.145</v>
      </c>
      <c r="I110" s="225"/>
      <c r="J110" s="226">
        <f>ROUND(I110*H110,2)</f>
        <v>0</v>
      </c>
      <c r="K110" s="222" t="s">
        <v>166</v>
      </c>
      <c r="L110" s="45"/>
      <c r="M110" s="227" t="s">
        <v>19</v>
      </c>
      <c r="N110" s="228" t="s">
        <v>43</v>
      </c>
      <c r="O110" s="85"/>
      <c r="P110" s="229">
        <f>O110*H110</f>
        <v>0</v>
      </c>
      <c r="Q110" s="229">
        <v>2.45329</v>
      </c>
      <c r="R110" s="229">
        <f>Q110*H110</f>
        <v>5.2623070499999995</v>
      </c>
      <c r="S110" s="229">
        <v>0</v>
      </c>
      <c r="T110" s="230">
        <f>S110*H110</f>
        <v>0</v>
      </c>
      <c r="U110" s="39"/>
      <c r="V110" s="39"/>
      <c r="W110" s="39"/>
      <c r="X110" s="39"/>
      <c r="Y110" s="39"/>
      <c r="Z110" s="39"/>
      <c r="AA110" s="39"/>
      <c r="AB110" s="39"/>
      <c r="AC110" s="39"/>
      <c r="AD110" s="39"/>
      <c r="AE110" s="39"/>
      <c r="AR110" s="231" t="s">
        <v>167</v>
      </c>
      <c r="AT110" s="231" t="s">
        <v>162</v>
      </c>
      <c r="AU110" s="231" t="s">
        <v>82</v>
      </c>
      <c r="AY110" s="18" t="s">
        <v>160</v>
      </c>
      <c r="BE110" s="232">
        <f>IF(N110="základní",J110,0)</f>
        <v>0</v>
      </c>
      <c r="BF110" s="232">
        <f>IF(N110="snížená",J110,0)</f>
        <v>0</v>
      </c>
      <c r="BG110" s="232">
        <f>IF(N110="zákl. přenesená",J110,0)</f>
        <v>0</v>
      </c>
      <c r="BH110" s="232">
        <f>IF(N110="sníž. přenesená",J110,0)</f>
        <v>0</v>
      </c>
      <c r="BI110" s="232">
        <f>IF(N110="nulová",J110,0)</f>
        <v>0</v>
      </c>
      <c r="BJ110" s="18" t="s">
        <v>80</v>
      </c>
      <c r="BK110" s="232">
        <f>ROUND(I110*H110,2)</f>
        <v>0</v>
      </c>
      <c r="BL110" s="18" t="s">
        <v>167</v>
      </c>
      <c r="BM110" s="231" t="s">
        <v>883</v>
      </c>
    </row>
    <row r="111" s="2" customFormat="1">
      <c r="A111" s="39"/>
      <c r="B111" s="40"/>
      <c r="C111" s="41"/>
      <c r="D111" s="233" t="s">
        <v>169</v>
      </c>
      <c r="E111" s="41"/>
      <c r="F111" s="234" t="s">
        <v>884</v>
      </c>
      <c r="G111" s="41"/>
      <c r="H111" s="41"/>
      <c r="I111" s="138"/>
      <c r="J111" s="41"/>
      <c r="K111" s="41"/>
      <c r="L111" s="45"/>
      <c r="M111" s="235"/>
      <c r="N111" s="236"/>
      <c r="O111" s="85"/>
      <c r="P111" s="85"/>
      <c r="Q111" s="85"/>
      <c r="R111" s="85"/>
      <c r="S111" s="85"/>
      <c r="T111" s="86"/>
      <c r="U111" s="39"/>
      <c r="V111" s="39"/>
      <c r="W111" s="39"/>
      <c r="X111" s="39"/>
      <c r="Y111" s="39"/>
      <c r="Z111" s="39"/>
      <c r="AA111" s="39"/>
      <c r="AB111" s="39"/>
      <c r="AC111" s="39"/>
      <c r="AD111" s="39"/>
      <c r="AE111" s="39"/>
      <c r="AT111" s="18" t="s">
        <v>169</v>
      </c>
      <c r="AU111" s="18" t="s">
        <v>82</v>
      </c>
    </row>
    <row r="112" s="2" customFormat="1">
      <c r="A112" s="39"/>
      <c r="B112" s="40"/>
      <c r="C112" s="41"/>
      <c r="D112" s="233" t="s">
        <v>171</v>
      </c>
      <c r="E112" s="41"/>
      <c r="F112" s="237" t="s">
        <v>810</v>
      </c>
      <c r="G112" s="41"/>
      <c r="H112" s="41"/>
      <c r="I112" s="138"/>
      <c r="J112" s="41"/>
      <c r="K112" s="41"/>
      <c r="L112" s="45"/>
      <c r="M112" s="235"/>
      <c r="N112" s="236"/>
      <c r="O112" s="85"/>
      <c r="P112" s="85"/>
      <c r="Q112" s="85"/>
      <c r="R112" s="85"/>
      <c r="S112" s="85"/>
      <c r="T112" s="86"/>
      <c r="U112" s="39"/>
      <c r="V112" s="39"/>
      <c r="W112" s="39"/>
      <c r="X112" s="39"/>
      <c r="Y112" s="39"/>
      <c r="Z112" s="39"/>
      <c r="AA112" s="39"/>
      <c r="AB112" s="39"/>
      <c r="AC112" s="39"/>
      <c r="AD112" s="39"/>
      <c r="AE112" s="39"/>
      <c r="AT112" s="18" t="s">
        <v>171</v>
      </c>
      <c r="AU112" s="18" t="s">
        <v>82</v>
      </c>
    </row>
    <row r="113" s="13" customFormat="1">
      <c r="A113" s="13"/>
      <c r="B113" s="238"/>
      <c r="C113" s="239"/>
      <c r="D113" s="233" t="s">
        <v>173</v>
      </c>
      <c r="E113" s="240" t="s">
        <v>19</v>
      </c>
      <c r="F113" s="241" t="s">
        <v>885</v>
      </c>
      <c r="G113" s="239"/>
      <c r="H113" s="242">
        <v>2.371</v>
      </c>
      <c r="I113" s="243"/>
      <c r="J113" s="239"/>
      <c r="K113" s="239"/>
      <c r="L113" s="244"/>
      <c r="M113" s="245"/>
      <c r="N113" s="246"/>
      <c r="O113" s="246"/>
      <c r="P113" s="246"/>
      <c r="Q113" s="246"/>
      <c r="R113" s="246"/>
      <c r="S113" s="246"/>
      <c r="T113" s="247"/>
      <c r="U113" s="13"/>
      <c r="V113" s="13"/>
      <c r="W113" s="13"/>
      <c r="X113" s="13"/>
      <c r="Y113" s="13"/>
      <c r="Z113" s="13"/>
      <c r="AA113" s="13"/>
      <c r="AB113" s="13"/>
      <c r="AC113" s="13"/>
      <c r="AD113" s="13"/>
      <c r="AE113" s="13"/>
      <c r="AT113" s="248" t="s">
        <v>173</v>
      </c>
      <c r="AU113" s="248" t="s">
        <v>82</v>
      </c>
      <c r="AV113" s="13" t="s">
        <v>82</v>
      </c>
      <c r="AW113" s="13" t="s">
        <v>33</v>
      </c>
      <c r="AX113" s="13" t="s">
        <v>72</v>
      </c>
      <c r="AY113" s="248" t="s">
        <v>160</v>
      </c>
    </row>
    <row r="114" s="13" customFormat="1">
      <c r="A114" s="13"/>
      <c r="B114" s="238"/>
      <c r="C114" s="239"/>
      <c r="D114" s="233" t="s">
        <v>173</v>
      </c>
      <c r="E114" s="240" t="s">
        <v>19</v>
      </c>
      <c r="F114" s="241" t="s">
        <v>886</v>
      </c>
      <c r="G114" s="239"/>
      <c r="H114" s="242">
        <v>-0.22600000000000001</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173</v>
      </c>
      <c r="AU114" s="248" t="s">
        <v>82</v>
      </c>
      <c r="AV114" s="13" t="s">
        <v>82</v>
      </c>
      <c r="AW114" s="13" t="s">
        <v>33</v>
      </c>
      <c r="AX114" s="13" t="s">
        <v>72</v>
      </c>
      <c r="AY114" s="248" t="s">
        <v>160</v>
      </c>
    </row>
    <row r="115" s="14" customFormat="1">
      <c r="A115" s="14"/>
      <c r="B115" s="259"/>
      <c r="C115" s="260"/>
      <c r="D115" s="233" t="s">
        <v>173</v>
      </c>
      <c r="E115" s="261" t="s">
        <v>19</v>
      </c>
      <c r="F115" s="262" t="s">
        <v>204</v>
      </c>
      <c r="G115" s="260"/>
      <c r="H115" s="263">
        <v>2.145</v>
      </c>
      <c r="I115" s="264"/>
      <c r="J115" s="260"/>
      <c r="K115" s="260"/>
      <c r="L115" s="265"/>
      <c r="M115" s="266"/>
      <c r="N115" s="267"/>
      <c r="O115" s="267"/>
      <c r="P115" s="267"/>
      <c r="Q115" s="267"/>
      <c r="R115" s="267"/>
      <c r="S115" s="267"/>
      <c r="T115" s="268"/>
      <c r="U115" s="14"/>
      <c r="V115" s="14"/>
      <c r="W115" s="14"/>
      <c r="X115" s="14"/>
      <c r="Y115" s="14"/>
      <c r="Z115" s="14"/>
      <c r="AA115" s="14"/>
      <c r="AB115" s="14"/>
      <c r="AC115" s="14"/>
      <c r="AD115" s="14"/>
      <c r="AE115" s="14"/>
      <c r="AT115" s="269" t="s">
        <v>173</v>
      </c>
      <c r="AU115" s="269" t="s">
        <v>82</v>
      </c>
      <c r="AV115" s="14" t="s">
        <v>167</v>
      </c>
      <c r="AW115" s="14" t="s">
        <v>33</v>
      </c>
      <c r="AX115" s="14" t="s">
        <v>80</v>
      </c>
      <c r="AY115" s="269" t="s">
        <v>160</v>
      </c>
    </row>
    <row r="116" s="2" customFormat="1" ht="16.5" customHeight="1">
      <c r="A116" s="39"/>
      <c r="B116" s="40"/>
      <c r="C116" s="220" t="s">
        <v>211</v>
      </c>
      <c r="D116" s="220" t="s">
        <v>162</v>
      </c>
      <c r="E116" s="221" t="s">
        <v>887</v>
      </c>
      <c r="F116" s="222" t="s">
        <v>888</v>
      </c>
      <c r="G116" s="223" t="s">
        <v>889</v>
      </c>
      <c r="H116" s="224">
        <v>1</v>
      </c>
      <c r="I116" s="225"/>
      <c r="J116" s="226">
        <f>ROUND(I116*H116,2)</f>
        <v>0</v>
      </c>
      <c r="K116" s="222" t="s">
        <v>19</v>
      </c>
      <c r="L116" s="45"/>
      <c r="M116" s="227" t="s">
        <v>19</v>
      </c>
      <c r="N116" s="228" t="s">
        <v>43</v>
      </c>
      <c r="O116" s="85"/>
      <c r="P116" s="229">
        <f>O116*H116</f>
        <v>0</v>
      </c>
      <c r="Q116" s="229">
        <v>0</v>
      </c>
      <c r="R116" s="229">
        <f>Q116*H116</f>
        <v>0</v>
      </c>
      <c r="S116" s="229">
        <v>0</v>
      </c>
      <c r="T116" s="230">
        <f>S116*H116</f>
        <v>0</v>
      </c>
      <c r="U116" s="39"/>
      <c r="V116" s="39"/>
      <c r="W116" s="39"/>
      <c r="X116" s="39"/>
      <c r="Y116" s="39"/>
      <c r="Z116" s="39"/>
      <c r="AA116" s="39"/>
      <c r="AB116" s="39"/>
      <c r="AC116" s="39"/>
      <c r="AD116" s="39"/>
      <c r="AE116" s="39"/>
      <c r="AR116" s="231" t="s">
        <v>167</v>
      </c>
      <c r="AT116" s="231" t="s">
        <v>162</v>
      </c>
      <c r="AU116" s="231" t="s">
        <v>82</v>
      </c>
      <c r="AY116" s="18" t="s">
        <v>160</v>
      </c>
      <c r="BE116" s="232">
        <f>IF(N116="základní",J116,0)</f>
        <v>0</v>
      </c>
      <c r="BF116" s="232">
        <f>IF(N116="snížená",J116,0)</f>
        <v>0</v>
      </c>
      <c r="BG116" s="232">
        <f>IF(N116="zákl. přenesená",J116,0)</f>
        <v>0</v>
      </c>
      <c r="BH116" s="232">
        <f>IF(N116="sníž. přenesená",J116,0)</f>
        <v>0</v>
      </c>
      <c r="BI116" s="232">
        <f>IF(N116="nulová",J116,0)</f>
        <v>0</v>
      </c>
      <c r="BJ116" s="18" t="s">
        <v>80</v>
      </c>
      <c r="BK116" s="232">
        <f>ROUND(I116*H116,2)</f>
        <v>0</v>
      </c>
      <c r="BL116" s="18" t="s">
        <v>167</v>
      </c>
      <c r="BM116" s="231" t="s">
        <v>890</v>
      </c>
    </row>
    <row r="117" s="2" customFormat="1">
      <c r="A117" s="39"/>
      <c r="B117" s="40"/>
      <c r="C117" s="41"/>
      <c r="D117" s="233" t="s">
        <v>169</v>
      </c>
      <c r="E117" s="41"/>
      <c r="F117" s="234" t="s">
        <v>891</v>
      </c>
      <c r="G117" s="41"/>
      <c r="H117" s="41"/>
      <c r="I117" s="138"/>
      <c r="J117" s="41"/>
      <c r="K117" s="41"/>
      <c r="L117" s="45"/>
      <c r="M117" s="235"/>
      <c r="N117" s="236"/>
      <c r="O117" s="85"/>
      <c r="P117" s="85"/>
      <c r="Q117" s="85"/>
      <c r="R117" s="85"/>
      <c r="S117" s="85"/>
      <c r="T117" s="86"/>
      <c r="U117" s="39"/>
      <c r="V117" s="39"/>
      <c r="W117" s="39"/>
      <c r="X117" s="39"/>
      <c r="Y117" s="39"/>
      <c r="Z117" s="39"/>
      <c r="AA117" s="39"/>
      <c r="AB117" s="39"/>
      <c r="AC117" s="39"/>
      <c r="AD117" s="39"/>
      <c r="AE117" s="39"/>
      <c r="AT117" s="18" t="s">
        <v>169</v>
      </c>
      <c r="AU117" s="18" t="s">
        <v>82</v>
      </c>
    </row>
    <row r="118" s="12" customFormat="1" ht="22.8" customHeight="1">
      <c r="A118" s="12"/>
      <c r="B118" s="204"/>
      <c r="C118" s="205"/>
      <c r="D118" s="206" t="s">
        <v>71</v>
      </c>
      <c r="E118" s="218" t="s">
        <v>205</v>
      </c>
      <c r="F118" s="218" t="s">
        <v>332</v>
      </c>
      <c r="G118" s="205"/>
      <c r="H118" s="205"/>
      <c r="I118" s="208"/>
      <c r="J118" s="219">
        <f>BK118</f>
        <v>0</v>
      </c>
      <c r="K118" s="205"/>
      <c r="L118" s="210"/>
      <c r="M118" s="211"/>
      <c r="N118" s="212"/>
      <c r="O118" s="212"/>
      <c r="P118" s="213">
        <f>SUM(P119:P122)</f>
        <v>0</v>
      </c>
      <c r="Q118" s="212"/>
      <c r="R118" s="213">
        <f>SUM(R119:R122)</f>
        <v>0.12266450000000001</v>
      </c>
      <c r="S118" s="212"/>
      <c r="T118" s="214">
        <f>SUM(T119:T122)</f>
        <v>0</v>
      </c>
      <c r="U118" s="12"/>
      <c r="V118" s="12"/>
      <c r="W118" s="12"/>
      <c r="X118" s="12"/>
      <c r="Y118" s="12"/>
      <c r="Z118" s="12"/>
      <c r="AA118" s="12"/>
      <c r="AB118" s="12"/>
      <c r="AC118" s="12"/>
      <c r="AD118" s="12"/>
      <c r="AE118" s="12"/>
      <c r="AR118" s="215" t="s">
        <v>80</v>
      </c>
      <c r="AT118" s="216" t="s">
        <v>71</v>
      </c>
      <c r="AU118" s="216" t="s">
        <v>80</v>
      </c>
      <c r="AY118" s="215" t="s">
        <v>160</v>
      </c>
      <c r="BK118" s="217">
        <f>SUM(BK119:BK122)</f>
        <v>0</v>
      </c>
    </row>
    <row r="119" s="2" customFormat="1" ht="16.5" customHeight="1">
      <c r="A119" s="39"/>
      <c r="B119" s="40"/>
      <c r="C119" s="220" t="s">
        <v>191</v>
      </c>
      <c r="D119" s="220" t="s">
        <v>162</v>
      </c>
      <c r="E119" s="221" t="s">
        <v>892</v>
      </c>
      <c r="F119" s="222" t="s">
        <v>893</v>
      </c>
      <c r="G119" s="223" t="s">
        <v>165</v>
      </c>
      <c r="H119" s="224">
        <v>0.050000000000000003</v>
      </c>
      <c r="I119" s="225"/>
      <c r="J119" s="226">
        <f>ROUND(I119*H119,2)</f>
        <v>0</v>
      </c>
      <c r="K119" s="222" t="s">
        <v>166</v>
      </c>
      <c r="L119" s="45"/>
      <c r="M119" s="227" t="s">
        <v>19</v>
      </c>
      <c r="N119" s="228" t="s">
        <v>43</v>
      </c>
      <c r="O119" s="85"/>
      <c r="P119" s="229">
        <f>O119*H119</f>
        <v>0</v>
      </c>
      <c r="Q119" s="229">
        <v>2.45329</v>
      </c>
      <c r="R119" s="229">
        <f>Q119*H119</f>
        <v>0.12266450000000001</v>
      </c>
      <c r="S119" s="229">
        <v>0</v>
      </c>
      <c r="T119" s="230">
        <f>S119*H119</f>
        <v>0</v>
      </c>
      <c r="U119" s="39"/>
      <c r="V119" s="39"/>
      <c r="W119" s="39"/>
      <c r="X119" s="39"/>
      <c r="Y119" s="39"/>
      <c r="Z119" s="39"/>
      <c r="AA119" s="39"/>
      <c r="AB119" s="39"/>
      <c r="AC119" s="39"/>
      <c r="AD119" s="39"/>
      <c r="AE119" s="39"/>
      <c r="AR119" s="231" t="s">
        <v>167</v>
      </c>
      <c r="AT119" s="231" t="s">
        <v>162</v>
      </c>
      <c r="AU119" s="231" t="s">
        <v>82</v>
      </c>
      <c r="AY119" s="18" t="s">
        <v>160</v>
      </c>
      <c r="BE119" s="232">
        <f>IF(N119="základní",J119,0)</f>
        <v>0</v>
      </c>
      <c r="BF119" s="232">
        <f>IF(N119="snížená",J119,0)</f>
        <v>0</v>
      </c>
      <c r="BG119" s="232">
        <f>IF(N119="zákl. přenesená",J119,0)</f>
        <v>0</v>
      </c>
      <c r="BH119" s="232">
        <f>IF(N119="sníž. přenesená",J119,0)</f>
        <v>0</v>
      </c>
      <c r="BI119" s="232">
        <f>IF(N119="nulová",J119,0)</f>
        <v>0</v>
      </c>
      <c r="BJ119" s="18" t="s">
        <v>80</v>
      </c>
      <c r="BK119" s="232">
        <f>ROUND(I119*H119,2)</f>
        <v>0</v>
      </c>
      <c r="BL119" s="18" t="s">
        <v>167</v>
      </c>
      <c r="BM119" s="231" t="s">
        <v>894</v>
      </c>
    </row>
    <row r="120" s="2" customFormat="1">
      <c r="A120" s="39"/>
      <c r="B120" s="40"/>
      <c r="C120" s="41"/>
      <c r="D120" s="233" t="s">
        <v>169</v>
      </c>
      <c r="E120" s="41"/>
      <c r="F120" s="234" t="s">
        <v>895</v>
      </c>
      <c r="G120" s="41"/>
      <c r="H120" s="41"/>
      <c r="I120" s="138"/>
      <c r="J120" s="41"/>
      <c r="K120" s="41"/>
      <c r="L120" s="45"/>
      <c r="M120" s="235"/>
      <c r="N120" s="236"/>
      <c r="O120" s="85"/>
      <c r="P120" s="85"/>
      <c r="Q120" s="85"/>
      <c r="R120" s="85"/>
      <c r="S120" s="85"/>
      <c r="T120" s="86"/>
      <c r="U120" s="39"/>
      <c r="V120" s="39"/>
      <c r="W120" s="39"/>
      <c r="X120" s="39"/>
      <c r="Y120" s="39"/>
      <c r="Z120" s="39"/>
      <c r="AA120" s="39"/>
      <c r="AB120" s="39"/>
      <c r="AC120" s="39"/>
      <c r="AD120" s="39"/>
      <c r="AE120" s="39"/>
      <c r="AT120" s="18" t="s">
        <v>169</v>
      </c>
      <c r="AU120" s="18" t="s">
        <v>82</v>
      </c>
    </row>
    <row r="121" s="2" customFormat="1">
      <c r="A121" s="39"/>
      <c r="B121" s="40"/>
      <c r="C121" s="41"/>
      <c r="D121" s="233" t="s">
        <v>171</v>
      </c>
      <c r="E121" s="41"/>
      <c r="F121" s="237" t="s">
        <v>338</v>
      </c>
      <c r="G121" s="41"/>
      <c r="H121" s="41"/>
      <c r="I121" s="138"/>
      <c r="J121" s="41"/>
      <c r="K121" s="41"/>
      <c r="L121" s="45"/>
      <c r="M121" s="235"/>
      <c r="N121" s="236"/>
      <c r="O121" s="85"/>
      <c r="P121" s="85"/>
      <c r="Q121" s="85"/>
      <c r="R121" s="85"/>
      <c r="S121" s="85"/>
      <c r="T121" s="86"/>
      <c r="U121" s="39"/>
      <c r="V121" s="39"/>
      <c r="W121" s="39"/>
      <c r="X121" s="39"/>
      <c r="Y121" s="39"/>
      <c r="Z121" s="39"/>
      <c r="AA121" s="39"/>
      <c r="AB121" s="39"/>
      <c r="AC121" s="39"/>
      <c r="AD121" s="39"/>
      <c r="AE121" s="39"/>
      <c r="AT121" s="18" t="s">
        <v>171</v>
      </c>
      <c r="AU121" s="18" t="s">
        <v>82</v>
      </c>
    </row>
    <row r="122" s="13" customFormat="1">
      <c r="A122" s="13"/>
      <c r="B122" s="238"/>
      <c r="C122" s="239"/>
      <c r="D122" s="233" t="s">
        <v>173</v>
      </c>
      <c r="E122" s="240" t="s">
        <v>19</v>
      </c>
      <c r="F122" s="241" t="s">
        <v>896</v>
      </c>
      <c r="G122" s="239"/>
      <c r="H122" s="242">
        <v>0.050000000000000003</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173</v>
      </c>
      <c r="AU122" s="248" t="s">
        <v>82</v>
      </c>
      <c r="AV122" s="13" t="s">
        <v>82</v>
      </c>
      <c r="AW122" s="13" t="s">
        <v>33</v>
      </c>
      <c r="AX122" s="13" t="s">
        <v>80</v>
      </c>
      <c r="AY122" s="248" t="s">
        <v>160</v>
      </c>
    </row>
    <row r="123" s="12" customFormat="1" ht="22.8" customHeight="1">
      <c r="A123" s="12"/>
      <c r="B123" s="204"/>
      <c r="C123" s="205"/>
      <c r="D123" s="206" t="s">
        <v>71</v>
      </c>
      <c r="E123" s="218" t="s">
        <v>191</v>
      </c>
      <c r="F123" s="218" t="s">
        <v>363</v>
      </c>
      <c r="G123" s="205"/>
      <c r="H123" s="205"/>
      <c r="I123" s="208"/>
      <c r="J123" s="219">
        <f>BK123</f>
        <v>0</v>
      </c>
      <c r="K123" s="205"/>
      <c r="L123" s="210"/>
      <c r="M123" s="211"/>
      <c r="N123" s="212"/>
      <c r="O123" s="212"/>
      <c r="P123" s="213">
        <f>SUM(P124:P128)</f>
        <v>0</v>
      </c>
      <c r="Q123" s="212"/>
      <c r="R123" s="213">
        <f>SUM(R124:R128)</f>
        <v>0.27318000000000003</v>
      </c>
      <c r="S123" s="212"/>
      <c r="T123" s="214">
        <f>SUM(T124:T128)</f>
        <v>0</v>
      </c>
      <c r="U123" s="12"/>
      <c r="V123" s="12"/>
      <c r="W123" s="12"/>
      <c r="X123" s="12"/>
      <c r="Y123" s="12"/>
      <c r="Z123" s="12"/>
      <c r="AA123" s="12"/>
      <c r="AB123" s="12"/>
      <c r="AC123" s="12"/>
      <c r="AD123" s="12"/>
      <c r="AE123" s="12"/>
      <c r="AR123" s="215" t="s">
        <v>80</v>
      </c>
      <c r="AT123" s="216" t="s">
        <v>71</v>
      </c>
      <c r="AU123" s="216" t="s">
        <v>80</v>
      </c>
      <c r="AY123" s="215" t="s">
        <v>160</v>
      </c>
      <c r="BK123" s="217">
        <f>SUM(BK124:BK128)</f>
        <v>0</v>
      </c>
    </row>
    <row r="124" s="2" customFormat="1" ht="16.5" customHeight="1">
      <c r="A124" s="39"/>
      <c r="B124" s="40"/>
      <c r="C124" s="220" t="s">
        <v>222</v>
      </c>
      <c r="D124" s="220" t="s">
        <v>162</v>
      </c>
      <c r="E124" s="221" t="s">
        <v>897</v>
      </c>
      <c r="F124" s="222" t="s">
        <v>898</v>
      </c>
      <c r="G124" s="223" t="s">
        <v>379</v>
      </c>
      <c r="H124" s="224">
        <v>1</v>
      </c>
      <c r="I124" s="225"/>
      <c r="J124" s="226">
        <f>ROUND(I124*H124,2)</f>
        <v>0</v>
      </c>
      <c r="K124" s="222" t="s">
        <v>166</v>
      </c>
      <c r="L124" s="45"/>
      <c r="M124" s="227" t="s">
        <v>19</v>
      </c>
      <c r="N124" s="228" t="s">
        <v>43</v>
      </c>
      <c r="O124" s="85"/>
      <c r="P124" s="229">
        <f>O124*H124</f>
        <v>0</v>
      </c>
      <c r="Q124" s="229">
        <v>0.0091800000000000007</v>
      </c>
      <c r="R124" s="229">
        <f>Q124*H124</f>
        <v>0.0091800000000000007</v>
      </c>
      <c r="S124" s="229">
        <v>0</v>
      </c>
      <c r="T124" s="230">
        <f>S124*H124</f>
        <v>0</v>
      </c>
      <c r="U124" s="39"/>
      <c r="V124" s="39"/>
      <c r="W124" s="39"/>
      <c r="X124" s="39"/>
      <c r="Y124" s="39"/>
      <c r="Z124" s="39"/>
      <c r="AA124" s="39"/>
      <c r="AB124" s="39"/>
      <c r="AC124" s="39"/>
      <c r="AD124" s="39"/>
      <c r="AE124" s="39"/>
      <c r="AR124" s="231" t="s">
        <v>167</v>
      </c>
      <c r="AT124" s="231" t="s">
        <v>162</v>
      </c>
      <c r="AU124" s="231" t="s">
        <v>82</v>
      </c>
      <c r="AY124" s="18" t="s">
        <v>160</v>
      </c>
      <c r="BE124" s="232">
        <f>IF(N124="základní",J124,0)</f>
        <v>0</v>
      </c>
      <c r="BF124" s="232">
        <f>IF(N124="snížená",J124,0)</f>
        <v>0</v>
      </c>
      <c r="BG124" s="232">
        <f>IF(N124="zákl. přenesená",J124,0)</f>
        <v>0</v>
      </c>
      <c r="BH124" s="232">
        <f>IF(N124="sníž. přenesená",J124,0)</f>
        <v>0</v>
      </c>
      <c r="BI124" s="232">
        <f>IF(N124="nulová",J124,0)</f>
        <v>0</v>
      </c>
      <c r="BJ124" s="18" t="s">
        <v>80</v>
      </c>
      <c r="BK124" s="232">
        <f>ROUND(I124*H124,2)</f>
        <v>0</v>
      </c>
      <c r="BL124" s="18" t="s">
        <v>167</v>
      </c>
      <c r="BM124" s="231" t="s">
        <v>899</v>
      </c>
    </row>
    <row r="125" s="2" customFormat="1">
      <c r="A125" s="39"/>
      <c r="B125" s="40"/>
      <c r="C125" s="41"/>
      <c r="D125" s="233" t="s">
        <v>169</v>
      </c>
      <c r="E125" s="41"/>
      <c r="F125" s="234" t="s">
        <v>898</v>
      </c>
      <c r="G125" s="41"/>
      <c r="H125" s="41"/>
      <c r="I125" s="138"/>
      <c r="J125" s="41"/>
      <c r="K125" s="41"/>
      <c r="L125" s="45"/>
      <c r="M125" s="235"/>
      <c r="N125" s="236"/>
      <c r="O125" s="85"/>
      <c r="P125" s="85"/>
      <c r="Q125" s="85"/>
      <c r="R125" s="85"/>
      <c r="S125" s="85"/>
      <c r="T125" s="86"/>
      <c r="U125" s="39"/>
      <c r="V125" s="39"/>
      <c r="W125" s="39"/>
      <c r="X125" s="39"/>
      <c r="Y125" s="39"/>
      <c r="Z125" s="39"/>
      <c r="AA125" s="39"/>
      <c r="AB125" s="39"/>
      <c r="AC125" s="39"/>
      <c r="AD125" s="39"/>
      <c r="AE125" s="39"/>
      <c r="AT125" s="18" t="s">
        <v>169</v>
      </c>
      <c r="AU125" s="18" t="s">
        <v>82</v>
      </c>
    </row>
    <row r="126" s="2" customFormat="1">
      <c r="A126" s="39"/>
      <c r="B126" s="40"/>
      <c r="C126" s="41"/>
      <c r="D126" s="233" t="s">
        <v>171</v>
      </c>
      <c r="E126" s="41"/>
      <c r="F126" s="237" t="s">
        <v>900</v>
      </c>
      <c r="G126" s="41"/>
      <c r="H126" s="41"/>
      <c r="I126" s="138"/>
      <c r="J126" s="41"/>
      <c r="K126" s="41"/>
      <c r="L126" s="45"/>
      <c r="M126" s="235"/>
      <c r="N126" s="236"/>
      <c r="O126" s="85"/>
      <c r="P126" s="85"/>
      <c r="Q126" s="85"/>
      <c r="R126" s="85"/>
      <c r="S126" s="85"/>
      <c r="T126" s="86"/>
      <c r="U126" s="39"/>
      <c r="V126" s="39"/>
      <c r="W126" s="39"/>
      <c r="X126" s="39"/>
      <c r="Y126" s="39"/>
      <c r="Z126" s="39"/>
      <c r="AA126" s="39"/>
      <c r="AB126" s="39"/>
      <c r="AC126" s="39"/>
      <c r="AD126" s="39"/>
      <c r="AE126" s="39"/>
      <c r="AT126" s="18" t="s">
        <v>171</v>
      </c>
      <c r="AU126" s="18" t="s">
        <v>82</v>
      </c>
    </row>
    <row r="127" s="2" customFormat="1" ht="16.5" customHeight="1">
      <c r="A127" s="39"/>
      <c r="B127" s="40"/>
      <c r="C127" s="249" t="s">
        <v>228</v>
      </c>
      <c r="D127" s="249" t="s">
        <v>187</v>
      </c>
      <c r="E127" s="250" t="s">
        <v>901</v>
      </c>
      <c r="F127" s="251" t="s">
        <v>902</v>
      </c>
      <c r="G127" s="252" t="s">
        <v>379</v>
      </c>
      <c r="H127" s="253">
        <v>1</v>
      </c>
      <c r="I127" s="254"/>
      <c r="J127" s="255">
        <f>ROUND(I127*H127,2)</f>
        <v>0</v>
      </c>
      <c r="K127" s="251" t="s">
        <v>166</v>
      </c>
      <c r="L127" s="256"/>
      <c r="M127" s="257" t="s">
        <v>19</v>
      </c>
      <c r="N127" s="258" t="s">
        <v>43</v>
      </c>
      <c r="O127" s="85"/>
      <c r="P127" s="229">
        <f>O127*H127</f>
        <v>0</v>
      </c>
      <c r="Q127" s="229">
        <v>0.26400000000000001</v>
      </c>
      <c r="R127" s="229">
        <f>Q127*H127</f>
        <v>0.26400000000000001</v>
      </c>
      <c r="S127" s="229">
        <v>0</v>
      </c>
      <c r="T127" s="230">
        <f>S127*H127</f>
        <v>0</v>
      </c>
      <c r="U127" s="39"/>
      <c r="V127" s="39"/>
      <c r="W127" s="39"/>
      <c r="X127" s="39"/>
      <c r="Y127" s="39"/>
      <c r="Z127" s="39"/>
      <c r="AA127" s="39"/>
      <c r="AB127" s="39"/>
      <c r="AC127" s="39"/>
      <c r="AD127" s="39"/>
      <c r="AE127" s="39"/>
      <c r="AR127" s="231" t="s">
        <v>191</v>
      </c>
      <c r="AT127" s="231" t="s">
        <v>187</v>
      </c>
      <c r="AU127" s="231" t="s">
        <v>82</v>
      </c>
      <c r="AY127" s="18" t="s">
        <v>160</v>
      </c>
      <c r="BE127" s="232">
        <f>IF(N127="základní",J127,0)</f>
        <v>0</v>
      </c>
      <c r="BF127" s="232">
        <f>IF(N127="snížená",J127,0)</f>
        <v>0</v>
      </c>
      <c r="BG127" s="232">
        <f>IF(N127="zákl. přenesená",J127,0)</f>
        <v>0</v>
      </c>
      <c r="BH127" s="232">
        <f>IF(N127="sníž. přenesená",J127,0)</f>
        <v>0</v>
      </c>
      <c r="BI127" s="232">
        <f>IF(N127="nulová",J127,0)</f>
        <v>0</v>
      </c>
      <c r="BJ127" s="18" t="s">
        <v>80</v>
      </c>
      <c r="BK127" s="232">
        <f>ROUND(I127*H127,2)</f>
        <v>0</v>
      </c>
      <c r="BL127" s="18" t="s">
        <v>167</v>
      </c>
      <c r="BM127" s="231" t="s">
        <v>903</v>
      </c>
    </row>
    <row r="128" s="2" customFormat="1">
      <c r="A128" s="39"/>
      <c r="B128" s="40"/>
      <c r="C128" s="41"/>
      <c r="D128" s="233" t="s">
        <v>169</v>
      </c>
      <c r="E128" s="41"/>
      <c r="F128" s="234" t="s">
        <v>902</v>
      </c>
      <c r="G128" s="41"/>
      <c r="H128" s="41"/>
      <c r="I128" s="138"/>
      <c r="J128" s="41"/>
      <c r="K128" s="41"/>
      <c r="L128" s="45"/>
      <c r="M128" s="235"/>
      <c r="N128" s="236"/>
      <c r="O128" s="85"/>
      <c r="P128" s="85"/>
      <c r="Q128" s="85"/>
      <c r="R128" s="85"/>
      <c r="S128" s="85"/>
      <c r="T128" s="86"/>
      <c r="U128" s="39"/>
      <c r="V128" s="39"/>
      <c r="W128" s="39"/>
      <c r="X128" s="39"/>
      <c r="Y128" s="39"/>
      <c r="Z128" s="39"/>
      <c r="AA128" s="39"/>
      <c r="AB128" s="39"/>
      <c r="AC128" s="39"/>
      <c r="AD128" s="39"/>
      <c r="AE128" s="39"/>
      <c r="AT128" s="18" t="s">
        <v>169</v>
      </c>
      <c r="AU128" s="18" t="s">
        <v>82</v>
      </c>
    </row>
    <row r="129" s="12" customFormat="1" ht="22.8" customHeight="1">
      <c r="A129" s="12"/>
      <c r="B129" s="204"/>
      <c r="C129" s="205"/>
      <c r="D129" s="206" t="s">
        <v>71</v>
      </c>
      <c r="E129" s="218" t="s">
        <v>528</v>
      </c>
      <c r="F129" s="218" t="s">
        <v>529</v>
      </c>
      <c r="G129" s="205"/>
      <c r="H129" s="205"/>
      <c r="I129" s="208"/>
      <c r="J129" s="219">
        <f>BK129</f>
        <v>0</v>
      </c>
      <c r="K129" s="205"/>
      <c r="L129" s="210"/>
      <c r="M129" s="211"/>
      <c r="N129" s="212"/>
      <c r="O129" s="212"/>
      <c r="P129" s="213">
        <f>SUM(P130:P132)</f>
        <v>0</v>
      </c>
      <c r="Q129" s="212"/>
      <c r="R129" s="213">
        <f>SUM(R130:R132)</f>
        <v>0</v>
      </c>
      <c r="S129" s="212"/>
      <c r="T129" s="214">
        <f>SUM(T130:T132)</f>
        <v>0</v>
      </c>
      <c r="U129" s="12"/>
      <c r="V129" s="12"/>
      <c r="W129" s="12"/>
      <c r="X129" s="12"/>
      <c r="Y129" s="12"/>
      <c r="Z129" s="12"/>
      <c r="AA129" s="12"/>
      <c r="AB129" s="12"/>
      <c r="AC129" s="12"/>
      <c r="AD129" s="12"/>
      <c r="AE129" s="12"/>
      <c r="AR129" s="215" t="s">
        <v>80</v>
      </c>
      <c r="AT129" s="216" t="s">
        <v>71</v>
      </c>
      <c r="AU129" s="216" t="s">
        <v>80</v>
      </c>
      <c r="AY129" s="215" t="s">
        <v>160</v>
      </c>
      <c r="BK129" s="217">
        <f>SUM(BK130:BK132)</f>
        <v>0</v>
      </c>
    </row>
    <row r="130" s="2" customFormat="1" ht="16.5" customHeight="1">
      <c r="A130" s="39"/>
      <c r="B130" s="40"/>
      <c r="C130" s="220" t="s">
        <v>233</v>
      </c>
      <c r="D130" s="220" t="s">
        <v>162</v>
      </c>
      <c r="E130" s="221" t="s">
        <v>904</v>
      </c>
      <c r="F130" s="222" t="s">
        <v>905</v>
      </c>
      <c r="G130" s="223" t="s">
        <v>190</v>
      </c>
      <c r="H130" s="224">
        <v>21.901</v>
      </c>
      <c r="I130" s="225"/>
      <c r="J130" s="226">
        <f>ROUND(I130*H130,2)</f>
        <v>0</v>
      </c>
      <c r="K130" s="222" t="s">
        <v>166</v>
      </c>
      <c r="L130" s="45"/>
      <c r="M130" s="227" t="s">
        <v>19</v>
      </c>
      <c r="N130" s="228" t="s">
        <v>43</v>
      </c>
      <c r="O130" s="85"/>
      <c r="P130" s="229">
        <f>O130*H130</f>
        <v>0</v>
      </c>
      <c r="Q130" s="229">
        <v>0</v>
      </c>
      <c r="R130" s="229">
        <f>Q130*H130</f>
        <v>0</v>
      </c>
      <c r="S130" s="229">
        <v>0</v>
      </c>
      <c r="T130" s="230">
        <f>S130*H130</f>
        <v>0</v>
      </c>
      <c r="U130" s="39"/>
      <c r="V130" s="39"/>
      <c r="W130" s="39"/>
      <c r="X130" s="39"/>
      <c r="Y130" s="39"/>
      <c r="Z130" s="39"/>
      <c r="AA130" s="39"/>
      <c r="AB130" s="39"/>
      <c r="AC130" s="39"/>
      <c r="AD130" s="39"/>
      <c r="AE130" s="39"/>
      <c r="AR130" s="231" t="s">
        <v>167</v>
      </c>
      <c r="AT130" s="231" t="s">
        <v>162</v>
      </c>
      <c r="AU130" s="231" t="s">
        <v>82</v>
      </c>
      <c r="AY130" s="18" t="s">
        <v>160</v>
      </c>
      <c r="BE130" s="232">
        <f>IF(N130="základní",J130,0)</f>
        <v>0</v>
      </c>
      <c r="BF130" s="232">
        <f>IF(N130="snížená",J130,0)</f>
        <v>0</v>
      </c>
      <c r="BG130" s="232">
        <f>IF(N130="zákl. přenesená",J130,0)</f>
        <v>0</v>
      </c>
      <c r="BH130" s="232">
        <f>IF(N130="sníž. přenesená",J130,0)</f>
        <v>0</v>
      </c>
      <c r="BI130" s="232">
        <f>IF(N130="nulová",J130,0)</f>
        <v>0</v>
      </c>
      <c r="BJ130" s="18" t="s">
        <v>80</v>
      </c>
      <c r="BK130" s="232">
        <f>ROUND(I130*H130,2)</f>
        <v>0</v>
      </c>
      <c r="BL130" s="18" t="s">
        <v>167</v>
      </c>
      <c r="BM130" s="231" t="s">
        <v>906</v>
      </c>
    </row>
    <row r="131" s="2" customFormat="1">
      <c r="A131" s="39"/>
      <c r="B131" s="40"/>
      <c r="C131" s="41"/>
      <c r="D131" s="233" t="s">
        <v>169</v>
      </c>
      <c r="E131" s="41"/>
      <c r="F131" s="234" t="s">
        <v>907</v>
      </c>
      <c r="G131" s="41"/>
      <c r="H131" s="41"/>
      <c r="I131" s="138"/>
      <c r="J131" s="41"/>
      <c r="K131" s="41"/>
      <c r="L131" s="45"/>
      <c r="M131" s="235"/>
      <c r="N131" s="236"/>
      <c r="O131" s="85"/>
      <c r="P131" s="85"/>
      <c r="Q131" s="85"/>
      <c r="R131" s="85"/>
      <c r="S131" s="85"/>
      <c r="T131" s="86"/>
      <c r="U131" s="39"/>
      <c r="V131" s="39"/>
      <c r="W131" s="39"/>
      <c r="X131" s="39"/>
      <c r="Y131" s="39"/>
      <c r="Z131" s="39"/>
      <c r="AA131" s="39"/>
      <c r="AB131" s="39"/>
      <c r="AC131" s="39"/>
      <c r="AD131" s="39"/>
      <c r="AE131" s="39"/>
      <c r="AT131" s="18" t="s">
        <v>169</v>
      </c>
      <c r="AU131" s="18" t="s">
        <v>82</v>
      </c>
    </row>
    <row r="132" s="2" customFormat="1">
      <c r="A132" s="39"/>
      <c r="B132" s="40"/>
      <c r="C132" s="41"/>
      <c r="D132" s="233" t="s">
        <v>171</v>
      </c>
      <c r="E132" s="41"/>
      <c r="F132" s="237" t="s">
        <v>908</v>
      </c>
      <c r="G132" s="41"/>
      <c r="H132" s="41"/>
      <c r="I132" s="138"/>
      <c r="J132" s="41"/>
      <c r="K132" s="41"/>
      <c r="L132" s="45"/>
      <c r="M132" s="235"/>
      <c r="N132" s="236"/>
      <c r="O132" s="85"/>
      <c r="P132" s="85"/>
      <c r="Q132" s="85"/>
      <c r="R132" s="85"/>
      <c r="S132" s="85"/>
      <c r="T132" s="86"/>
      <c r="U132" s="39"/>
      <c r="V132" s="39"/>
      <c r="W132" s="39"/>
      <c r="X132" s="39"/>
      <c r="Y132" s="39"/>
      <c r="Z132" s="39"/>
      <c r="AA132" s="39"/>
      <c r="AB132" s="39"/>
      <c r="AC132" s="39"/>
      <c r="AD132" s="39"/>
      <c r="AE132" s="39"/>
      <c r="AT132" s="18" t="s">
        <v>171</v>
      </c>
      <c r="AU132" s="18" t="s">
        <v>82</v>
      </c>
    </row>
    <row r="133" s="12" customFormat="1" ht="25.92" customHeight="1">
      <c r="A133" s="12"/>
      <c r="B133" s="204"/>
      <c r="C133" s="205"/>
      <c r="D133" s="206" t="s">
        <v>71</v>
      </c>
      <c r="E133" s="207" t="s">
        <v>535</v>
      </c>
      <c r="F133" s="207" t="s">
        <v>536</v>
      </c>
      <c r="G133" s="205"/>
      <c r="H133" s="205"/>
      <c r="I133" s="208"/>
      <c r="J133" s="209">
        <f>BK133</f>
        <v>0</v>
      </c>
      <c r="K133" s="205"/>
      <c r="L133" s="210"/>
      <c r="M133" s="211"/>
      <c r="N133" s="212"/>
      <c r="O133" s="212"/>
      <c r="P133" s="213">
        <f>P134</f>
        <v>0</v>
      </c>
      <c r="Q133" s="212"/>
      <c r="R133" s="213">
        <f>R134</f>
        <v>0.064642320000000003</v>
      </c>
      <c r="S133" s="212"/>
      <c r="T133" s="214">
        <f>T134</f>
        <v>0</v>
      </c>
      <c r="U133" s="12"/>
      <c r="V133" s="12"/>
      <c r="W133" s="12"/>
      <c r="X133" s="12"/>
      <c r="Y133" s="12"/>
      <c r="Z133" s="12"/>
      <c r="AA133" s="12"/>
      <c r="AB133" s="12"/>
      <c r="AC133" s="12"/>
      <c r="AD133" s="12"/>
      <c r="AE133" s="12"/>
      <c r="AR133" s="215" t="s">
        <v>82</v>
      </c>
      <c r="AT133" s="216" t="s">
        <v>71</v>
      </c>
      <c r="AU133" s="216" t="s">
        <v>72</v>
      </c>
      <c r="AY133" s="215" t="s">
        <v>160</v>
      </c>
      <c r="BK133" s="217">
        <f>BK134</f>
        <v>0</v>
      </c>
    </row>
    <row r="134" s="12" customFormat="1" ht="22.8" customHeight="1">
      <c r="A134" s="12"/>
      <c r="B134" s="204"/>
      <c r="C134" s="205"/>
      <c r="D134" s="206" t="s">
        <v>71</v>
      </c>
      <c r="E134" s="218" t="s">
        <v>537</v>
      </c>
      <c r="F134" s="218" t="s">
        <v>538</v>
      </c>
      <c r="G134" s="205"/>
      <c r="H134" s="205"/>
      <c r="I134" s="208"/>
      <c r="J134" s="219">
        <f>BK134</f>
        <v>0</v>
      </c>
      <c r="K134" s="205"/>
      <c r="L134" s="210"/>
      <c r="M134" s="211"/>
      <c r="N134" s="212"/>
      <c r="O134" s="212"/>
      <c r="P134" s="213">
        <f>SUM(P135:P147)</f>
        <v>0</v>
      </c>
      <c r="Q134" s="212"/>
      <c r="R134" s="213">
        <f>SUM(R135:R147)</f>
        <v>0.064642320000000003</v>
      </c>
      <c r="S134" s="212"/>
      <c r="T134" s="214">
        <f>SUM(T135:T147)</f>
        <v>0</v>
      </c>
      <c r="U134" s="12"/>
      <c r="V134" s="12"/>
      <c r="W134" s="12"/>
      <c r="X134" s="12"/>
      <c r="Y134" s="12"/>
      <c r="Z134" s="12"/>
      <c r="AA134" s="12"/>
      <c r="AB134" s="12"/>
      <c r="AC134" s="12"/>
      <c r="AD134" s="12"/>
      <c r="AE134" s="12"/>
      <c r="AR134" s="215" t="s">
        <v>82</v>
      </c>
      <c r="AT134" s="216" t="s">
        <v>71</v>
      </c>
      <c r="AU134" s="216" t="s">
        <v>80</v>
      </c>
      <c r="AY134" s="215" t="s">
        <v>160</v>
      </c>
      <c r="BK134" s="217">
        <f>SUM(BK135:BK147)</f>
        <v>0</v>
      </c>
    </row>
    <row r="135" s="2" customFormat="1" ht="16.5" customHeight="1">
      <c r="A135" s="39"/>
      <c r="B135" s="40"/>
      <c r="C135" s="220" t="s">
        <v>241</v>
      </c>
      <c r="D135" s="220" t="s">
        <v>162</v>
      </c>
      <c r="E135" s="221" t="s">
        <v>909</v>
      </c>
      <c r="F135" s="222" t="s">
        <v>910</v>
      </c>
      <c r="G135" s="223" t="s">
        <v>197</v>
      </c>
      <c r="H135" s="224">
        <v>23.712</v>
      </c>
      <c r="I135" s="225"/>
      <c r="J135" s="226">
        <f>ROUND(I135*H135,2)</f>
        <v>0</v>
      </c>
      <c r="K135" s="222" t="s">
        <v>166</v>
      </c>
      <c r="L135" s="45"/>
      <c r="M135" s="227" t="s">
        <v>19</v>
      </c>
      <c r="N135" s="228" t="s">
        <v>43</v>
      </c>
      <c r="O135" s="85"/>
      <c r="P135" s="229">
        <f>O135*H135</f>
        <v>0</v>
      </c>
      <c r="Q135" s="229">
        <v>0</v>
      </c>
      <c r="R135" s="229">
        <f>Q135*H135</f>
        <v>0</v>
      </c>
      <c r="S135" s="229">
        <v>0</v>
      </c>
      <c r="T135" s="230">
        <f>S135*H135</f>
        <v>0</v>
      </c>
      <c r="U135" s="39"/>
      <c r="V135" s="39"/>
      <c r="W135" s="39"/>
      <c r="X135" s="39"/>
      <c r="Y135" s="39"/>
      <c r="Z135" s="39"/>
      <c r="AA135" s="39"/>
      <c r="AB135" s="39"/>
      <c r="AC135" s="39"/>
      <c r="AD135" s="39"/>
      <c r="AE135" s="39"/>
      <c r="AR135" s="231" t="s">
        <v>266</v>
      </c>
      <c r="AT135" s="231" t="s">
        <v>162</v>
      </c>
      <c r="AU135" s="231" t="s">
        <v>82</v>
      </c>
      <c r="AY135" s="18" t="s">
        <v>160</v>
      </c>
      <c r="BE135" s="232">
        <f>IF(N135="základní",J135,0)</f>
        <v>0</v>
      </c>
      <c r="BF135" s="232">
        <f>IF(N135="snížená",J135,0)</f>
        <v>0</v>
      </c>
      <c r="BG135" s="232">
        <f>IF(N135="zákl. přenesená",J135,0)</f>
        <v>0</v>
      </c>
      <c r="BH135" s="232">
        <f>IF(N135="sníž. přenesená",J135,0)</f>
        <v>0</v>
      </c>
      <c r="BI135" s="232">
        <f>IF(N135="nulová",J135,0)</f>
        <v>0</v>
      </c>
      <c r="BJ135" s="18" t="s">
        <v>80</v>
      </c>
      <c r="BK135" s="232">
        <f>ROUND(I135*H135,2)</f>
        <v>0</v>
      </c>
      <c r="BL135" s="18" t="s">
        <v>266</v>
      </c>
      <c r="BM135" s="231" t="s">
        <v>911</v>
      </c>
    </row>
    <row r="136" s="2" customFormat="1">
      <c r="A136" s="39"/>
      <c r="B136" s="40"/>
      <c r="C136" s="41"/>
      <c r="D136" s="233" t="s">
        <v>169</v>
      </c>
      <c r="E136" s="41"/>
      <c r="F136" s="234" t="s">
        <v>912</v>
      </c>
      <c r="G136" s="41"/>
      <c r="H136" s="41"/>
      <c r="I136" s="138"/>
      <c r="J136" s="41"/>
      <c r="K136" s="41"/>
      <c r="L136" s="45"/>
      <c r="M136" s="235"/>
      <c r="N136" s="236"/>
      <c r="O136" s="85"/>
      <c r="P136" s="85"/>
      <c r="Q136" s="85"/>
      <c r="R136" s="85"/>
      <c r="S136" s="85"/>
      <c r="T136" s="86"/>
      <c r="U136" s="39"/>
      <c r="V136" s="39"/>
      <c r="W136" s="39"/>
      <c r="X136" s="39"/>
      <c r="Y136" s="39"/>
      <c r="Z136" s="39"/>
      <c r="AA136" s="39"/>
      <c r="AB136" s="39"/>
      <c r="AC136" s="39"/>
      <c r="AD136" s="39"/>
      <c r="AE136" s="39"/>
      <c r="AT136" s="18" t="s">
        <v>169</v>
      </c>
      <c r="AU136" s="18" t="s">
        <v>82</v>
      </c>
    </row>
    <row r="137" s="2" customFormat="1">
      <c r="A137" s="39"/>
      <c r="B137" s="40"/>
      <c r="C137" s="41"/>
      <c r="D137" s="233" t="s">
        <v>171</v>
      </c>
      <c r="E137" s="41"/>
      <c r="F137" s="237" t="s">
        <v>913</v>
      </c>
      <c r="G137" s="41"/>
      <c r="H137" s="41"/>
      <c r="I137" s="138"/>
      <c r="J137" s="41"/>
      <c r="K137" s="41"/>
      <c r="L137" s="45"/>
      <c r="M137" s="235"/>
      <c r="N137" s="236"/>
      <c r="O137" s="85"/>
      <c r="P137" s="85"/>
      <c r="Q137" s="85"/>
      <c r="R137" s="85"/>
      <c r="S137" s="85"/>
      <c r="T137" s="86"/>
      <c r="U137" s="39"/>
      <c r="V137" s="39"/>
      <c r="W137" s="39"/>
      <c r="X137" s="39"/>
      <c r="Y137" s="39"/>
      <c r="Z137" s="39"/>
      <c r="AA137" s="39"/>
      <c r="AB137" s="39"/>
      <c r="AC137" s="39"/>
      <c r="AD137" s="39"/>
      <c r="AE137" s="39"/>
      <c r="AT137" s="18" t="s">
        <v>171</v>
      </c>
      <c r="AU137" s="18" t="s">
        <v>82</v>
      </c>
    </row>
    <row r="138" s="13" customFormat="1">
      <c r="A138" s="13"/>
      <c r="B138" s="238"/>
      <c r="C138" s="239"/>
      <c r="D138" s="233" t="s">
        <v>173</v>
      </c>
      <c r="E138" s="240" t="s">
        <v>19</v>
      </c>
      <c r="F138" s="241" t="s">
        <v>914</v>
      </c>
      <c r="G138" s="239"/>
      <c r="H138" s="242">
        <v>23.712</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173</v>
      </c>
      <c r="AU138" s="248" t="s">
        <v>82</v>
      </c>
      <c r="AV138" s="13" t="s">
        <v>82</v>
      </c>
      <c r="AW138" s="13" t="s">
        <v>33</v>
      </c>
      <c r="AX138" s="13" t="s">
        <v>80</v>
      </c>
      <c r="AY138" s="248" t="s">
        <v>160</v>
      </c>
    </row>
    <row r="139" s="2" customFormat="1" ht="16.5" customHeight="1">
      <c r="A139" s="39"/>
      <c r="B139" s="40"/>
      <c r="C139" s="249" t="s">
        <v>248</v>
      </c>
      <c r="D139" s="249" t="s">
        <v>187</v>
      </c>
      <c r="E139" s="250" t="s">
        <v>915</v>
      </c>
      <c r="F139" s="251" t="s">
        <v>916</v>
      </c>
      <c r="G139" s="252" t="s">
        <v>190</v>
      </c>
      <c r="H139" s="253">
        <v>0.0070000000000000001</v>
      </c>
      <c r="I139" s="254"/>
      <c r="J139" s="255">
        <f>ROUND(I139*H139,2)</f>
        <v>0</v>
      </c>
      <c r="K139" s="251" t="s">
        <v>166</v>
      </c>
      <c r="L139" s="256"/>
      <c r="M139" s="257" t="s">
        <v>19</v>
      </c>
      <c r="N139" s="258" t="s">
        <v>43</v>
      </c>
      <c r="O139" s="85"/>
      <c r="P139" s="229">
        <f>O139*H139</f>
        <v>0</v>
      </c>
      <c r="Q139" s="229">
        <v>1</v>
      </c>
      <c r="R139" s="229">
        <f>Q139*H139</f>
        <v>0.0070000000000000001</v>
      </c>
      <c r="S139" s="229">
        <v>0</v>
      </c>
      <c r="T139" s="230">
        <f>S139*H139</f>
        <v>0</v>
      </c>
      <c r="U139" s="39"/>
      <c r="V139" s="39"/>
      <c r="W139" s="39"/>
      <c r="X139" s="39"/>
      <c r="Y139" s="39"/>
      <c r="Z139" s="39"/>
      <c r="AA139" s="39"/>
      <c r="AB139" s="39"/>
      <c r="AC139" s="39"/>
      <c r="AD139" s="39"/>
      <c r="AE139" s="39"/>
      <c r="AR139" s="231" t="s">
        <v>357</v>
      </c>
      <c r="AT139" s="231" t="s">
        <v>187</v>
      </c>
      <c r="AU139" s="231" t="s">
        <v>82</v>
      </c>
      <c r="AY139" s="18" t="s">
        <v>160</v>
      </c>
      <c r="BE139" s="232">
        <f>IF(N139="základní",J139,0)</f>
        <v>0</v>
      </c>
      <c r="BF139" s="232">
        <f>IF(N139="snížená",J139,0)</f>
        <v>0</v>
      </c>
      <c r="BG139" s="232">
        <f>IF(N139="zákl. přenesená",J139,0)</f>
        <v>0</v>
      </c>
      <c r="BH139" s="232">
        <f>IF(N139="sníž. přenesená",J139,0)</f>
        <v>0</v>
      </c>
      <c r="BI139" s="232">
        <f>IF(N139="nulová",J139,0)</f>
        <v>0</v>
      </c>
      <c r="BJ139" s="18" t="s">
        <v>80</v>
      </c>
      <c r="BK139" s="232">
        <f>ROUND(I139*H139,2)</f>
        <v>0</v>
      </c>
      <c r="BL139" s="18" t="s">
        <v>266</v>
      </c>
      <c r="BM139" s="231" t="s">
        <v>917</v>
      </c>
    </row>
    <row r="140" s="2" customFormat="1">
      <c r="A140" s="39"/>
      <c r="B140" s="40"/>
      <c r="C140" s="41"/>
      <c r="D140" s="233" t="s">
        <v>169</v>
      </c>
      <c r="E140" s="41"/>
      <c r="F140" s="234" t="s">
        <v>916</v>
      </c>
      <c r="G140" s="41"/>
      <c r="H140" s="41"/>
      <c r="I140" s="138"/>
      <c r="J140" s="41"/>
      <c r="K140" s="41"/>
      <c r="L140" s="45"/>
      <c r="M140" s="235"/>
      <c r="N140" s="236"/>
      <c r="O140" s="85"/>
      <c r="P140" s="85"/>
      <c r="Q140" s="85"/>
      <c r="R140" s="85"/>
      <c r="S140" s="85"/>
      <c r="T140" s="86"/>
      <c r="U140" s="39"/>
      <c r="V140" s="39"/>
      <c r="W140" s="39"/>
      <c r="X140" s="39"/>
      <c r="Y140" s="39"/>
      <c r="Z140" s="39"/>
      <c r="AA140" s="39"/>
      <c r="AB140" s="39"/>
      <c r="AC140" s="39"/>
      <c r="AD140" s="39"/>
      <c r="AE140" s="39"/>
      <c r="AT140" s="18" t="s">
        <v>169</v>
      </c>
      <c r="AU140" s="18" t="s">
        <v>82</v>
      </c>
    </row>
    <row r="141" s="13" customFormat="1">
      <c r="A141" s="13"/>
      <c r="B141" s="238"/>
      <c r="C141" s="239"/>
      <c r="D141" s="233" t="s">
        <v>173</v>
      </c>
      <c r="E141" s="239"/>
      <c r="F141" s="241" t="s">
        <v>918</v>
      </c>
      <c r="G141" s="239"/>
      <c r="H141" s="242">
        <v>0.0070000000000000001</v>
      </c>
      <c r="I141" s="243"/>
      <c r="J141" s="239"/>
      <c r="K141" s="239"/>
      <c r="L141" s="244"/>
      <c r="M141" s="245"/>
      <c r="N141" s="246"/>
      <c r="O141" s="246"/>
      <c r="P141" s="246"/>
      <c r="Q141" s="246"/>
      <c r="R141" s="246"/>
      <c r="S141" s="246"/>
      <c r="T141" s="247"/>
      <c r="U141" s="13"/>
      <c r="V141" s="13"/>
      <c r="W141" s="13"/>
      <c r="X141" s="13"/>
      <c r="Y141" s="13"/>
      <c r="Z141" s="13"/>
      <c r="AA141" s="13"/>
      <c r="AB141" s="13"/>
      <c r="AC141" s="13"/>
      <c r="AD141" s="13"/>
      <c r="AE141" s="13"/>
      <c r="AT141" s="248" t="s">
        <v>173</v>
      </c>
      <c r="AU141" s="248" t="s">
        <v>82</v>
      </c>
      <c r="AV141" s="13" t="s">
        <v>82</v>
      </c>
      <c r="AW141" s="13" t="s">
        <v>4</v>
      </c>
      <c r="AX141" s="13" t="s">
        <v>80</v>
      </c>
      <c r="AY141" s="248" t="s">
        <v>160</v>
      </c>
    </row>
    <row r="142" s="2" customFormat="1" ht="16.5" customHeight="1">
      <c r="A142" s="39"/>
      <c r="B142" s="40"/>
      <c r="C142" s="220" t="s">
        <v>255</v>
      </c>
      <c r="D142" s="220" t="s">
        <v>162</v>
      </c>
      <c r="E142" s="221" t="s">
        <v>919</v>
      </c>
      <c r="F142" s="222" t="s">
        <v>920</v>
      </c>
      <c r="G142" s="223" t="s">
        <v>197</v>
      </c>
      <c r="H142" s="224">
        <v>11.856</v>
      </c>
      <c r="I142" s="225"/>
      <c r="J142" s="226">
        <f>ROUND(I142*H142,2)</f>
        <v>0</v>
      </c>
      <c r="K142" s="222" t="s">
        <v>166</v>
      </c>
      <c r="L142" s="45"/>
      <c r="M142" s="227" t="s">
        <v>19</v>
      </c>
      <c r="N142" s="228" t="s">
        <v>43</v>
      </c>
      <c r="O142" s="85"/>
      <c r="P142" s="229">
        <f>O142*H142</f>
        <v>0</v>
      </c>
      <c r="Q142" s="229">
        <v>0.00040000000000000002</v>
      </c>
      <c r="R142" s="229">
        <f>Q142*H142</f>
        <v>0.0047423999999999999</v>
      </c>
      <c r="S142" s="229">
        <v>0</v>
      </c>
      <c r="T142" s="230">
        <f>S142*H142</f>
        <v>0</v>
      </c>
      <c r="U142" s="39"/>
      <c r="V142" s="39"/>
      <c r="W142" s="39"/>
      <c r="X142" s="39"/>
      <c r="Y142" s="39"/>
      <c r="Z142" s="39"/>
      <c r="AA142" s="39"/>
      <c r="AB142" s="39"/>
      <c r="AC142" s="39"/>
      <c r="AD142" s="39"/>
      <c r="AE142" s="39"/>
      <c r="AR142" s="231" t="s">
        <v>266</v>
      </c>
      <c r="AT142" s="231" t="s">
        <v>162</v>
      </c>
      <c r="AU142" s="231" t="s">
        <v>82</v>
      </c>
      <c r="AY142" s="18" t="s">
        <v>160</v>
      </c>
      <c r="BE142" s="232">
        <f>IF(N142="základní",J142,0)</f>
        <v>0</v>
      </c>
      <c r="BF142" s="232">
        <f>IF(N142="snížená",J142,0)</f>
        <v>0</v>
      </c>
      <c r="BG142" s="232">
        <f>IF(N142="zákl. přenesená",J142,0)</f>
        <v>0</v>
      </c>
      <c r="BH142" s="232">
        <f>IF(N142="sníž. přenesená",J142,0)</f>
        <v>0</v>
      </c>
      <c r="BI142" s="232">
        <f>IF(N142="nulová",J142,0)</f>
        <v>0</v>
      </c>
      <c r="BJ142" s="18" t="s">
        <v>80</v>
      </c>
      <c r="BK142" s="232">
        <f>ROUND(I142*H142,2)</f>
        <v>0</v>
      </c>
      <c r="BL142" s="18" t="s">
        <v>266</v>
      </c>
      <c r="BM142" s="231" t="s">
        <v>921</v>
      </c>
    </row>
    <row r="143" s="2" customFormat="1">
      <c r="A143" s="39"/>
      <c r="B143" s="40"/>
      <c r="C143" s="41"/>
      <c r="D143" s="233" t="s">
        <v>169</v>
      </c>
      <c r="E143" s="41"/>
      <c r="F143" s="234" t="s">
        <v>922</v>
      </c>
      <c r="G143" s="41"/>
      <c r="H143" s="41"/>
      <c r="I143" s="138"/>
      <c r="J143" s="41"/>
      <c r="K143" s="41"/>
      <c r="L143" s="45"/>
      <c r="M143" s="235"/>
      <c r="N143" s="236"/>
      <c r="O143" s="85"/>
      <c r="P143" s="85"/>
      <c r="Q143" s="85"/>
      <c r="R143" s="85"/>
      <c r="S143" s="85"/>
      <c r="T143" s="86"/>
      <c r="U143" s="39"/>
      <c r="V143" s="39"/>
      <c r="W143" s="39"/>
      <c r="X143" s="39"/>
      <c r="Y143" s="39"/>
      <c r="Z143" s="39"/>
      <c r="AA143" s="39"/>
      <c r="AB143" s="39"/>
      <c r="AC143" s="39"/>
      <c r="AD143" s="39"/>
      <c r="AE143" s="39"/>
      <c r="AT143" s="18" t="s">
        <v>169</v>
      </c>
      <c r="AU143" s="18" t="s">
        <v>82</v>
      </c>
    </row>
    <row r="144" s="2" customFormat="1">
      <c r="A144" s="39"/>
      <c r="B144" s="40"/>
      <c r="C144" s="41"/>
      <c r="D144" s="233" t="s">
        <v>171</v>
      </c>
      <c r="E144" s="41"/>
      <c r="F144" s="237" t="s">
        <v>923</v>
      </c>
      <c r="G144" s="41"/>
      <c r="H144" s="41"/>
      <c r="I144" s="138"/>
      <c r="J144" s="41"/>
      <c r="K144" s="41"/>
      <c r="L144" s="45"/>
      <c r="M144" s="235"/>
      <c r="N144" s="236"/>
      <c r="O144" s="85"/>
      <c r="P144" s="85"/>
      <c r="Q144" s="85"/>
      <c r="R144" s="85"/>
      <c r="S144" s="85"/>
      <c r="T144" s="86"/>
      <c r="U144" s="39"/>
      <c r="V144" s="39"/>
      <c r="W144" s="39"/>
      <c r="X144" s="39"/>
      <c r="Y144" s="39"/>
      <c r="Z144" s="39"/>
      <c r="AA144" s="39"/>
      <c r="AB144" s="39"/>
      <c r="AC144" s="39"/>
      <c r="AD144" s="39"/>
      <c r="AE144" s="39"/>
      <c r="AT144" s="18" t="s">
        <v>171</v>
      </c>
      <c r="AU144" s="18" t="s">
        <v>82</v>
      </c>
    </row>
    <row r="145" s="2" customFormat="1" ht="21.75" customHeight="1">
      <c r="A145" s="39"/>
      <c r="B145" s="40"/>
      <c r="C145" s="249" t="s">
        <v>8</v>
      </c>
      <c r="D145" s="249" t="s">
        <v>187</v>
      </c>
      <c r="E145" s="250" t="s">
        <v>924</v>
      </c>
      <c r="F145" s="251" t="s">
        <v>925</v>
      </c>
      <c r="G145" s="252" t="s">
        <v>197</v>
      </c>
      <c r="H145" s="253">
        <v>13.634</v>
      </c>
      <c r="I145" s="254"/>
      <c r="J145" s="255">
        <f>ROUND(I145*H145,2)</f>
        <v>0</v>
      </c>
      <c r="K145" s="251" t="s">
        <v>166</v>
      </c>
      <c r="L145" s="256"/>
      <c r="M145" s="257" t="s">
        <v>19</v>
      </c>
      <c r="N145" s="258" t="s">
        <v>43</v>
      </c>
      <c r="O145" s="85"/>
      <c r="P145" s="229">
        <f>O145*H145</f>
        <v>0</v>
      </c>
      <c r="Q145" s="229">
        <v>0.0038800000000000002</v>
      </c>
      <c r="R145" s="229">
        <f>Q145*H145</f>
        <v>0.052899920000000003</v>
      </c>
      <c r="S145" s="229">
        <v>0</v>
      </c>
      <c r="T145" s="230">
        <f>S145*H145</f>
        <v>0</v>
      </c>
      <c r="U145" s="39"/>
      <c r="V145" s="39"/>
      <c r="W145" s="39"/>
      <c r="X145" s="39"/>
      <c r="Y145" s="39"/>
      <c r="Z145" s="39"/>
      <c r="AA145" s="39"/>
      <c r="AB145" s="39"/>
      <c r="AC145" s="39"/>
      <c r="AD145" s="39"/>
      <c r="AE145" s="39"/>
      <c r="AR145" s="231" t="s">
        <v>357</v>
      </c>
      <c r="AT145" s="231" t="s">
        <v>187</v>
      </c>
      <c r="AU145" s="231" t="s">
        <v>82</v>
      </c>
      <c r="AY145" s="18" t="s">
        <v>160</v>
      </c>
      <c r="BE145" s="232">
        <f>IF(N145="základní",J145,0)</f>
        <v>0</v>
      </c>
      <c r="BF145" s="232">
        <f>IF(N145="snížená",J145,0)</f>
        <v>0</v>
      </c>
      <c r="BG145" s="232">
        <f>IF(N145="zákl. přenesená",J145,0)</f>
        <v>0</v>
      </c>
      <c r="BH145" s="232">
        <f>IF(N145="sníž. přenesená",J145,0)</f>
        <v>0</v>
      </c>
      <c r="BI145" s="232">
        <f>IF(N145="nulová",J145,0)</f>
        <v>0</v>
      </c>
      <c r="BJ145" s="18" t="s">
        <v>80</v>
      </c>
      <c r="BK145" s="232">
        <f>ROUND(I145*H145,2)</f>
        <v>0</v>
      </c>
      <c r="BL145" s="18" t="s">
        <v>266</v>
      </c>
      <c r="BM145" s="231" t="s">
        <v>926</v>
      </c>
    </row>
    <row r="146" s="2" customFormat="1">
      <c r="A146" s="39"/>
      <c r="B146" s="40"/>
      <c r="C146" s="41"/>
      <c r="D146" s="233" t="s">
        <v>169</v>
      </c>
      <c r="E146" s="41"/>
      <c r="F146" s="234" t="s">
        <v>925</v>
      </c>
      <c r="G146" s="41"/>
      <c r="H146" s="41"/>
      <c r="I146" s="138"/>
      <c r="J146" s="41"/>
      <c r="K146" s="41"/>
      <c r="L146" s="45"/>
      <c r="M146" s="235"/>
      <c r="N146" s="236"/>
      <c r="O146" s="85"/>
      <c r="P146" s="85"/>
      <c r="Q146" s="85"/>
      <c r="R146" s="85"/>
      <c r="S146" s="85"/>
      <c r="T146" s="86"/>
      <c r="U146" s="39"/>
      <c r="V146" s="39"/>
      <c r="W146" s="39"/>
      <c r="X146" s="39"/>
      <c r="Y146" s="39"/>
      <c r="Z146" s="39"/>
      <c r="AA146" s="39"/>
      <c r="AB146" s="39"/>
      <c r="AC146" s="39"/>
      <c r="AD146" s="39"/>
      <c r="AE146" s="39"/>
      <c r="AT146" s="18" t="s">
        <v>169</v>
      </c>
      <c r="AU146" s="18" t="s">
        <v>82</v>
      </c>
    </row>
    <row r="147" s="13" customFormat="1">
      <c r="A147" s="13"/>
      <c r="B147" s="238"/>
      <c r="C147" s="239"/>
      <c r="D147" s="233" t="s">
        <v>173</v>
      </c>
      <c r="E147" s="239"/>
      <c r="F147" s="241" t="s">
        <v>927</v>
      </c>
      <c r="G147" s="239"/>
      <c r="H147" s="242">
        <v>13.634</v>
      </c>
      <c r="I147" s="243"/>
      <c r="J147" s="239"/>
      <c r="K147" s="239"/>
      <c r="L147" s="244"/>
      <c r="M147" s="285"/>
      <c r="N147" s="286"/>
      <c r="O147" s="286"/>
      <c r="P147" s="286"/>
      <c r="Q147" s="286"/>
      <c r="R147" s="286"/>
      <c r="S147" s="286"/>
      <c r="T147" s="287"/>
      <c r="U147" s="13"/>
      <c r="V147" s="13"/>
      <c r="W147" s="13"/>
      <c r="X147" s="13"/>
      <c r="Y147" s="13"/>
      <c r="Z147" s="13"/>
      <c r="AA147" s="13"/>
      <c r="AB147" s="13"/>
      <c r="AC147" s="13"/>
      <c r="AD147" s="13"/>
      <c r="AE147" s="13"/>
      <c r="AT147" s="248" t="s">
        <v>173</v>
      </c>
      <c r="AU147" s="248" t="s">
        <v>82</v>
      </c>
      <c r="AV147" s="13" t="s">
        <v>82</v>
      </c>
      <c r="AW147" s="13" t="s">
        <v>4</v>
      </c>
      <c r="AX147" s="13" t="s">
        <v>80</v>
      </c>
      <c r="AY147" s="248" t="s">
        <v>160</v>
      </c>
    </row>
    <row r="148" s="2" customFormat="1" ht="6.96" customHeight="1">
      <c r="A148" s="39"/>
      <c r="B148" s="60"/>
      <c r="C148" s="61"/>
      <c r="D148" s="61"/>
      <c r="E148" s="61"/>
      <c r="F148" s="61"/>
      <c r="G148" s="61"/>
      <c r="H148" s="61"/>
      <c r="I148" s="168"/>
      <c r="J148" s="61"/>
      <c r="K148" s="61"/>
      <c r="L148" s="45"/>
      <c r="M148" s="39"/>
      <c r="O148" s="39"/>
      <c r="P148" s="39"/>
      <c r="Q148" s="39"/>
      <c r="R148" s="39"/>
      <c r="S148" s="39"/>
      <c r="T148" s="39"/>
      <c r="U148" s="39"/>
      <c r="V148" s="39"/>
      <c r="W148" s="39"/>
      <c r="X148" s="39"/>
      <c r="Y148" s="39"/>
      <c r="Z148" s="39"/>
      <c r="AA148" s="39"/>
      <c r="AB148" s="39"/>
      <c r="AC148" s="39"/>
      <c r="AD148" s="39"/>
      <c r="AE148" s="39"/>
    </row>
  </sheetData>
  <sheetProtection sheet="1" autoFilter="0" formatColumns="0" formatRows="0" objects="1" scenarios="1" spinCount="100000" saltValue="E0vl0PJxJLdEwyOoYCEtpXWWlDbGLI/Sbg28YoaIJqGlN7bMwlw6H0GbYB6qk3FxDAaGMjJ7pqUbhllQ9HBDAw==" hashValue="hEs0Y0a1lMgNodgvbkxas621NgRoxwUsbZ4J/AO75dZBb3BnpZsSEwoiv0kmv6M37B9EV+nOqOgAJjs60JGfUw==" algorithmName="SHA-512" password="CC35"/>
  <autoFilter ref="C86:K147"/>
  <mergeCells count="9">
    <mergeCell ref="E7:H7"/>
    <mergeCell ref="E9:H9"/>
    <mergeCell ref="E18:H18"/>
    <mergeCell ref="E27:H27"/>
    <mergeCell ref="E48:H48"/>
    <mergeCell ref="E50:H50"/>
    <mergeCell ref="E77:H77"/>
    <mergeCell ref="E79:H7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29"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29"/>
      <c r="L2" s="1"/>
      <c r="M2" s="1"/>
      <c r="N2" s="1"/>
      <c r="O2" s="1"/>
      <c r="P2" s="1"/>
      <c r="Q2" s="1"/>
      <c r="R2" s="1"/>
      <c r="S2" s="1"/>
      <c r="T2" s="1"/>
      <c r="U2" s="1"/>
      <c r="V2" s="1"/>
      <c r="AT2" s="18" t="s">
        <v>94</v>
      </c>
    </row>
    <row r="3" s="1" customFormat="1" ht="6.96" customHeight="1">
      <c r="B3" s="131"/>
      <c r="C3" s="132"/>
      <c r="D3" s="132"/>
      <c r="E3" s="132"/>
      <c r="F3" s="132"/>
      <c r="G3" s="132"/>
      <c r="H3" s="132"/>
      <c r="I3" s="133"/>
      <c r="J3" s="132"/>
      <c r="K3" s="132"/>
      <c r="L3" s="21"/>
      <c r="AT3" s="18" t="s">
        <v>82</v>
      </c>
    </row>
    <row r="4" s="1" customFormat="1" ht="24.96" customHeight="1">
      <c r="B4" s="21"/>
      <c r="D4" s="134" t="s">
        <v>105</v>
      </c>
      <c r="I4" s="129"/>
      <c r="L4" s="21"/>
      <c r="M4" s="135" t="s">
        <v>10</v>
      </c>
      <c r="AT4" s="18" t="s">
        <v>4</v>
      </c>
    </row>
    <row r="5" s="1" customFormat="1" ht="6.96" customHeight="1">
      <c r="B5" s="21"/>
      <c r="I5" s="129"/>
      <c r="L5" s="21"/>
    </row>
    <row r="6" s="1" customFormat="1" ht="12" customHeight="1">
      <c r="B6" s="21"/>
      <c r="D6" s="136" t="s">
        <v>16</v>
      </c>
      <c r="I6" s="129"/>
      <c r="L6" s="21"/>
    </row>
    <row r="7" s="1" customFormat="1" ht="16.5" customHeight="1">
      <c r="B7" s="21"/>
      <c r="E7" s="137" t="str">
        <f>'Rekapitulace stavby'!K6</f>
        <v>Parkoviště a komunikace Rumburk Na ValechR1</v>
      </c>
      <c r="F7" s="136"/>
      <c r="G7" s="136"/>
      <c r="H7" s="136"/>
      <c r="I7" s="129"/>
      <c r="L7" s="21"/>
    </row>
    <row r="8" s="2" customFormat="1" ht="12" customHeight="1">
      <c r="A8" s="39"/>
      <c r="B8" s="45"/>
      <c r="C8" s="39"/>
      <c r="D8" s="136" t="s">
        <v>114</v>
      </c>
      <c r="E8" s="39"/>
      <c r="F8" s="39"/>
      <c r="G8" s="39"/>
      <c r="H8" s="39"/>
      <c r="I8" s="138"/>
      <c r="J8" s="39"/>
      <c r="K8" s="39"/>
      <c r="L8" s="139"/>
      <c r="S8" s="39"/>
      <c r="T8" s="39"/>
      <c r="U8" s="39"/>
      <c r="V8" s="39"/>
      <c r="W8" s="39"/>
      <c r="X8" s="39"/>
      <c r="Y8" s="39"/>
      <c r="Z8" s="39"/>
      <c r="AA8" s="39"/>
      <c r="AB8" s="39"/>
      <c r="AC8" s="39"/>
      <c r="AD8" s="39"/>
      <c r="AE8" s="39"/>
    </row>
    <row r="9" s="2" customFormat="1" ht="16.5" customHeight="1">
      <c r="A9" s="39"/>
      <c r="B9" s="45"/>
      <c r="C9" s="39"/>
      <c r="D9" s="39"/>
      <c r="E9" s="140" t="s">
        <v>928</v>
      </c>
      <c r="F9" s="39"/>
      <c r="G9" s="39"/>
      <c r="H9" s="39"/>
      <c r="I9" s="138"/>
      <c r="J9" s="39"/>
      <c r="K9" s="39"/>
      <c r="L9" s="139"/>
      <c r="S9" s="39"/>
      <c r="T9" s="39"/>
      <c r="U9" s="39"/>
      <c r="V9" s="39"/>
      <c r="W9" s="39"/>
      <c r="X9" s="39"/>
      <c r="Y9" s="39"/>
      <c r="Z9" s="39"/>
      <c r="AA9" s="39"/>
      <c r="AB9" s="39"/>
      <c r="AC9" s="39"/>
      <c r="AD9" s="39"/>
      <c r="AE9" s="39"/>
    </row>
    <row r="10" s="2" customFormat="1">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2" customFormat="1" ht="12" customHeight="1">
      <c r="A12" s="39"/>
      <c r="B12" s="45"/>
      <c r="C12" s="39"/>
      <c r="D12" s="136" t="s">
        <v>21</v>
      </c>
      <c r="E12" s="39"/>
      <c r="F12" s="141" t="s">
        <v>22</v>
      </c>
      <c r="G12" s="39"/>
      <c r="H12" s="39"/>
      <c r="I12" s="142" t="s">
        <v>23</v>
      </c>
      <c r="J12" s="143" t="str">
        <f>'Rekapitulace stavby'!AN8</f>
        <v>30. 7. 2019</v>
      </c>
      <c r="K12" s="39"/>
      <c r="L12" s="139"/>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2" customFormat="1" ht="18" customHeight="1">
      <c r="A15" s="39"/>
      <c r="B15" s="45"/>
      <c r="C15" s="39"/>
      <c r="D15" s="39"/>
      <c r="E15" s="141" t="s">
        <v>27</v>
      </c>
      <c r="F15" s="39"/>
      <c r="G15" s="39"/>
      <c r="H15" s="39"/>
      <c r="I15" s="142" t="s">
        <v>28</v>
      </c>
      <c r="J15" s="141" t="s">
        <v>19</v>
      </c>
      <c r="K15" s="39"/>
      <c r="L15" s="139"/>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2" customFormat="1" ht="12" customHeight="1">
      <c r="A20" s="39"/>
      <c r="B20" s="45"/>
      <c r="C20" s="39"/>
      <c r="D20" s="136" t="s">
        <v>31</v>
      </c>
      <c r="E20" s="39"/>
      <c r="F20" s="39"/>
      <c r="G20" s="39"/>
      <c r="H20" s="39"/>
      <c r="I20" s="142" t="s">
        <v>26</v>
      </c>
      <c r="J20" s="141" t="str">
        <f>IF('Rekapitulace stavby'!AN16="","",'Rekapitulace stavby'!AN16)</f>
        <v/>
      </c>
      <c r="K20" s="39"/>
      <c r="L20" s="139"/>
      <c r="S20" s="39"/>
      <c r="T20" s="39"/>
      <c r="U20" s="39"/>
      <c r="V20" s="39"/>
      <c r="W20" s="39"/>
      <c r="X20" s="39"/>
      <c r="Y20" s="39"/>
      <c r="Z20" s="39"/>
      <c r="AA20" s="39"/>
      <c r="AB20" s="39"/>
      <c r="AC20" s="39"/>
      <c r="AD20" s="39"/>
      <c r="AE20" s="39"/>
    </row>
    <row r="21" s="2" customFormat="1" ht="18" customHeight="1">
      <c r="A21" s="39"/>
      <c r="B21" s="45"/>
      <c r="C21" s="39"/>
      <c r="D21" s="39"/>
      <c r="E21" s="141" t="str">
        <f>IF('Rekapitulace stavby'!E17="","",'Rekapitulace stavby'!E17)</f>
        <v xml:space="preserve"> </v>
      </c>
      <c r="F21" s="39"/>
      <c r="G21" s="39"/>
      <c r="H21" s="39"/>
      <c r="I21" s="142" t="s">
        <v>28</v>
      </c>
      <c r="J21" s="141" t="str">
        <f>IF('Rekapitulace stavby'!AN17="","",'Rekapitulace stavby'!AN17)</f>
        <v/>
      </c>
      <c r="K21" s="39"/>
      <c r="L21" s="139"/>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2" customFormat="1" ht="12" customHeight="1">
      <c r="A23" s="39"/>
      <c r="B23" s="45"/>
      <c r="C23" s="39"/>
      <c r="D23" s="136" t="s">
        <v>34</v>
      </c>
      <c r="E23" s="39"/>
      <c r="F23" s="39"/>
      <c r="G23" s="39"/>
      <c r="H23" s="39"/>
      <c r="I23" s="142" t="s">
        <v>26</v>
      </c>
      <c r="J23" s="141" t="s">
        <v>19</v>
      </c>
      <c r="K23" s="39"/>
      <c r="L23" s="139"/>
      <c r="S23" s="39"/>
      <c r="T23" s="39"/>
      <c r="U23" s="39"/>
      <c r="V23" s="39"/>
      <c r="W23" s="39"/>
      <c r="X23" s="39"/>
      <c r="Y23" s="39"/>
      <c r="Z23" s="39"/>
      <c r="AA23" s="39"/>
      <c r="AB23" s="39"/>
      <c r="AC23" s="39"/>
      <c r="AD23" s="39"/>
      <c r="AE23" s="39"/>
    </row>
    <row r="24" s="2" customFormat="1" ht="18" customHeight="1">
      <c r="A24" s="39"/>
      <c r="B24" s="45"/>
      <c r="C24" s="39"/>
      <c r="D24" s="39"/>
      <c r="E24" s="141" t="s">
        <v>35</v>
      </c>
      <c r="F24" s="39"/>
      <c r="G24" s="39"/>
      <c r="H24" s="39"/>
      <c r="I24" s="142" t="s">
        <v>28</v>
      </c>
      <c r="J24" s="141" t="s">
        <v>19</v>
      </c>
      <c r="K24" s="39"/>
      <c r="L24" s="139"/>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2" customFormat="1" ht="6.96"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2" customFormat="1" ht="25.44" customHeight="1">
      <c r="A30" s="39"/>
      <c r="B30" s="45"/>
      <c r="C30" s="39"/>
      <c r="D30" s="151" t="s">
        <v>38</v>
      </c>
      <c r="E30" s="39"/>
      <c r="F30" s="39"/>
      <c r="G30" s="39"/>
      <c r="H30" s="39"/>
      <c r="I30" s="138"/>
      <c r="J30" s="152">
        <f>ROUND(J88, 2)</f>
        <v>0</v>
      </c>
      <c r="K30" s="39"/>
      <c r="L30" s="139"/>
      <c r="S30" s="39"/>
      <c r="T30" s="39"/>
      <c r="U30" s="39"/>
      <c r="V30" s="39"/>
      <c r="W30" s="39"/>
      <c r="X30" s="39"/>
      <c r="Y30" s="39"/>
      <c r="Z30" s="39"/>
      <c r="AA30" s="39"/>
      <c r="AB30" s="39"/>
      <c r="AC30" s="39"/>
      <c r="AD30" s="39"/>
      <c r="AE30" s="39"/>
    </row>
    <row r="31" s="2" customFormat="1" ht="6.96"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2" customFormat="1" ht="14.4" customHeight="1">
      <c r="A33" s="39"/>
      <c r="B33" s="45"/>
      <c r="C33" s="39"/>
      <c r="D33" s="155" t="s">
        <v>42</v>
      </c>
      <c r="E33" s="136" t="s">
        <v>43</v>
      </c>
      <c r="F33" s="156">
        <f>ROUND((SUM(BE88:BE313)),  2)</f>
        <v>0</v>
      </c>
      <c r="G33" s="39"/>
      <c r="H33" s="39"/>
      <c r="I33" s="157">
        <v>0.20999999999999999</v>
      </c>
      <c r="J33" s="156">
        <f>ROUND(((SUM(BE88:BE313))*I33),  2)</f>
        <v>0</v>
      </c>
      <c r="K33" s="39"/>
      <c r="L33" s="139"/>
      <c r="S33" s="39"/>
      <c r="T33" s="39"/>
      <c r="U33" s="39"/>
      <c r="V33" s="39"/>
      <c r="W33" s="39"/>
      <c r="X33" s="39"/>
      <c r="Y33" s="39"/>
      <c r="Z33" s="39"/>
      <c r="AA33" s="39"/>
      <c r="AB33" s="39"/>
      <c r="AC33" s="39"/>
      <c r="AD33" s="39"/>
      <c r="AE33" s="39"/>
    </row>
    <row r="34" s="2" customFormat="1" ht="14.4" customHeight="1">
      <c r="A34" s="39"/>
      <c r="B34" s="45"/>
      <c r="C34" s="39"/>
      <c r="D34" s="39"/>
      <c r="E34" s="136" t="s">
        <v>44</v>
      </c>
      <c r="F34" s="156">
        <f>ROUND((SUM(BF88:BF313)),  2)</f>
        <v>0</v>
      </c>
      <c r="G34" s="39"/>
      <c r="H34" s="39"/>
      <c r="I34" s="157">
        <v>0.14999999999999999</v>
      </c>
      <c r="J34" s="156">
        <f>ROUND(((SUM(BF88:BF313))*I34),  2)</f>
        <v>0</v>
      </c>
      <c r="K34" s="39"/>
      <c r="L34" s="139"/>
      <c r="S34" s="39"/>
      <c r="T34" s="39"/>
      <c r="U34" s="39"/>
      <c r="V34" s="39"/>
      <c r="W34" s="39"/>
      <c r="X34" s="39"/>
      <c r="Y34" s="39"/>
      <c r="Z34" s="39"/>
      <c r="AA34" s="39"/>
      <c r="AB34" s="39"/>
      <c r="AC34" s="39"/>
      <c r="AD34" s="39"/>
      <c r="AE34" s="39"/>
    </row>
    <row r="35" hidden="1" s="2" customFormat="1" ht="14.4" customHeight="1">
      <c r="A35" s="39"/>
      <c r="B35" s="45"/>
      <c r="C35" s="39"/>
      <c r="D35" s="39"/>
      <c r="E35" s="136" t="s">
        <v>45</v>
      </c>
      <c r="F35" s="156">
        <f>ROUND((SUM(BG88:BG313)),  2)</f>
        <v>0</v>
      </c>
      <c r="G35" s="39"/>
      <c r="H35" s="39"/>
      <c r="I35" s="157">
        <v>0.20999999999999999</v>
      </c>
      <c r="J35" s="156">
        <f>0</f>
        <v>0</v>
      </c>
      <c r="K35" s="39"/>
      <c r="L35" s="139"/>
      <c r="S35" s="39"/>
      <c r="T35" s="39"/>
      <c r="U35" s="39"/>
      <c r="V35" s="39"/>
      <c r="W35" s="39"/>
      <c r="X35" s="39"/>
      <c r="Y35" s="39"/>
      <c r="Z35" s="39"/>
      <c r="AA35" s="39"/>
      <c r="AB35" s="39"/>
      <c r="AC35" s="39"/>
      <c r="AD35" s="39"/>
      <c r="AE35" s="39"/>
    </row>
    <row r="36" hidden="1" s="2" customFormat="1" ht="14.4" customHeight="1">
      <c r="A36" s="39"/>
      <c r="B36" s="45"/>
      <c r="C36" s="39"/>
      <c r="D36" s="39"/>
      <c r="E36" s="136" t="s">
        <v>46</v>
      </c>
      <c r="F36" s="156">
        <f>ROUND((SUM(BH88:BH313)),  2)</f>
        <v>0</v>
      </c>
      <c r="G36" s="39"/>
      <c r="H36" s="39"/>
      <c r="I36" s="157">
        <v>0.14999999999999999</v>
      </c>
      <c r="J36" s="156">
        <f>0</f>
        <v>0</v>
      </c>
      <c r="K36" s="39"/>
      <c r="L36" s="139"/>
      <c r="S36" s="39"/>
      <c r="T36" s="39"/>
      <c r="U36" s="39"/>
      <c r="V36" s="39"/>
      <c r="W36" s="39"/>
      <c r="X36" s="39"/>
      <c r="Y36" s="39"/>
      <c r="Z36" s="39"/>
      <c r="AA36" s="39"/>
      <c r="AB36" s="39"/>
      <c r="AC36" s="39"/>
      <c r="AD36" s="39"/>
      <c r="AE36" s="39"/>
    </row>
    <row r="37" hidden="1" s="2" customFormat="1" ht="14.4" customHeight="1">
      <c r="A37" s="39"/>
      <c r="B37" s="45"/>
      <c r="C37" s="39"/>
      <c r="D37" s="39"/>
      <c r="E37" s="136" t="s">
        <v>47</v>
      </c>
      <c r="F37" s="156">
        <f>ROUND((SUM(BI88:BI313)),  2)</f>
        <v>0</v>
      </c>
      <c r="G37" s="39"/>
      <c r="H37" s="39"/>
      <c r="I37" s="157">
        <v>0</v>
      </c>
      <c r="J37" s="156">
        <f>0</f>
        <v>0</v>
      </c>
      <c r="K37" s="39"/>
      <c r="L37" s="139"/>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2" customFormat="1" ht="25.4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2" customFormat="1" ht="6.96"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2" customFormat="1" ht="24.96" customHeight="1">
      <c r="A45" s="39"/>
      <c r="B45" s="40"/>
      <c r="C45" s="24" t="s">
        <v>130</v>
      </c>
      <c r="D45" s="41"/>
      <c r="E45" s="41"/>
      <c r="F45" s="41"/>
      <c r="G45" s="41"/>
      <c r="H45" s="41"/>
      <c r="I45" s="138"/>
      <c r="J45" s="41"/>
      <c r="K45" s="41"/>
      <c r="L45" s="139"/>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2" customFormat="1" ht="16.5" customHeight="1">
      <c r="A48" s="39"/>
      <c r="B48" s="40"/>
      <c r="C48" s="41"/>
      <c r="D48" s="41"/>
      <c r="E48" s="172" t="str">
        <f>E7</f>
        <v>Parkoviště a komunikace Rumburk Na ValechR1</v>
      </c>
      <c r="F48" s="33"/>
      <c r="G48" s="33"/>
      <c r="H48" s="33"/>
      <c r="I48" s="138"/>
      <c r="J48" s="41"/>
      <c r="K48" s="41"/>
      <c r="L48" s="139"/>
      <c r="S48" s="39"/>
      <c r="T48" s="39"/>
      <c r="U48" s="39"/>
      <c r="V48" s="39"/>
      <c r="W48" s="39"/>
      <c r="X48" s="39"/>
      <c r="Y48" s="39"/>
      <c r="Z48" s="39"/>
      <c r="AA48" s="39"/>
      <c r="AB48" s="39"/>
      <c r="AC48" s="39"/>
      <c r="AD48" s="39"/>
      <c r="AE48" s="39"/>
    </row>
    <row r="49" s="2" customFormat="1" ht="12" customHeight="1">
      <c r="A49" s="39"/>
      <c r="B49" s="40"/>
      <c r="C49" s="33" t="s">
        <v>114</v>
      </c>
      <c r="D49" s="41"/>
      <c r="E49" s="41"/>
      <c r="F49" s="41"/>
      <c r="G49" s="41"/>
      <c r="H49" s="41"/>
      <c r="I49" s="138"/>
      <c r="J49" s="41"/>
      <c r="K49" s="41"/>
      <c r="L49" s="139"/>
      <c r="S49" s="39"/>
      <c r="T49" s="39"/>
      <c r="U49" s="39"/>
      <c r="V49" s="39"/>
      <c r="W49" s="39"/>
      <c r="X49" s="39"/>
      <c r="Y49" s="39"/>
      <c r="Z49" s="39"/>
      <c r="AA49" s="39"/>
      <c r="AB49" s="39"/>
      <c r="AC49" s="39"/>
      <c r="AD49" s="39"/>
      <c r="AE49" s="39"/>
    </row>
    <row r="50" s="2" customFormat="1" ht="16.5" customHeight="1">
      <c r="A50" s="39"/>
      <c r="B50" s="40"/>
      <c r="C50" s="41"/>
      <c r="D50" s="41"/>
      <c r="E50" s="70" t="str">
        <f>E9</f>
        <v>04 - SO 04 Dešťová kanalizace, OLK a retenční nádrž</v>
      </c>
      <c r="F50" s="41"/>
      <c r="G50" s="41"/>
      <c r="H50" s="41"/>
      <c r="I50" s="138"/>
      <c r="J50" s="41"/>
      <c r="K50" s="41"/>
      <c r="L50" s="139"/>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Rumburk</v>
      </c>
      <c r="G52" s="41"/>
      <c r="H52" s="41"/>
      <c r="I52" s="142" t="s">
        <v>23</v>
      </c>
      <c r="J52" s="73" t="str">
        <f>IF(J12="","",J12)</f>
        <v>30. 7. 2019</v>
      </c>
      <c r="K52" s="41"/>
      <c r="L52" s="139"/>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Město Rumburk</v>
      </c>
      <c r="G54" s="41"/>
      <c r="H54" s="41"/>
      <c r="I54" s="142" t="s">
        <v>31</v>
      </c>
      <c r="J54" s="37" t="str">
        <f>E21</f>
        <v xml:space="preserve"> </v>
      </c>
      <c r="K54" s="41"/>
      <c r="L54" s="139"/>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42" t="s">
        <v>34</v>
      </c>
      <c r="J55" s="37" t="str">
        <f>E24</f>
        <v>J. Nešněra</v>
      </c>
      <c r="K55" s="41"/>
      <c r="L55" s="139"/>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2" customFormat="1" ht="29.28" customHeight="1">
      <c r="A57" s="39"/>
      <c r="B57" s="40"/>
      <c r="C57" s="173" t="s">
        <v>131</v>
      </c>
      <c r="D57" s="174"/>
      <c r="E57" s="174"/>
      <c r="F57" s="174"/>
      <c r="G57" s="174"/>
      <c r="H57" s="174"/>
      <c r="I57" s="175"/>
      <c r="J57" s="176" t="s">
        <v>132</v>
      </c>
      <c r="K57" s="174"/>
      <c r="L57" s="139"/>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2" customFormat="1" ht="22.8" customHeight="1">
      <c r="A59" s="39"/>
      <c r="B59" s="40"/>
      <c r="C59" s="177" t="s">
        <v>70</v>
      </c>
      <c r="D59" s="41"/>
      <c r="E59" s="41"/>
      <c r="F59" s="41"/>
      <c r="G59" s="41"/>
      <c r="H59" s="41"/>
      <c r="I59" s="138"/>
      <c r="J59" s="103">
        <f>J88</f>
        <v>0</v>
      </c>
      <c r="K59" s="41"/>
      <c r="L59" s="139"/>
      <c r="S59" s="39"/>
      <c r="T59" s="39"/>
      <c r="U59" s="39"/>
      <c r="V59" s="39"/>
      <c r="W59" s="39"/>
      <c r="X59" s="39"/>
      <c r="Y59" s="39"/>
      <c r="Z59" s="39"/>
      <c r="AA59" s="39"/>
      <c r="AB59" s="39"/>
      <c r="AC59" s="39"/>
      <c r="AD59" s="39"/>
      <c r="AE59" s="39"/>
      <c r="AU59" s="18" t="s">
        <v>133</v>
      </c>
    </row>
    <row r="60" s="9" customFormat="1" ht="24.96" customHeight="1">
      <c r="A60" s="9"/>
      <c r="B60" s="178"/>
      <c r="C60" s="179"/>
      <c r="D60" s="180" t="s">
        <v>134</v>
      </c>
      <c r="E60" s="181"/>
      <c r="F60" s="181"/>
      <c r="G60" s="181"/>
      <c r="H60" s="181"/>
      <c r="I60" s="182"/>
      <c r="J60" s="183">
        <f>J89</f>
        <v>0</v>
      </c>
      <c r="K60" s="179"/>
      <c r="L60" s="184"/>
      <c r="S60" s="9"/>
      <c r="T60" s="9"/>
      <c r="U60" s="9"/>
      <c r="V60" s="9"/>
      <c r="W60" s="9"/>
      <c r="X60" s="9"/>
      <c r="Y60" s="9"/>
      <c r="Z60" s="9"/>
      <c r="AA60" s="9"/>
      <c r="AB60" s="9"/>
      <c r="AC60" s="9"/>
      <c r="AD60" s="9"/>
      <c r="AE60" s="9"/>
    </row>
    <row r="61" s="10" customFormat="1" ht="19.92" customHeight="1">
      <c r="A61" s="10"/>
      <c r="B61" s="185"/>
      <c r="C61" s="186"/>
      <c r="D61" s="187" t="s">
        <v>135</v>
      </c>
      <c r="E61" s="188"/>
      <c r="F61" s="188"/>
      <c r="G61" s="188"/>
      <c r="H61" s="188"/>
      <c r="I61" s="189"/>
      <c r="J61" s="190">
        <f>J90</f>
        <v>0</v>
      </c>
      <c r="K61" s="186"/>
      <c r="L61" s="191"/>
      <c r="S61" s="10"/>
      <c r="T61" s="10"/>
      <c r="U61" s="10"/>
      <c r="V61" s="10"/>
      <c r="W61" s="10"/>
      <c r="X61" s="10"/>
      <c r="Y61" s="10"/>
      <c r="Z61" s="10"/>
      <c r="AA61" s="10"/>
      <c r="AB61" s="10"/>
      <c r="AC61" s="10"/>
      <c r="AD61" s="10"/>
      <c r="AE61" s="10"/>
    </row>
    <row r="62" s="10" customFormat="1" ht="19.92" customHeight="1">
      <c r="A62" s="10"/>
      <c r="B62" s="185"/>
      <c r="C62" s="186"/>
      <c r="D62" s="187" t="s">
        <v>780</v>
      </c>
      <c r="E62" s="188"/>
      <c r="F62" s="188"/>
      <c r="G62" s="188"/>
      <c r="H62" s="188"/>
      <c r="I62" s="189"/>
      <c r="J62" s="190">
        <f>J187</f>
        <v>0</v>
      </c>
      <c r="K62" s="186"/>
      <c r="L62" s="191"/>
      <c r="S62" s="10"/>
      <c r="T62" s="10"/>
      <c r="U62" s="10"/>
      <c r="V62" s="10"/>
      <c r="W62" s="10"/>
      <c r="X62" s="10"/>
      <c r="Y62" s="10"/>
      <c r="Z62" s="10"/>
      <c r="AA62" s="10"/>
      <c r="AB62" s="10"/>
      <c r="AC62" s="10"/>
      <c r="AD62" s="10"/>
      <c r="AE62" s="10"/>
    </row>
    <row r="63" s="10" customFormat="1" ht="19.92" customHeight="1">
      <c r="A63" s="10"/>
      <c r="B63" s="185"/>
      <c r="C63" s="186"/>
      <c r="D63" s="187" t="s">
        <v>781</v>
      </c>
      <c r="E63" s="188"/>
      <c r="F63" s="188"/>
      <c r="G63" s="188"/>
      <c r="H63" s="188"/>
      <c r="I63" s="189"/>
      <c r="J63" s="190">
        <f>J192</f>
        <v>0</v>
      </c>
      <c r="K63" s="186"/>
      <c r="L63" s="191"/>
      <c r="S63" s="10"/>
      <c r="T63" s="10"/>
      <c r="U63" s="10"/>
      <c r="V63" s="10"/>
      <c r="W63" s="10"/>
      <c r="X63" s="10"/>
      <c r="Y63" s="10"/>
      <c r="Z63" s="10"/>
      <c r="AA63" s="10"/>
      <c r="AB63" s="10"/>
      <c r="AC63" s="10"/>
      <c r="AD63" s="10"/>
      <c r="AE63" s="10"/>
    </row>
    <row r="64" s="10" customFormat="1" ht="19.92" customHeight="1">
      <c r="A64" s="10"/>
      <c r="B64" s="185"/>
      <c r="C64" s="186"/>
      <c r="D64" s="187" t="s">
        <v>136</v>
      </c>
      <c r="E64" s="188"/>
      <c r="F64" s="188"/>
      <c r="G64" s="188"/>
      <c r="H64" s="188"/>
      <c r="I64" s="189"/>
      <c r="J64" s="190">
        <f>J204</f>
        <v>0</v>
      </c>
      <c r="K64" s="186"/>
      <c r="L64" s="191"/>
      <c r="S64" s="10"/>
      <c r="T64" s="10"/>
      <c r="U64" s="10"/>
      <c r="V64" s="10"/>
      <c r="W64" s="10"/>
      <c r="X64" s="10"/>
      <c r="Y64" s="10"/>
      <c r="Z64" s="10"/>
      <c r="AA64" s="10"/>
      <c r="AB64" s="10"/>
      <c r="AC64" s="10"/>
      <c r="AD64" s="10"/>
      <c r="AE64" s="10"/>
    </row>
    <row r="65" s="10" customFormat="1" ht="19.92" customHeight="1">
      <c r="A65" s="10"/>
      <c r="B65" s="185"/>
      <c r="C65" s="186"/>
      <c r="D65" s="187" t="s">
        <v>137</v>
      </c>
      <c r="E65" s="188"/>
      <c r="F65" s="188"/>
      <c r="G65" s="188"/>
      <c r="H65" s="188"/>
      <c r="I65" s="189"/>
      <c r="J65" s="190">
        <f>J215</f>
        <v>0</v>
      </c>
      <c r="K65" s="186"/>
      <c r="L65" s="191"/>
      <c r="S65" s="10"/>
      <c r="T65" s="10"/>
      <c r="U65" s="10"/>
      <c r="V65" s="10"/>
      <c r="W65" s="10"/>
      <c r="X65" s="10"/>
      <c r="Y65" s="10"/>
      <c r="Z65" s="10"/>
      <c r="AA65" s="10"/>
      <c r="AB65" s="10"/>
      <c r="AC65" s="10"/>
      <c r="AD65" s="10"/>
      <c r="AE65" s="10"/>
    </row>
    <row r="66" s="10" customFormat="1" ht="19.92" customHeight="1">
      <c r="A66" s="10"/>
      <c r="B66" s="185"/>
      <c r="C66" s="186"/>
      <c r="D66" s="187" t="s">
        <v>139</v>
      </c>
      <c r="E66" s="188"/>
      <c r="F66" s="188"/>
      <c r="G66" s="188"/>
      <c r="H66" s="188"/>
      <c r="I66" s="189"/>
      <c r="J66" s="190">
        <f>J228</f>
        <v>0</v>
      </c>
      <c r="K66" s="186"/>
      <c r="L66" s="191"/>
      <c r="S66" s="10"/>
      <c r="T66" s="10"/>
      <c r="U66" s="10"/>
      <c r="V66" s="10"/>
      <c r="W66" s="10"/>
      <c r="X66" s="10"/>
      <c r="Y66" s="10"/>
      <c r="Z66" s="10"/>
      <c r="AA66" s="10"/>
      <c r="AB66" s="10"/>
      <c r="AC66" s="10"/>
      <c r="AD66" s="10"/>
      <c r="AE66" s="10"/>
    </row>
    <row r="67" s="10" customFormat="1" ht="19.92" customHeight="1">
      <c r="A67" s="10"/>
      <c r="B67" s="185"/>
      <c r="C67" s="186"/>
      <c r="D67" s="187" t="s">
        <v>140</v>
      </c>
      <c r="E67" s="188"/>
      <c r="F67" s="188"/>
      <c r="G67" s="188"/>
      <c r="H67" s="188"/>
      <c r="I67" s="189"/>
      <c r="J67" s="190">
        <f>J305</f>
        <v>0</v>
      </c>
      <c r="K67" s="186"/>
      <c r="L67" s="191"/>
      <c r="S67" s="10"/>
      <c r="T67" s="10"/>
      <c r="U67" s="10"/>
      <c r="V67" s="10"/>
      <c r="W67" s="10"/>
      <c r="X67" s="10"/>
      <c r="Y67" s="10"/>
      <c r="Z67" s="10"/>
      <c r="AA67" s="10"/>
      <c r="AB67" s="10"/>
      <c r="AC67" s="10"/>
      <c r="AD67" s="10"/>
      <c r="AE67" s="10"/>
    </row>
    <row r="68" s="10" customFormat="1" ht="19.92" customHeight="1">
      <c r="A68" s="10"/>
      <c r="B68" s="185"/>
      <c r="C68" s="186"/>
      <c r="D68" s="187" t="s">
        <v>141</v>
      </c>
      <c r="E68" s="188"/>
      <c r="F68" s="188"/>
      <c r="G68" s="188"/>
      <c r="H68" s="188"/>
      <c r="I68" s="189"/>
      <c r="J68" s="190">
        <f>J310</f>
        <v>0</v>
      </c>
      <c r="K68" s="186"/>
      <c r="L68" s="191"/>
      <c r="S68" s="10"/>
      <c r="T68" s="10"/>
      <c r="U68" s="10"/>
      <c r="V68" s="10"/>
      <c r="W68" s="10"/>
      <c r="X68" s="10"/>
      <c r="Y68" s="10"/>
      <c r="Z68" s="10"/>
      <c r="AA68" s="10"/>
      <c r="AB68" s="10"/>
      <c r="AC68" s="10"/>
      <c r="AD68" s="10"/>
      <c r="AE68" s="10"/>
    </row>
    <row r="69" s="2" customFormat="1" ht="21.84" customHeight="1">
      <c r="A69" s="39"/>
      <c r="B69" s="40"/>
      <c r="C69" s="41"/>
      <c r="D69" s="41"/>
      <c r="E69" s="41"/>
      <c r="F69" s="41"/>
      <c r="G69" s="41"/>
      <c r="H69" s="41"/>
      <c r="I69" s="138"/>
      <c r="J69" s="41"/>
      <c r="K69" s="41"/>
      <c r="L69" s="139"/>
      <c r="S69" s="39"/>
      <c r="T69" s="39"/>
      <c r="U69" s="39"/>
      <c r="V69" s="39"/>
      <c r="W69" s="39"/>
      <c r="X69" s="39"/>
      <c r="Y69" s="39"/>
      <c r="Z69" s="39"/>
      <c r="AA69" s="39"/>
      <c r="AB69" s="39"/>
      <c r="AC69" s="39"/>
      <c r="AD69" s="39"/>
      <c r="AE69" s="39"/>
    </row>
    <row r="70" s="2" customFormat="1" ht="6.96" customHeight="1">
      <c r="A70" s="39"/>
      <c r="B70" s="60"/>
      <c r="C70" s="61"/>
      <c r="D70" s="61"/>
      <c r="E70" s="61"/>
      <c r="F70" s="61"/>
      <c r="G70" s="61"/>
      <c r="H70" s="61"/>
      <c r="I70" s="168"/>
      <c r="J70" s="61"/>
      <c r="K70" s="61"/>
      <c r="L70" s="139"/>
      <c r="S70" s="39"/>
      <c r="T70" s="39"/>
      <c r="U70" s="39"/>
      <c r="V70" s="39"/>
      <c r="W70" s="39"/>
      <c r="X70" s="39"/>
      <c r="Y70" s="39"/>
      <c r="Z70" s="39"/>
      <c r="AA70" s="39"/>
      <c r="AB70" s="39"/>
      <c r="AC70" s="39"/>
      <c r="AD70" s="39"/>
      <c r="AE70" s="39"/>
    </row>
    <row r="74" s="2" customFormat="1" ht="6.96" customHeight="1">
      <c r="A74" s="39"/>
      <c r="B74" s="62"/>
      <c r="C74" s="63"/>
      <c r="D74" s="63"/>
      <c r="E74" s="63"/>
      <c r="F74" s="63"/>
      <c r="G74" s="63"/>
      <c r="H74" s="63"/>
      <c r="I74" s="171"/>
      <c r="J74" s="63"/>
      <c r="K74" s="63"/>
      <c r="L74" s="139"/>
      <c r="S74" s="39"/>
      <c r="T74" s="39"/>
      <c r="U74" s="39"/>
      <c r="V74" s="39"/>
      <c r="W74" s="39"/>
      <c r="X74" s="39"/>
      <c r="Y74" s="39"/>
      <c r="Z74" s="39"/>
      <c r="AA74" s="39"/>
      <c r="AB74" s="39"/>
      <c r="AC74" s="39"/>
      <c r="AD74" s="39"/>
      <c r="AE74" s="39"/>
    </row>
    <row r="75" s="2" customFormat="1" ht="24.96" customHeight="1">
      <c r="A75" s="39"/>
      <c r="B75" s="40"/>
      <c r="C75" s="24" t="s">
        <v>145</v>
      </c>
      <c r="D75" s="41"/>
      <c r="E75" s="41"/>
      <c r="F75" s="41"/>
      <c r="G75" s="41"/>
      <c r="H75" s="41"/>
      <c r="I75" s="138"/>
      <c r="J75" s="41"/>
      <c r="K75" s="41"/>
      <c r="L75" s="139"/>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138"/>
      <c r="J76" s="41"/>
      <c r="K76" s="41"/>
      <c r="L76" s="139"/>
      <c r="S76" s="39"/>
      <c r="T76" s="39"/>
      <c r="U76" s="39"/>
      <c r="V76" s="39"/>
      <c r="W76" s="39"/>
      <c r="X76" s="39"/>
      <c r="Y76" s="39"/>
      <c r="Z76" s="39"/>
      <c r="AA76" s="39"/>
      <c r="AB76" s="39"/>
      <c r="AC76" s="39"/>
      <c r="AD76" s="39"/>
      <c r="AE76" s="39"/>
    </row>
    <row r="77" s="2" customFormat="1" ht="12" customHeight="1">
      <c r="A77" s="39"/>
      <c r="B77" s="40"/>
      <c r="C77" s="33" t="s">
        <v>16</v>
      </c>
      <c r="D77" s="41"/>
      <c r="E77" s="41"/>
      <c r="F77" s="41"/>
      <c r="G77" s="41"/>
      <c r="H77" s="41"/>
      <c r="I77" s="138"/>
      <c r="J77" s="41"/>
      <c r="K77" s="41"/>
      <c r="L77" s="139"/>
      <c r="S77" s="39"/>
      <c r="T77" s="39"/>
      <c r="U77" s="39"/>
      <c r="V77" s="39"/>
      <c r="W77" s="39"/>
      <c r="X77" s="39"/>
      <c r="Y77" s="39"/>
      <c r="Z77" s="39"/>
      <c r="AA77" s="39"/>
      <c r="AB77" s="39"/>
      <c r="AC77" s="39"/>
      <c r="AD77" s="39"/>
      <c r="AE77" s="39"/>
    </row>
    <row r="78" s="2" customFormat="1" ht="16.5" customHeight="1">
      <c r="A78" s="39"/>
      <c r="B78" s="40"/>
      <c r="C78" s="41"/>
      <c r="D78" s="41"/>
      <c r="E78" s="172" t="str">
        <f>E7</f>
        <v>Parkoviště a komunikace Rumburk Na ValechR1</v>
      </c>
      <c r="F78" s="33"/>
      <c r="G78" s="33"/>
      <c r="H78" s="33"/>
      <c r="I78" s="138"/>
      <c r="J78" s="41"/>
      <c r="K78" s="41"/>
      <c r="L78" s="139"/>
      <c r="S78" s="39"/>
      <c r="T78" s="39"/>
      <c r="U78" s="39"/>
      <c r="V78" s="39"/>
      <c r="W78" s="39"/>
      <c r="X78" s="39"/>
      <c r="Y78" s="39"/>
      <c r="Z78" s="39"/>
      <c r="AA78" s="39"/>
      <c r="AB78" s="39"/>
      <c r="AC78" s="39"/>
      <c r="AD78" s="39"/>
      <c r="AE78" s="39"/>
    </row>
    <row r="79" s="2" customFormat="1" ht="12" customHeight="1">
      <c r="A79" s="39"/>
      <c r="B79" s="40"/>
      <c r="C79" s="33" t="s">
        <v>114</v>
      </c>
      <c r="D79" s="41"/>
      <c r="E79" s="41"/>
      <c r="F79" s="41"/>
      <c r="G79" s="41"/>
      <c r="H79" s="41"/>
      <c r="I79" s="138"/>
      <c r="J79" s="41"/>
      <c r="K79" s="41"/>
      <c r="L79" s="139"/>
      <c r="S79" s="39"/>
      <c r="T79" s="39"/>
      <c r="U79" s="39"/>
      <c r="V79" s="39"/>
      <c r="W79" s="39"/>
      <c r="X79" s="39"/>
      <c r="Y79" s="39"/>
      <c r="Z79" s="39"/>
      <c r="AA79" s="39"/>
      <c r="AB79" s="39"/>
      <c r="AC79" s="39"/>
      <c r="AD79" s="39"/>
      <c r="AE79" s="39"/>
    </row>
    <row r="80" s="2" customFormat="1" ht="16.5" customHeight="1">
      <c r="A80" s="39"/>
      <c r="B80" s="40"/>
      <c r="C80" s="41"/>
      <c r="D80" s="41"/>
      <c r="E80" s="70" t="str">
        <f>E9</f>
        <v>04 - SO 04 Dešťová kanalizace, OLK a retenční nádrž</v>
      </c>
      <c r="F80" s="41"/>
      <c r="G80" s="41"/>
      <c r="H80" s="41"/>
      <c r="I80" s="138"/>
      <c r="J80" s="41"/>
      <c r="K80" s="41"/>
      <c r="L80" s="139"/>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138"/>
      <c r="J81" s="41"/>
      <c r="K81" s="41"/>
      <c r="L81" s="139"/>
      <c r="S81" s="39"/>
      <c r="T81" s="39"/>
      <c r="U81" s="39"/>
      <c r="V81" s="39"/>
      <c r="W81" s="39"/>
      <c r="X81" s="39"/>
      <c r="Y81" s="39"/>
      <c r="Z81" s="39"/>
      <c r="AA81" s="39"/>
      <c r="AB81" s="39"/>
      <c r="AC81" s="39"/>
      <c r="AD81" s="39"/>
      <c r="AE81" s="39"/>
    </row>
    <row r="82" s="2" customFormat="1" ht="12" customHeight="1">
      <c r="A82" s="39"/>
      <c r="B82" s="40"/>
      <c r="C82" s="33" t="s">
        <v>21</v>
      </c>
      <c r="D82" s="41"/>
      <c r="E82" s="41"/>
      <c r="F82" s="28" t="str">
        <f>F12</f>
        <v>Rumburk</v>
      </c>
      <c r="G82" s="41"/>
      <c r="H82" s="41"/>
      <c r="I82" s="142" t="s">
        <v>23</v>
      </c>
      <c r="J82" s="73" t="str">
        <f>IF(J12="","",J12)</f>
        <v>30. 7. 2019</v>
      </c>
      <c r="K82" s="41"/>
      <c r="L82" s="139"/>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38"/>
      <c r="J83" s="41"/>
      <c r="K83" s="41"/>
      <c r="L83" s="139"/>
      <c r="S83" s="39"/>
      <c r="T83" s="39"/>
      <c r="U83" s="39"/>
      <c r="V83" s="39"/>
      <c r="W83" s="39"/>
      <c r="X83" s="39"/>
      <c r="Y83" s="39"/>
      <c r="Z83" s="39"/>
      <c r="AA83" s="39"/>
      <c r="AB83" s="39"/>
      <c r="AC83" s="39"/>
      <c r="AD83" s="39"/>
      <c r="AE83" s="39"/>
    </row>
    <row r="84" s="2" customFormat="1" ht="15.15" customHeight="1">
      <c r="A84" s="39"/>
      <c r="B84" s="40"/>
      <c r="C84" s="33" t="s">
        <v>25</v>
      </c>
      <c r="D84" s="41"/>
      <c r="E84" s="41"/>
      <c r="F84" s="28" t="str">
        <f>E15</f>
        <v>Město Rumburk</v>
      </c>
      <c r="G84" s="41"/>
      <c r="H84" s="41"/>
      <c r="I84" s="142" t="s">
        <v>31</v>
      </c>
      <c r="J84" s="37" t="str">
        <f>E21</f>
        <v xml:space="preserve"> </v>
      </c>
      <c r="K84" s="41"/>
      <c r="L84" s="139"/>
      <c r="S84" s="39"/>
      <c r="T84" s="39"/>
      <c r="U84" s="39"/>
      <c r="V84" s="39"/>
      <c r="W84" s="39"/>
      <c r="X84" s="39"/>
      <c r="Y84" s="39"/>
      <c r="Z84" s="39"/>
      <c r="AA84" s="39"/>
      <c r="AB84" s="39"/>
      <c r="AC84" s="39"/>
      <c r="AD84" s="39"/>
      <c r="AE84" s="39"/>
    </row>
    <row r="85" s="2" customFormat="1" ht="15.15" customHeight="1">
      <c r="A85" s="39"/>
      <c r="B85" s="40"/>
      <c r="C85" s="33" t="s">
        <v>29</v>
      </c>
      <c r="D85" s="41"/>
      <c r="E85" s="41"/>
      <c r="F85" s="28" t="str">
        <f>IF(E18="","",E18)</f>
        <v>Vyplň údaj</v>
      </c>
      <c r="G85" s="41"/>
      <c r="H85" s="41"/>
      <c r="I85" s="142" t="s">
        <v>34</v>
      </c>
      <c r="J85" s="37" t="str">
        <f>E24</f>
        <v>J. Nešněra</v>
      </c>
      <c r="K85" s="41"/>
      <c r="L85" s="139"/>
      <c r="S85" s="39"/>
      <c r="T85" s="39"/>
      <c r="U85" s="39"/>
      <c r="V85" s="39"/>
      <c r="W85" s="39"/>
      <c r="X85" s="39"/>
      <c r="Y85" s="39"/>
      <c r="Z85" s="39"/>
      <c r="AA85" s="39"/>
      <c r="AB85" s="39"/>
      <c r="AC85" s="39"/>
      <c r="AD85" s="39"/>
      <c r="AE85" s="39"/>
    </row>
    <row r="86" s="2" customFormat="1" ht="10.32" customHeight="1">
      <c r="A86" s="39"/>
      <c r="B86" s="40"/>
      <c r="C86" s="41"/>
      <c r="D86" s="41"/>
      <c r="E86" s="41"/>
      <c r="F86" s="41"/>
      <c r="G86" s="41"/>
      <c r="H86" s="41"/>
      <c r="I86" s="138"/>
      <c r="J86" s="41"/>
      <c r="K86" s="41"/>
      <c r="L86" s="139"/>
      <c r="S86" s="39"/>
      <c r="T86" s="39"/>
      <c r="U86" s="39"/>
      <c r="V86" s="39"/>
      <c r="W86" s="39"/>
      <c r="X86" s="39"/>
      <c r="Y86" s="39"/>
      <c r="Z86" s="39"/>
      <c r="AA86" s="39"/>
      <c r="AB86" s="39"/>
      <c r="AC86" s="39"/>
      <c r="AD86" s="39"/>
      <c r="AE86" s="39"/>
    </row>
    <row r="87" s="11" customFormat="1" ht="29.28" customHeight="1">
      <c r="A87" s="192"/>
      <c r="B87" s="193"/>
      <c r="C87" s="194" t="s">
        <v>146</v>
      </c>
      <c r="D87" s="195" t="s">
        <v>57</v>
      </c>
      <c r="E87" s="195" t="s">
        <v>53</v>
      </c>
      <c r="F87" s="195" t="s">
        <v>54</v>
      </c>
      <c r="G87" s="195" t="s">
        <v>147</v>
      </c>
      <c r="H87" s="195" t="s">
        <v>148</v>
      </c>
      <c r="I87" s="196" t="s">
        <v>149</v>
      </c>
      <c r="J87" s="195" t="s">
        <v>132</v>
      </c>
      <c r="K87" s="197" t="s">
        <v>150</v>
      </c>
      <c r="L87" s="198"/>
      <c r="M87" s="93" t="s">
        <v>19</v>
      </c>
      <c r="N87" s="94" t="s">
        <v>42</v>
      </c>
      <c r="O87" s="94" t="s">
        <v>151</v>
      </c>
      <c r="P87" s="94" t="s">
        <v>152</v>
      </c>
      <c r="Q87" s="94" t="s">
        <v>153</v>
      </c>
      <c r="R87" s="94" t="s">
        <v>154</v>
      </c>
      <c r="S87" s="94" t="s">
        <v>155</v>
      </c>
      <c r="T87" s="95" t="s">
        <v>156</v>
      </c>
      <c r="U87" s="192"/>
      <c r="V87" s="192"/>
      <c r="W87" s="192"/>
      <c r="X87" s="192"/>
      <c r="Y87" s="192"/>
      <c r="Z87" s="192"/>
      <c r="AA87" s="192"/>
      <c r="AB87" s="192"/>
      <c r="AC87" s="192"/>
      <c r="AD87" s="192"/>
      <c r="AE87" s="192"/>
    </row>
    <row r="88" s="2" customFormat="1" ht="22.8" customHeight="1">
      <c r="A88" s="39"/>
      <c r="B88" s="40"/>
      <c r="C88" s="100" t="s">
        <v>157</v>
      </c>
      <c r="D88" s="41"/>
      <c r="E88" s="41"/>
      <c r="F88" s="41"/>
      <c r="G88" s="41"/>
      <c r="H88" s="41"/>
      <c r="I88" s="138"/>
      <c r="J88" s="199">
        <f>BK88</f>
        <v>0</v>
      </c>
      <c r="K88" s="41"/>
      <c r="L88" s="45"/>
      <c r="M88" s="96"/>
      <c r="N88" s="200"/>
      <c r="O88" s="97"/>
      <c r="P88" s="201">
        <f>P89</f>
        <v>0</v>
      </c>
      <c r="Q88" s="97"/>
      <c r="R88" s="201">
        <f>R89</f>
        <v>754.16485549999993</v>
      </c>
      <c r="S88" s="97"/>
      <c r="T88" s="202">
        <f>T89</f>
        <v>1.25</v>
      </c>
      <c r="U88" s="39"/>
      <c r="V88" s="39"/>
      <c r="W88" s="39"/>
      <c r="X88" s="39"/>
      <c r="Y88" s="39"/>
      <c r="Z88" s="39"/>
      <c r="AA88" s="39"/>
      <c r="AB88" s="39"/>
      <c r="AC88" s="39"/>
      <c r="AD88" s="39"/>
      <c r="AE88" s="39"/>
      <c r="AT88" s="18" t="s">
        <v>71</v>
      </c>
      <c r="AU88" s="18" t="s">
        <v>133</v>
      </c>
      <c r="BK88" s="203">
        <f>BK89</f>
        <v>0</v>
      </c>
    </row>
    <row r="89" s="12" customFormat="1" ht="25.92" customHeight="1">
      <c r="A89" s="12"/>
      <c r="B89" s="204"/>
      <c r="C89" s="205"/>
      <c r="D89" s="206" t="s">
        <v>71</v>
      </c>
      <c r="E89" s="207" t="s">
        <v>158</v>
      </c>
      <c r="F89" s="207" t="s">
        <v>159</v>
      </c>
      <c r="G89" s="205"/>
      <c r="H89" s="205"/>
      <c r="I89" s="208"/>
      <c r="J89" s="209">
        <f>BK89</f>
        <v>0</v>
      </c>
      <c r="K89" s="205"/>
      <c r="L89" s="210"/>
      <c r="M89" s="211"/>
      <c r="N89" s="212"/>
      <c r="O89" s="212"/>
      <c r="P89" s="213">
        <f>P90+P187+P192+P204+P215+P228+P305+P310</f>
        <v>0</v>
      </c>
      <c r="Q89" s="212"/>
      <c r="R89" s="213">
        <f>R90+R187+R192+R204+R215+R228+R305+R310</f>
        <v>754.16485549999993</v>
      </c>
      <c r="S89" s="212"/>
      <c r="T89" s="214">
        <f>T90+T187+T192+T204+T215+T228+T305+T310</f>
        <v>1.25</v>
      </c>
      <c r="U89" s="12"/>
      <c r="V89" s="12"/>
      <c r="W89" s="12"/>
      <c r="X89" s="12"/>
      <c r="Y89" s="12"/>
      <c r="Z89" s="12"/>
      <c r="AA89" s="12"/>
      <c r="AB89" s="12"/>
      <c r="AC89" s="12"/>
      <c r="AD89" s="12"/>
      <c r="AE89" s="12"/>
      <c r="AR89" s="215" t="s">
        <v>80</v>
      </c>
      <c r="AT89" s="216" t="s">
        <v>71</v>
      </c>
      <c r="AU89" s="216" t="s">
        <v>72</v>
      </c>
      <c r="AY89" s="215" t="s">
        <v>160</v>
      </c>
      <c r="BK89" s="217">
        <f>BK90+BK187+BK192+BK204+BK215+BK228+BK305+BK310</f>
        <v>0</v>
      </c>
    </row>
    <row r="90" s="12" customFormat="1" ht="22.8" customHeight="1">
      <c r="A90" s="12"/>
      <c r="B90" s="204"/>
      <c r="C90" s="205"/>
      <c r="D90" s="206" t="s">
        <v>71</v>
      </c>
      <c r="E90" s="218" t="s">
        <v>80</v>
      </c>
      <c r="F90" s="218" t="s">
        <v>161</v>
      </c>
      <c r="G90" s="205"/>
      <c r="H90" s="205"/>
      <c r="I90" s="208"/>
      <c r="J90" s="219">
        <f>BK90</f>
        <v>0</v>
      </c>
      <c r="K90" s="205"/>
      <c r="L90" s="210"/>
      <c r="M90" s="211"/>
      <c r="N90" s="212"/>
      <c r="O90" s="212"/>
      <c r="P90" s="213">
        <f>SUM(P91:P186)</f>
        <v>0</v>
      </c>
      <c r="Q90" s="212"/>
      <c r="R90" s="213">
        <f>SUM(R91:R186)</f>
        <v>595.63535999999999</v>
      </c>
      <c r="S90" s="212"/>
      <c r="T90" s="214">
        <f>SUM(T91:T186)</f>
        <v>0</v>
      </c>
      <c r="U90" s="12"/>
      <c r="V90" s="12"/>
      <c r="W90" s="12"/>
      <c r="X90" s="12"/>
      <c r="Y90" s="12"/>
      <c r="Z90" s="12"/>
      <c r="AA90" s="12"/>
      <c r="AB90" s="12"/>
      <c r="AC90" s="12"/>
      <c r="AD90" s="12"/>
      <c r="AE90" s="12"/>
      <c r="AR90" s="215" t="s">
        <v>80</v>
      </c>
      <c r="AT90" s="216" t="s">
        <v>71</v>
      </c>
      <c r="AU90" s="216" t="s">
        <v>80</v>
      </c>
      <c r="AY90" s="215" t="s">
        <v>160</v>
      </c>
      <c r="BK90" s="217">
        <f>SUM(BK91:BK186)</f>
        <v>0</v>
      </c>
    </row>
    <row r="91" s="2" customFormat="1" ht="16.5" customHeight="1">
      <c r="A91" s="39"/>
      <c r="B91" s="40"/>
      <c r="C91" s="220" t="s">
        <v>80</v>
      </c>
      <c r="D91" s="220" t="s">
        <v>162</v>
      </c>
      <c r="E91" s="221" t="s">
        <v>929</v>
      </c>
      <c r="F91" s="222" t="s">
        <v>930</v>
      </c>
      <c r="G91" s="223" t="s">
        <v>165</v>
      </c>
      <c r="H91" s="224">
        <v>34.375</v>
      </c>
      <c r="I91" s="225"/>
      <c r="J91" s="226">
        <f>ROUND(I91*H91,2)</f>
        <v>0</v>
      </c>
      <c r="K91" s="222" t="s">
        <v>166</v>
      </c>
      <c r="L91" s="45"/>
      <c r="M91" s="227" t="s">
        <v>19</v>
      </c>
      <c r="N91" s="228" t="s">
        <v>43</v>
      </c>
      <c r="O91" s="85"/>
      <c r="P91" s="229">
        <f>O91*H91</f>
        <v>0</v>
      </c>
      <c r="Q91" s="229">
        <v>0</v>
      </c>
      <c r="R91" s="229">
        <f>Q91*H91</f>
        <v>0</v>
      </c>
      <c r="S91" s="229">
        <v>0</v>
      </c>
      <c r="T91" s="230">
        <f>S91*H91</f>
        <v>0</v>
      </c>
      <c r="U91" s="39"/>
      <c r="V91" s="39"/>
      <c r="W91" s="39"/>
      <c r="X91" s="39"/>
      <c r="Y91" s="39"/>
      <c r="Z91" s="39"/>
      <c r="AA91" s="39"/>
      <c r="AB91" s="39"/>
      <c r="AC91" s="39"/>
      <c r="AD91" s="39"/>
      <c r="AE91" s="39"/>
      <c r="AR91" s="231" t="s">
        <v>167</v>
      </c>
      <c r="AT91" s="231" t="s">
        <v>162</v>
      </c>
      <c r="AU91" s="231" t="s">
        <v>82</v>
      </c>
      <c r="AY91" s="18" t="s">
        <v>160</v>
      </c>
      <c r="BE91" s="232">
        <f>IF(N91="základní",J91,0)</f>
        <v>0</v>
      </c>
      <c r="BF91" s="232">
        <f>IF(N91="snížená",J91,0)</f>
        <v>0</v>
      </c>
      <c r="BG91" s="232">
        <f>IF(N91="zákl. přenesená",J91,0)</f>
        <v>0</v>
      </c>
      <c r="BH91" s="232">
        <f>IF(N91="sníž. přenesená",J91,0)</f>
        <v>0</v>
      </c>
      <c r="BI91" s="232">
        <f>IF(N91="nulová",J91,0)</f>
        <v>0</v>
      </c>
      <c r="BJ91" s="18" t="s">
        <v>80</v>
      </c>
      <c r="BK91" s="232">
        <f>ROUND(I91*H91,2)</f>
        <v>0</v>
      </c>
      <c r="BL91" s="18" t="s">
        <v>167</v>
      </c>
      <c r="BM91" s="231" t="s">
        <v>931</v>
      </c>
    </row>
    <row r="92" s="2" customFormat="1">
      <c r="A92" s="39"/>
      <c r="B92" s="40"/>
      <c r="C92" s="41"/>
      <c r="D92" s="233" t="s">
        <v>169</v>
      </c>
      <c r="E92" s="41"/>
      <c r="F92" s="234" t="s">
        <v>932</v>
      </c>
      <c r="G92" s="41"/>
      <c r="H92" s="41"/>
      <c r="I92" s="138"/>
      <c r="J92" s="41"/>
      <c r="K92" s="41"/>
      <c r="L92" s="45"/>
      <c r="M92" s="235"/>
      <c r="N92" s="236"/>
      <c r="O92" s="85"/>
      <c r="P92" s="85"/>
      <c r="Q92" s="85"/>
      <c r="R92" s="85"/>
      <c r="S92" s="85"/>
      <c r="T92" s="86"/>
      <c r="U92" s="39"/>
      <c r="V92" s="39"/>
      <c r="W92" s="39"/>
      <c r="X92" s="39"/>
      <c r="Y92" s="39"/>
      <c r="Z92" s="39"/>
      <c r="AA92" s="39"/>
      <c r="AB92" s="39"/>
      <c r="AC92" s="39"/>
      <c r="AD92" s="39"/>
      <c r="AE92" s="39"/>
      <c r="AT92" s="18" t="s">
        <v>169</v>
      </c>
      <c r="AU92" s="18" t="s">
        <v>82</v>
      </c>
    </row>
    <row r="93" s="2" customFormat="1">
      <c r="A93" s="39"/>
      <c r="B93" s="40"/>
      <c r="C93" s="41"/>
      <c r="D93" s="233" t="s">
        <v>171</v>
      </c>
      <c r="E93" s="41"/>
      <c r="F93" s="237" t="s">
        <v>933</v>
      </c>
      <c r="G93" s="41"/>
      <c r="H93" s="41"/>
      <c r="I93" s="138"/>
      <c r="J93" s="41"/>
      <c r="K93" s="41"/>
      <c r="L93" s="45"/>
      <c r="M93" s="235"/>
      <c r="N93" s="236"/>
      <c r="O93" s="85"/>
      <c r="P93" s="85"/>
      <c r="Q93" s="85"/>
      <c r="R93" s="85"/>
      <c r="S93" s="85"/>
      <c r="T93" s="86"/>
      <c r="U93" s="39"/>
      <c r="V93" s="39"/>
      <c r="W93" s="39"/>
      <c r="X93" s="39"/>
      <c r="Y93" s="39"/>
      <c r="Z93" s="39"/>
      <c r="AA93" s="39"/>
      <c r="AB93" s="39"/>
      <c r="AC93" s="39"/>
      <c r="AD93" s="39"/>
      <c r="AE93" s="39"/>
      <c r="AT93" s="18" t="s">
        <v>171</v>
      </c>
      <c r="AU93" s="18" t="s">
        <v>82</v>
      </c>
    </row>
    <row r="94" s="13" customFormat="1">
      <c r="A94" s="13"/>
      <c r="B94" s="238"/>
      <c r="C94" s="239"/>
      <c r="D94" s="233" t="s">
        <v>173</v>
      </c>
      <c r="E94" s="240" t="s">
        <v>19</v>
      </c>
      <c r="F94" s="241" t="s">
        <v>934</v>
      </c>
      <c r="G94" s="239"/>
      <c r="H94" s="242">
        <v>34.375</v>
      </c>
      <c r="I94" s="243"/>
      <c r="J94" s="239"/>
      <c r="K94" s="239"/>
      <c r="L94" s="244"/>
      <c r="M94" s="245"/>
      <c r="N94" s="246"/>
      <c r="O94" s="246"/>
      <c r="P94" s="246"/>
      <c r="Q94" s="246"/>
      <c r="R94" s="246"/>
      <c r="S94" s="246"/>
      <c r="T94" s="247"/>
      <c r="U94" s="13"/>
      <c r="V94" s="13"/>
      <c r="W94" s="13"/>
      <c r="X94" s="13"/>
      <c r="Y94" s="13"/>
      <c r="Z94" s="13"/>
      <c r="AA94" s="13"/>
      <c r="AB94" s="13"/>
      <c r="AC94" s="13"/>
      <c r="AD94" s="13"/>
      <c r="AE94" s="13"/>
      <c r="AT94" s="248" t="s">
        <v>173</v>
      </c>
      <c r="AU94" s="248" t="s">
        <v>82</v>
      </c>
      <c r="AV94" s="13" t="s">
        <v>82</v>
      </c>
      <c r="AW94" s="13" t="s">
        <v>33</v>
      </c>
      <c r="AX94" s="13" t="s">
        <v>80</v>
      </c>
      <c r="AY94" s="248" t="s">
        <v>160</v>
      </c>
    </row>
    <row r="95" s="2" customFormat="1" ht="16.5" customHeight="1">
      <c r="A95" s="39"/>
      <c r="B95" s="40"/>
      <c r="C95" s="220" t="s">
        <v>82</v>
      </c>
      <c r="D95" s="220" t="s">
        <v>162</v>
      </c>
      <c r="E95" s="221" t="s">
        <v>935</v>
      </c>
      <c r="F95" s="222" t="s">
        <v>936</v>
      </c>
      <c r="G95" s="223" t="s">
        <v>165</v>
      </c>
      <c r="H95" s="224">
        <v>212.25</v>
      </c>
      <c r="I95" s="225"/>
      <c r="J95" s="226">
        <f>ROUND(I95*H95,2)</f>
        <v>0</v>
      </c>
      <c r="K95" s="222" t="s">
        <v>166</v>
      </c>
      <c r="L95" s="45"/>
      <c r="M95" s="227" t="s">
        <v>19</v>
      </c>
      <c r="N95" s="228" t="s">
        <v>43</v>
      </c>
      <c r="O95" s="85"/>
      <c r="P95" s="229">
        <f>O95*H95</f>
        <v>0</v>
      </c>
      <c r="Q95" s="229">
        <v>0</v>
      </c>
      <c r="R95" s="229">
        <f>Q95*H95</f>
        <v>0</v>
      </c>
      <c r="S95" s="229">
        <v>0</v>
      </c>
      <c r="T95" s="230">
        <f>S95*H95</f>
        <v>0</v>
      </c>
      <c r="U95" s="39"/>
      <c r="V95" s="39"/>
      <c r="W95" s="39"/>
      <c r="X95" s="39"/>
      <c r="Y95" s="39"/>
      <c r="Z95" s="39"/>
      <c r="AA95" s="39"/>
      <c r="AB95" s="39"/>
      <c r="AC95" s="39"/>
      <c r="AD95" s="39"/>
      <c r="AE95" s="39"/>
      <c r="AR95" s="231" t="s">
        <v>167</v>
      </c>
      <c r="AT95" s="231" t="s">
        <v>162</v>
      </c>
      <c r="AU95" s="231" t="s">
        <v>82</v>
      </c>
      <c r="AY95" s="18" t="s">
        <v>160</v>
      </c>
      <c r="BE95" s="232">
        <f>IF(N95="základní",J95,0)</f>
        <v>0</v>
      </c>
      <c r="BF95" s="232">
        <f>IF(N95="snížená",J95,0)</f>
        <v>0</v>
      </c>
      <c r="BG95" s="232">
        <f>IF(N95="zákl. přenesená",J95,0)</f>
        <v>0</v>
      </c>
      <c r="BH95" s="232">
        <f>IF(N95="sníž. přenesená",J95,0)</f>
        <v>0</v>
      </c>
      <c r="BI95" s="232">
        <f>IF(N95="nulová",J95,0)</f>
        <v>0</v>
      </c>
      <c r="BJ95" s="18" t="s">
        <v>80</v>
      </c>
      <c r="BK95" s="232">
        <f>ROUND(I95*H95,2)</f>
        <v>0</v>
      </c>
      <c r="BL95" s="18" t="s">
        <v>167</v>
      </c>
      <c r="BM95" s="231" t="s">
        <v>937</v>
      </c>
    </row>
    <row r="96" s="2" customFormat="1">
      <c r="A96" s="39"/>
      <c r="B96" s="40"/>
      <c r="C96" s="41"/>
      <c r="D96" s="233" t="s">
        <v>169</v>
      </c>
      <c r="E96" s="41"/>
      <c r="F96" s="234" t="s">
        <v>938</v>
      </c>
      <c r="G96" s="41"/>
      <c r="H96" s="41"/>
      <c r="I96" s="138"/>
      <c r="J96" s="41"/>
      <c r="K96" s="41"/>
      <c r="L96" s="45"/>
      <c r="M96" s="235"/>
      <c r="N96" s="236"/>
      <c r="O96" s="85"/>
      <c r="P96" s="85"/>
      <c r="Q96" s="85"/>
      <c r="R96" s="85"/>
      <c r="S96" s="85"/>
      <c r="T96" s="86"/>
      <c r="U96" s="39"/>
      <c r="V96" s="39"/>
      <c r="W96" s="39"/>
      <c r="X96" s="39"/>
      <c r="Y96" s="39"/>
      <c r="Z96" s="39"/>
      <c r="AA96" s="39"/>
      <c r="AB96" s="39"/>
      <c r="AC96" s="39"/>
      <c r="AD96" s="39"/>
      <c r="AE96" s="39"/>
      <c r="AT96" s="18" t="s">
        <v>169</v>
      </c>
      <c r="AU96" s="18" t="s">
        <v>82</v>
      </c>
    </row>
    <row r="97" s="2" customFormat="1">
      <c r="A97" s="39"/>
      <c r="B97" s="40"/>
      <c r="C97" s="41"/>
      <c r="D97" s="233" t="s">
        <v>171</v>
      </c>
      <c r="E97" s="41"/>
      <c r="F97" s="237" t="s">
        <v>872</v>
      </c>
      <c r="G97" s="41"/>
      <c r="H97" s="41"/>
      <c r="I97" s="138"/>
      <c r="J97" s="41"/>
      <c r="K97" s="41"/>
      <c r="L97" s="45"/>
      <c r="M97" s="235"/>
      <c r="N97" s="236"/>
      <c r="O97" s="85"/>
      <c r="P97" s="85"/>
      <c r="Q97" s="85"/>
      <c r="R97" s="85"/>
      <c r="S97" s="85"/>
      <c r="T97" s="86"/>
      <c r="U97" s="39"/>
      <c r="V97" s="39"/>
      <c r="W97" s="39"/>
      <c r="X97" s="39"/>
      <c r="Y97" s="39"/>
      <c r="Z97" s="39"/>
      <c r="AA97" s="39"/>
      <c r="AB97" s="39"/>
      <c r="AC97" s="39"/>
      <c r="AD97" s="39"/>
      <c r="AE97" s="39"/>
      <c r="AT97" s="18" t="s">
        <v>171</v>
      </c>
      <c r="AU97" s="18" t="s">
        <v>82</v>
      </c>
    </row>
    <row r="98" s="13" customFormat="1">
      <c r="A98" s="13"/>
      <c r="B98" s="238"/>
      <c r="C98" s="239"/>
      <c r="D98" s="233" t="s">
        <v>173</v>
      </c>
      <c r="E98" s="240" t="s">
        <v>19</v>
      </c>
      <c r="F98" s="241" t="s">
        <v>939</v>
      </c>
      <c r="G98" s="239"/>
      <c r="H98" s="242">
        <v>351</v>
      </c>
      <c r="I98" s="243"/>
      <c r="J98" s="239"/>
      <c r="K98" s="239"/>
      <c r="L98" s="244"/>
      <c r="M98" s="245"/>
      <c r="N98" s="246"/>
      <c r="O98" s="246"/>
      <c r="P98" s="246"/>
      <c r="Q98" s="246"/>
      <c r="R98" s="246"/>
      <c r="S98" s="246"/>
      <c r="T98" s="247"/>
      <c r="U98" s="13"/>
      <c r="V98" s="13"/>
      <c r="W98" s="13"/>
      <c r="X98" s="13"/>
      <c r="Y98" s="13"/>
      <c r="Z98" s="13"/>
      <c r="AA98" s="13"/>
      <c r="AB98" s="13"/>
      <c r="AC98" s="13"/>
      <c r="AD98" s="13"/>
      <c r="AE98" s="13"/>
      <c r="AT98" s="248" t="s">
        <v>173</v>
      </c>
      <c r="AU98" s="248" t="s">
        <v>82</v>
      </c>
      <c r="AV98" s="13" t="s">
        <v>82</v>
      </c>
      <c r="AW98" s="13" t="s">
        <v>33</v>
      </c>
      <c r="AX98" s="13" t="s">
        <v>72</v>
      </c>
      <c r="AY98" s="248" t="s">
        <v>160</v>
      </c>
    </row>
    <row r="99" s="13" customFormat="1">
      <c r="A99" s="13"/>
      <c r="B99" s="238"/>
      <c r="C99" s="239"/>
      <c r="D99" s="233" t="s">
        <v>173</v>
      </c>
      <c r="E99" s="240" t="s">
        <v>19</v>
      </c>
      <c r="F99" s="241" t="s">
        <v>940</v>
      </c>
      <c r="G99" s="239"/>
      <c r="H99" s="242">
        <v>73.5</v>
      </c>
      <c r="I99" s="243"/>
      <c r="J99" s="239"/>
      <c r="K99" s="239"/>
      <c r="L99" s="244"/>
      <c r="M99" s="245"/>
      <c r="N99" s="246"/>
      <c r="O99" s="246"/>
      <c r="P99" s="246"/>
      <c r="Q99" s="246"/>
      <c r="R99" s="246"/>
      <c r="S99" s="246"/>
      <c r="T99" s="247"/>
      <c r="U99" s="13"/>
      <c r="V99" s="13"/>
      <c r="W99" s="13"/>
      <c r="X99" s="13"/>
      <c r="Y99" s="13"/>
      <c r="Z99" s="13"/>
      <c r="AA99" s="13"/>
      <c r="AB99" s="13"/>
      <c r="AC99" s="13"/>
      <c r="AD99" s="13"/>
      <c r="AE99" s="13"/>
      <c r="AT99" s="248" t="s">
        <v>173</v>
      </c>
      <c r="AU99" s="248" t="s">
        <v>82</v>
      </c>
      <c r="AV99" s="13" t="s">
        <v>82</v>
      </c>
      <c r="AW99" s="13" t="s">
        <v>33</v>
      </c>
      <c r="AX99" s="13" t="s">
        <v>72</v>
      </c>
      <c r="AY99" s="248" t="s">
        <v>160</v>
      </c>
    </row>
    <row r="100" s="14" customFormat="1">
      <c r="A100" s="14"/>
      <c r="B100" s="259"/>
      <c r="C100" s="260"/>
      <c r="D100" s="233" t="s">
        <v>173</v>
      </c>
      <c r="E100" s="261" t="s">
        <v>19</v>
      </c>
      <c r="F100" s="262" t="s">
        <v>204</v>
      </c>
      <c r="G100" s="260"/>
      <c r="H100" s="263">
        <v>424.5</v>
      </c>
      <c r="I100" s="264"/>
      <c r="J100" s="260"/>
      <c r="K100" s="260"/>
      <c r="L100" s="265"/>
      <c r="M100" s="266"/>
      <c r="N100" s="267"/>
      <c r="O100" s="267"/>
      <c r="P100" s="267"/>
      <c r="Q100" s="267"/>
      <c r="R100" s="267"/>
      <c r="S100" s="267"/>
      <c r="T100" s="268"/>
      <c r="U100" s="14"/>
      <c r="V100" s="14"/>
      <c r="W100" s="14"/>
      <c r="X100" s="14"/>
      <c r="Y100" s="14"/>
      <c r="Z100" s="14"/>
      <c r="AA100" s="14"/>
      <c r="AB100" s="14"/>
      <c r="AC100" s="14"/>
      <c r="AD100" s="14"/>
      <c r="AE100" s="14"/>
      <c r="AT100" s="269" t="s">
        <v>173</v>
      </c>
      <c r="AU100" s="269" t="s">
        <v>82</v>
      </c>
      <c r="AV100" s="14" t="s">
        <v>167</v>
      </c>
      <c r="AW100" s="14" t="s">
        <v>33</v>
      </c>
      <c r="AX100" s="14" t="s">
        <v>80</v>
      </c>
      <c r="AY100" s="269" t="s">
        <v>160</v>
      </c>
    </row>
    <row r="101" s="13" customFormat="1">
      <c r="A101" s="13"/>
      <c r="B101" s="238"/>
      <c r="C101" s="239"/>
      <c r="D101" s="233" t="s">
        <v>173</v>
      </c>
      <c r="E101" s="239"/>
      <c r="F101" s="241" t="s">
        <v>941</v>
      </c>
      <c r="G101" s="239"/>
      <c r="H101" s="242">
        <v>212.25</v>
      </c>
      <c r="I101" s="243"/>
      <c r="J101" s="239"/>
      <c r="K101" s="239"/>
      <c r="L101" s="244"/>
      <c r="M101" s="245"/>
      <c r="N101" s="246"/>
      <c r="O101" s="246"/>
      <c r="P101" s="246"/>
      <c r="Q101" s="246"/>
      <c r="R101" s="246"/>
      <c r="S101" s="246"/>
      <c r="T101" s="247"/>
      <c r="U101" s="13"/>
      <c r="V101" s="13"/>
      <c r="W101" s="13"/>
      <c r="X101" s="13"/>
      <c r="Y101" s="13"/>
      <c r="Z101" s="13"/>
      <c r="AA101" s="13"/>
      <c r="AB101" s="13"/>
      <c r="AC101" s="13"/>
      <c r="AD101" s="13"/>
      <c r="AE101" s="13"/>
      <c r="AT101" s="248" t="s">
        <v>173</v>
      </c>
      <c r="AU101" s="248" t="s">
        <v>82</v>
      </c>
      <c r="AV101" s="13" t="s">
        <v>82</v>
      </c>
      <c r="AW101" s="13" t="s">
        <v>4</v>
      </c>
      <c r="AX101" s="13" t="s">
        <v>80</v>
      </c>
      <c r="AY101" s="248" t="s">
        <v>160</v>
      </c>
    </row>
    <row r="102" s="2" customFormat="1" ht="16.5" customHeight="1">
      <c r="A102" s="39"/>
      <c r="B102" s="40"/>
      <c r="C102" s="220" t="s">
        <v>180</v>
      </c>
      <c r="D102" s="220" t="s">
        <v>162</v>
      </c>
      <c r="E102" s="221" t="s">
        <v>942</v>
      </c>
      <c r="F102" s="222" t="s">
        <v>943</v>
      </c>
      <c r="G102" s="223" t="s">
        <v>165</v>
      </c>
      <c r="H102" s="224">
        <v>63.674999999999997</v>
      </c>
      <c r="I102" s="225"/>
      <c r="J102" s="226">
        <f>ROUND(I102*H102,2)</f>
        <v>0</v>
      </c>
      <c r="K102" s="222" t="s">
        <v>166</v>
      </c>
      <c r="L102" s="45"/>
      <c r="M102" s="227" t="s">
        <v>19</v>
      </c>
      <c r="N102" s="228" t="s">
        <v>43</v>
      </c>
      <c r="O102" s="85"/>
      <c r="P102" s="229">
        <f>O102*H102</f>
        <v>0</v>
      </c>
      <c r="Q102" s="229">
        <v>0</v>
      </c>
      <c r="R102" s="229">
        <f>Q102*H102</f>
        <v>0</v>
      </c>
      <c r="S102" s="229">
        <v>0</v>
      </c>
      <c r="T102" s="230">
        <f>S102*H102</f>
        <v>0</v>
      </c>
      <c r="U102" s="39"/>
      <c r="V102" s="39"/>
      <c r="W102" s="39"/>
      <c r="X102" s="39"/>
      <c r="Y102" s="39"/>
      <c r="Z102" s="39"/>
      <c r="AA102" s="39"/>
      <c r="AB102" s="39"/>
      <c r="AC102" s="39"/>
      <c r="AD102" s="39"/>
      <c r="AE102" s="39"/>
      <c r="AR102" s="231" t="s">
        <v>167</v>
      </c>
      <c r="AT102" s="231" t="s">
        <v>162</v>
      </c>
      <c r="AU102" s="231" t="s">
        <v>82</v>
      </c>
      <c r="AY102" s="18" t="s">
        <v>160</v>
      </c>
      <c r="BE102" s="232">
        <f>IF(N102="základní",J102,0)</f>
        <v>0</v>
      </c>
      <c r="BF102" s="232">
        <f>IF(N102="snížená",J102,0)</f>
        <v>0</v>
      </c>
      <c r="BG102" s="232">
        <f>IF(N102="zákl. přenesená",J102,0)</f>
        <v>0</v>
      </c>
      <c r="BH102" s="232">
        <f>IF(N102="sníž. přenesená",J102,0)</f>
        <v>0</v>
      </c>
      <c r="BI102" s="232">
        <f>IF(N102="nulová",J102,0)</f>
        <v>0</v>
      </c>
      <c r="BJ102" s="18" t="s">
        <v>80</v>
      </c>
      <c r="BK102" s="232">
        <f>ROUND(I102*H102,2)</f>
        <v>0</v>
      </c>
      <c r="BL102" s="18" t="s">
        <v>167</v>
      </c>
      <c r="BM102" s="231" t="s">
        <v>944</v>
      </c>
    </row>
    <row r="103" s="2" customFormat="1">
      <c r="A103" s="39"/>
      <c r="B103" s="40"/>
      <c r="C103" s="41"/>
      <c r="D103" s="233" t="s">
        <v>169</v>
      </c>
      <c r="E103" s="41"/>
      <c r="F103" s="234" t="s">
        <v>945</v>
      </c>
      <c r="G103" s="41"/>
      <c r="H103" s="41"/>
      <c r="I103" s="138"/>
      <c r="J103" s="41"/>
      <c r="K103" s="41"/>
      <c r="L103" s="45"/>
      <c r="M103" s="235"/>
      <c r="N103" s="236"/>
      <c r="O103" s="85"/>
      <c r="P103" s="85"/>
      <c r="Q103" s="85"/>
      <c r="R103" s="85"/>
      <c r="S103" s="85"/>
      <c r="T103" s="86"/>
      <c r="U103" s="39"/>
      <c r="V103" s="39"/>
      <c r="W103" s="39"/>
      <c r="X103" s="39"/>
      <c r="Y103" s="39"/>
      <c r="Z103" s="39"/>
      <c r="AA103" s="39"/>
      <c r="AB103" s="39"/>
      <c r="AC103" s="39"/>
      <c r="AD103" s="39"/>
      <c r="AE103" s="39"/>
      <c r="AT103" s="18" t="s">
        <v>169</v>
      </c>
      <c r="AU103" s="18" t="s">
        <v>82</v>
      </c>
    </row>
    <row r="104" s="2" customFormat="1">
      <c r="A104" s="39"/>
      <c r="B104" s="40"/>
      <c r="C104" s="41"/>
      <c r="D104" s="233" t="s">
        <v>171</v>
      </c>
      <c r="E104" s="41"/>
      <c r="F104" s="237" t="s">
        <v>872</v>
      </c>
      <c r="G104" s="41"/>
      <c r="H104" s="41"/>
      <c r="I104" s="138"/>
      <c r="J104" s="41"/>
      <c r="K104" s="41"/>
      <c r="L104" s="45"/>
      <c r="M104" s="235"/>
      <c r="N104" s="236"/>
      <c r="O104" s="85"/>
      <c r="P104" s="85"/>
      <c r="Q104" s="85"/>
      <c r="R104" s="85"/>
      <c r="S104" s="85"/>
      <c r="T104" s="86"/>
      <c r="U104" s="39"/>
      <c r="V104" s="39"/>
      <c r="W104" s="39"/>
      <c r="X104" s="39"/>
      <c r="Y104" s="39"/>
      <c r="Z104" s="39"/>
      <c r="AA104" s="39"/>
      <c r="AB104" s="39"/>
      <c r="AC104" s="39"/>
      <c r="AD104" s="39"/>
      <c r="AE104" s="39"/>
      <c r="AT104" s="18" t="s">
        <v>171</v>
      </c>
      <c r="AU104" s="18" t="s">
        <v>82</v>
      </c>
    </row>
    <row r="105" s="13" customFormat="1">
      <c r="A105" s="13"/>
      <c r="B105" s="238"/>
      <c r="C105" s="239"/>
      <c r="D105" s="233" t="s">
        <v>173</v>
      </c>
      <c r="E105" s="240" t="s">
        <v>19</v>
      </c>
      <c r="F105" s="241" t="s">
        <v>946</v>
      </c>
      <c r="G105" s="239"/>
      <c r="H105" s="242">
        <v>63.674999999999997</v>
      </c>
      <c r="I105" s="243"/>
      <c r="J105" s="239"/>
      <c r="K105" s="239"/>
      <c r="L105" s="244"/>
      <c r="M105" s="245"/>
      <c r="N105" s="246"/>
      <c r="O105" s="246"/>
      <c r="P105" s="246"/>
      <c r="Q105" s="246"/>
      <c r="R105" s="246"/>
      <c r="S105" s="246"/>
      <c r="T105" s="247"/>
      <c r="U105" s="13"/>
      <c r="V105" s="13"/>
      <c r="W105" s="13"/>
      <c r="X105" s="13"/>
      <c r="Y105" s="13"/>
      <c r="Z105" s="13"/>
      <c r="AA105" s="13"/>
      <c r="AB105" s="13"/>
      <c r="AC105" s="13"/>
      <c r="AD105" s="13"/>
      <c r="AE105" s="13"/>
      <c r="AT105" s="248" t="s">
        <v>173</v>
      </c>
      <c r="AU105" s="248" t="s">
        <v>82</v>
      </c>
      <c r="AV105" s="13" t="s">
        <v>82</v>
      </c>
      <c r="AW105" s="13" t="s">
        <v>33</v>
      </c>
      <c r="AX105" s="13" t="s">
        <v>80</v>
      </c>
      <c r="AY105" s="248" t="s">
        <v>160</v>
      </c>
    </row>
    <row r="106" s="2" customFormat="1" ht="16.5" customHeight="1">
      <c r="A106" s="39"/>
      <c r="B106" s="40"/>
      <c r="C106" s="220" t="s">
        <v>167</v>
      </c>
      <c r="D106" s="220" t="s">
        <v>162</v>
      </c>
      <c r="E106" s="221" t="s">
        <v>947</v>
      </c>
      <c r="F106" s="222" t="s">
        <v>948</v>
      </c>
      <c r="G106" s="223" t="s">
        <v>165</v>
      </c>
      <c r="H106" s="224">
        <v>212.25</v>
      </c>
      <c r="I106" s="225"/>
      <c r="J106" s="226">
        <f>ROUND(I106*H106,2)</f>
        <v>0</v>
      </c>
      <c r="K106" s="222" t="s">
        <v>166</v>
      </c>
      <c r="L106" s="45"/>
      <c r="M106" s="227" t="s">
        <v>19</v>
      </c>
      <c r="N106" s="228" t="s">
        <v>43</v>
      </c>
      <c r="O106" s="85"/>
      <c r="P106" s="229">
        <f>O106*H106</f>
        <v>0</v>
      </c>
      <c r="Q106" s="229">
        <v>0</v>
      </c>
      <c r="R106" s="229">
        <f>Q106*H106</f>
        <v>0</v>
      </c>
      <c r="S106" s="229">
        <v>0</v>
      </c>
      <c r="T106" s="230">
        <f>S106*H106</f>
        <v>0</v>
      </c>
      <c r="U106" s="39"/>
      <c r="V106" s="39"/>
      <c r="W106" s="39"/>
      <c r="X106" s="39"/>
      <c r="Y106" s="39"/>
      <c r="Z106" s="39"/>
      <c r="AA106" s="39"/>
      <c r="AB106" s="39"/>
      <c r="AC106" s="39"/>
      <c r="AD106" s="39"/>
      <c r="AE106" s="39"/>
      <c r="AR106" s="231" t="s">
        <v>167</v>
      </c>
      <c r="AT106" s="231" t="s">
        <v>162</v>
      </c>
      <c r="AU106" s="231" t="s">
        <v>82</v>
      </c>
      <c r="AY106" s="18" t="s">
        <v>160</v>
      </c>
      <c r="BE106" s="232">
        <f>IF(N106="základní",J106,0)</f>
        <v>0</v>
      </c>
      <c r="BF106" s="232">
        <f>IF(N106="snížená",J106,0)</f>
        <v>0</v>
      </c>
      <c r="BG106" s="232">
        <f>IF(N106="zákl. přenesená",J106,0)</f>
        <v>0</v>
      </c>
      <c r="BH106" s="232">
        <f>IF(N106="sníž. přenesená",J106,0)</f>
        <v>0</v>
      </c>
      <c r="BI106" s="232">
        <f>IF(N106="nulová",J106,0)</f>
        <v>0</v>
      </c>
      <c r="BJ106" s="18" t="s">
        <v>80</v>
      </c>
      <c r="BK106" s="232">
        <f>ROUND(I106*H106,2)</f>
        <v>0</v>
      </c>
      <c r="BL106" s="18" t="s">
        <v>167</v>
      </c>
      <c r="BM106" s="231" t="s">
        <v>949</v>
      </c>
    </row>
    <row r="107" s="2" customFormat="1">
      <c r="A107" s="39"/>
      <c r="B107" s="40"/>
      <c r="C107" s="41"/>
      <c r="D107" s="233" t="s">
        <v>169</v>
      </c>
      <c r="E107" s="41"/>
      <c r="F107" s="234" t="s">
        <v>950</v>
      </c>
      <c r="G107" s="41"/>
      <c r="H107" s="41"/>
      <c r="I107" s="138"/>
      <c r="J107" s="41"/>
      <c r="K107" s="41"/>
      <c r="L107" s="45"/>
      <c r="M107" s="235"/>
      <c r="N107" s="236"/>
      <c r="O107" s="85"/>
      <c r="P107" s="85"/>
      <c r="Q107" s="85"/>
      <c r="R107" s="85"/>
      <c r="S107" s="85"/>
      <c r="T107" s="86"/>
      <c r="U107" s="39"/>
      <c r="V107" s="39"/>
      <c r="W107" s="39"/>
      <c r="X107" s="39"/>
      <c r="Y107" s="39"/>
      <c r="Z107" s="39"/>
      <c r="AA107" s="39"/>
      <c r="AB107" s="39"/>
      <c r="AC107" s="39"/>
      <c r="AD107" s="39"/>
      <c r="AE107" s="39"/>
      <c r="AT107" s="18" t="s">
        <v>169</v>
      </c>
      <c r="AU107" s="18" t="s">
        <v>82</v>
      </c>
    </row>
    <row r="108" s="2" customFormat="1">
      <c r="A108" s="39"/>
      <c r="B108" s="40"/>
      <c r="C108" s="41"/>
      <c r="D108" s="233" t="s">
        <v>171</v>
      </c>
      <c r="E108" s="41"/>
      <c r="F108" s="237" t="s">
        <v>872</v>
      </c>
      <c r="G108" s="41"/>
      <c r="H108" s="41"/>
      <c r="I108" s="138"/>
      <c r="J108" s="41"/>
      <c r="K108" s="41"/>
      <c r="L108" s="45"/>
      <c r="M108" s="235"/>
      <c r="N108" s="236"/>
      <c r="O108" s="85"/>
      <c r="P108" s="85"/>
      <c r="Q108" s="85"/>
      <c r="R108" s="85"/>
      <c r="S108" s="85"/>
      <c r="T108" s="86"/>
      <c r="U108" s="39"/>
      <c r="V108" s="39"/>
      <c r="W108" s="39"/>
      <c r="X108" s="39"/>
      <c r="Y108" s="39"/>
      <c r="Z108" s="39"/>
      <c r="AA108" s="39"/>
      <c r="AB108" s="39"/>
      <c r="AC108" s="39"/>
      <c r="AD108" s="39"/>
      <c r="AE108" s="39"/>
      <c r="AT108" s="18" t="s">
        <v>171</v>
      </c>
      <c r="AU108" s="18" t="s">
        <v>82</v>
      </c>
    </row>
    <row r="109" s="13" customFormat="1">
      <c r="A109" s="13"/>
      <c r="B109" s="238"/>
      <c r="C109" s="239"/>
      <c r="D109" s="233" t="s">
        <v>173</v>
      </c>
      <c r="E109" s="240" t="s">
        <v>19</v>
      </c>
      <c r="F109" s="241" t="s">
        <v>939</v>
      </c>
      <c r="G109" s="239"/>
      <c r="H109" s="242">
        <v>351</v>
      </c>
      <c r="I109" s="243"/>
      <c r="J109" s="239"/>
      <c r="K109" s="239"/>
      <c r="L109" s="244"/>
      <c r="M109" s="245"/>
      <c r="N109" s="246"/>
      <c r="O109" s="246"/>
      <c r="P109" s="246"/>
      <c r="Q109" s="246"/>
      <c r="R109" s="246"/>
      <c r="S109" s="246"/>
      <c r="T109" s="247"/>
      <c r="U109" s="13"/>
      <c r="V109" s="13"/>
      <c r="W109" s="13"/>
      <c r="X109" s="13"/>
      <c r="Y109" s="13"/>
      <c r="Z109" s="13"/>
      <c r="AA109" s="13"/>
      <c r="AB109" s="13"/>
      <c r="AC109" s="13"/>
      <c r="AD109" s="13"/>
      <c r="AE109" s="13"/>
      <c r="AT109" s="248" t="s">
        <v>173</v>
      </c>
      <c r="AU109" s="248" t="s">
        <v>82</v>
      </c>
      <c r="AV109" s="13" t="s">
        <v>82</v>
      </c>
      <c r="AW109" s="13" t="s">
        <v>33</v>
      </c>
      <c r="AX109" s="13" t="s">
        <v>72</v>
      </c>
      <c r="AY109" s="248" t="s">
        <v>160</v>
      </c>
    </row>
    <row r="110" s="13" customFormat="1">
      <c r="A110" s="13"/>
      <c r="B110" s="238"/>
      <c r="C110" s="239"/>
      <c r="D110" s="233" t="s">
        <v>173</v>
      </c>
      <c r="E110" s="240" t="s">
        <v>19</v>
      </c>
      <c r="F110" s="241" t="s">
        <v>940</v>
      </c>
      <c r="G110" s="239"/>
      <c r="H110" s="242">
        <v>73.5</v>
      </c>
      <c r="I110" s="243"/>
      <c r="J110" s="239"/>
      <c r="K110" s="239"/>
      <c r="L110" s="244"/>
      <c r="M110" s="245"/>
      <c r="N110" s="246"/>
      <c r="O110" s="246"/>
      <c r="P110" s="246"/>
      <c r="Q110" s="246"/>
      <c r="R110" s="246"/>
      <c r="S110" s="246"/>
      <c r="T110" s="247"/>
      <c r="U110" s="13"/>
      <c r="V110" s="13"/>
      <c r="W110" s="13"/>
      <c r="X110" s="13"/>
      <c r="Y110" s="13"/>
      <c r="Z110" s="13"/>
      <c r="AA110" s="13"/>
      <c r="AB110" s="13"/>
      <c r="AC110" s="13"/>
      <c r="AD110" s="13"/>
      <c r="AE110" s="13"/>
      <c r="AT110" s="248" t="s">
        <v>173</v>
      </c>
      <c r="AU110" s="248" t="s">
        <v>82</v>
      </c>
      <c r="AV110" s="13" t="s">
        <v>82</v>
      </c>
      <c r="AW110" s="13" t="s">
        <v>33</v>
      </c>
      <c r="AX110" s="13" t="s">
        <v>72</v>
      </c>
      <c r="AY110" s="248" t="s">
        <v>160</v>
      </c>
    </row>
    <row r="111" s="14" customFormat="1">
      <c r="A111" s="14"/>
      <c r="B111" s="259"/>
      <c r="C111" s="260"/>
      <c r="D111" s="233" t="s">
        <v>173</v>
      </c>
      <c r="E111" s="261" t="s">
        <v>19</v>
      </c>
      <c r="F111" s="262" t="s">
        <v>204</v>
      </c>
      <c r="G111" s="260"/>
      <c r="H111" s="263">
        <v>424.5</v>
      </c>
      <c r="I111" s="264"/>
      <c r="J111" s="260"/>
      <c r="K111" s="260"/>
      <c r="L111" s="265"/>
      <c r="M111" s="266"/>
      <c r="N111" s="267"/>
      <c r="O111" s="267"/>
      <c r="P111" s="267"/>
      <c r="Q111" s="267"/>
      <c r="R111" s="267"/>
      <c r="S111" s="267"/>
      <c r="T111" s="268"/>
      <c r="U111" s="14"/>
      <c r="V111" s="14"/>
      <c r="W111" s="14"/>
      <c r="X111" s="14"/>
      <c r="Y111" s="14"/>
      <c r="Z111" s="14"/>
      <c r="AA111" s="14"/>
      <c r="AB111" s="14"/>
      <c r="AC111" s="14"/>
      <c r="AD111" s="14"/>
      <c r="AE111" s="14"/>
      <c r="AT111" s="269" t="s">
        <v>173</v>
      </c>
      <c r="AU111" s="269" t="s">
        <v>82</v>
      </c>
      <c r="AV111" s="14" t="s">
        <v>167</v>
      </c>
      <c r="AW111" s="14" t="s">
        <v>33</v>
      </c>
      <c r="AX111" s="14" t="s">
        <v>80</v>
      </c>
      <c r="AY111" s="269" t="s">
        <v>160</v>
      </c>
    </row>
    <row r="112" s="13" customFormat="1">
      <c r="A112" s="13"/>
      <c r="B112" s="238"/>
      <c r="C112" s="239"/>
      <c r="D112" s="233" t="s">
        <v>173</v>
      </c>
      <c r="E112" s="239"/>
      <c r="F112" s="241" t="s">
        <v>941</v>
      </c>
      <c r="G112" s="239"/>
      <c r="H112" s="242">
        <v>212.25</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173</v>
      </c>
      <c r="AU112" s="248" t="s">
        <v>82</v>
      </c>
      <c r="AV112" s="13" t="s">
        <v>82</v>
      </c>
      <c r="AW112" s="13" t="s">
        <v>4</v>
      </c>
      <c r="AX112" s="13" t="s">
        <v>80</v>
      </c>
      <c r="AY112" s="248" t="s">
        <v>160</v>
      </c>
    </row>
    <row r="113" s="2" customFormat="1" ht="16.5" customHeight="1">
      <c r="A113" s="39"/>
      <c r="B113" s="40"/>
      <c r="C113" s="220" t="s">
        <v>194</v>
      </c>
      <c r="D113" s="220" t="s">
        <v>162</v>
      </c>
      <c r="E113" s="221" t="s">
        <v>951</v>
      </c>
      <c r="F113" s="222" t="s">
        <v>952</v>
      </c>
      <c r="G113" s="223" t="s">
        <v>165</v>
      </c>
      <c r="H113" s="224">
        <v>63.674999999999997</v>
      </c>
      <c r="I113" s="225"/>
      <c r="J113" s="226">
        <f>ROUND(I113*H113,2)</f>
        <v>0</v>
      </c>
      <c r="K113" s="222" t="s">
        <v>166</v>
      </c>
      <c r="L113" s="45"/>
      <c r="M113" s="227" t="s">
        <v>19</v>
      </c>
      <c r="N113" s="228" t="s">
        <v>43</v>
      </c>
      <c r="O113" s="85"/>
      <c r="P113" s="229">
        <f>O113*H113</f>
        <v>0</v>
      </c>
      <c r="Q113" s="229">
        <v>0</v>
      </c>
      <c r="R113" s="229">
        <f>Q113*H113</f>
        <v>0</v>
      </c>
      <c r="S113" s="229">
        <v>0</v>
      </c>
      <c r="T113" s="230">
        <f>S113*H113</f>
        <v>0</v>
      </c>
      <c r="U113" s="39"/>
      <c r="V113" s="39"/>
      <c r="W113" s="39"/>
      <c r="X113" s="39"/>
      <c r="Y113" s="39"/>
      <c r="Z113" s="39"/>
      <c r="AA113" s="39"/>
      <c r="AB113" s="39"/>
      <c r="AC113" s="39"/>
      <c r="AD113" s="39"/>
      <c r="AE113" s="39"/>
      <c r="AR113" s="231" t="s">
        <v>167</v>
      </c>
      <c r="AT113" s="231" t="s">
        <v>162</v>
      </c>
      <c r="AU113" s="231" t="s">
        <v>82</v>
      </c>
      <c r="AY113" s="18" t="s">
        <v>160</v>
      </c>
      <c r="BE113" s="232">
        <f>IF(N113="základní",J113,0)</f>
        <v>0</v>
      </c>
      <c r="BF113" s="232">
        <f>IF(N113="snížená",J113,0)</f>
        <v>0</v>
      </c>
      <c r="BG113" s="232">
        <f>IF(N113="zákl. přenesená",J113,0)</f>
        <v>0</v>
      </c>
      <c r="BH113" s="232">
        <f>IF(N113="sníž. přenesená",J113,0)</f>
        <v>0</v>
      </c>
      <c r="BI113" s="232">
        <f>IF(N113="nulová",J113,0)</f>
        <v>0</v>
      </c>
      <c r="BJ113" s="18" t="s">
        <v>80</v>
      </c>
      <c r="BK113" s="232">
        <f>ROUND(I113*H113,2)</f>
        <v>0</v>
      </c>
      <c r="BL113" s="18" t="s">
        <v>167</v>
      </c>
      <c r="BM113" s="231" t="s">
        <v>953</v>
      </c>
    </row>
    <row r="114" s="2" customFormat="1">
      <c r="A114" s="39"/>
      <c r="B114" s="40"/>
      <c r="C114" s="41"/>
      <c r="D114" s="233" t="s">
        <v>169</v>
      </c>
      <c r="E114" s="41"/>
      <c r="F114" s="234" t="s">
        <v>954</v>
      </c>
      <c r="G114" s="41"/>
      <c r="H114" s="41"/>
      <c r="I114" s="138"/>
      <c r="J114" s="41"/>
      <c r="K114" s="41"/>
      <c r="L114" s="45"/>
      <c r="M114" s="235"/>
      <c r="N114" s="236"/>
      <c r="O114" s="85"/>
      <c r="P114" s="85"/>
      <c r="Q114" s="85"/>
      <c r="R114" s="85"/>
      <c r="S114" s="85"/>
      <c r="T114" s="86"/>
      <c r="U114" s="39"/>
      <c r="V114" s="39"/>
      <c r="W114" s="39"/>
      <c r="X114" s="39"/>
      <c r="Y114" s="39"/>
      <c r="Z114" s="39"/>
      <c r="AA114" s="39"/>
      <c r="AB114" s="39"/>
      <c r="AC114" s="39"/>
      <c r="AD114" s="39"/>
      <c r="AE114" s="39"/>
      <c r="AT114" s="18" t="s">
        <v>169</v>
      </c>
      <c r="AU114" s="18" t="s">
        <v>82</v>
      </c>
    </row>
    <row r="115" s="2" customFormat="1">
      <c r="A115" s="39"/>
      <c r="B115" s="40"/>
      <c r="C115" s="41"/>
      <c r="D115" s="233" t="s">
        <v>171</v>
      </c>
      <c r="E115" s="41"/>
      <c r="F115" s="237" t="s">
        <v>872</v>
      </c>
      <c r="G115" s="41"/>
      <c r="H115" s="41"/>
      <c r="I115" s="138"/>
      <c r="J115" s="41"/>
      <c r="K115" s="41"/>
      <c r="L115" s="45"/>
      <c r="M115" s="235"/>
      <c r="N115" s="236"/>
      <c r="O115" s="85"/>
      <c r="P115" s="85"/>
      <c r="Q115" s="85"/>
      <c r="R115" s="85"/>
      <c r="S115" s="85"/>
      <c r="T115" s="86"/>
      <c r="U115" s="39"/>
      <c r="V115" s="39"/>
      <c r="W115" s="39"/>
      <c r="X115" s="39"/>
      <c r="Y115" s="39"/>
      <c r="Z115" s="39"/>
      <c r="AA115" s="39"/>
      <c r="AB115" s="39"/>
      <c r="AC115" s="39"/>
      <c r="AD115" s="39"/>
      <c r="AE115" s="39"/>
      <c r="AT115" s="18" t="s">
        <v>171</v>
      </c>
      <c r="AU115" s="18" t="s">
        <v>82</v>
      </c>
    </row>
    <row r="116" s="13" customFormat="1">
      <c r="A116" s="13"/>
      <c r="B116" s="238"/>
      <c r="C116" s="239"/>
      <c r="D116" s="233" t="s">
        <v>173</v>
      </c>
      <c r="E116" s="240" t="s">
        <v>19</v>
      </c>
      <c r="F116" s="241" t="s">
        <v>955</v>
      </c>
      <c r="G116" s="239"/>
      <c r="H116" s="242">
        <v>63.674999999999997</v>
      </c>
      <c r="I116" s="243"/>
      <c r="J116" s="239"/>
      <c r="K116" s="239"/>
      <c r="L116" s="244"/>
      <c r="M116" s="245"/>
      <c r="N116" s="246"/>
      <c r="O116" s="246"/>
      <c r="P116" s="246"/>
      <c r="Q116" s="246"/>
      <c r="R116" s="246"/>
      <c r="S116" s="246"/>
      <c r="T116" s="247"/>
      <c r="U116" s="13"/>
      <c r="V116" s="13"/>
      <c r="W116" s="13"/>
      <c r="X116" s="13"/>
      <c r="Y116" s="13"/>
      <c r="Z116" s="13"/>
      <c r="AA116" s="13"/>
      <c r="AB116" s="13"/>
      <c r="AC116" s="13"/>
      <c r="AD116" s="13"/>
      <c r="AE116" s="13"/>
      <c r="AT116" s="248" t="s">
        <v>173</v>
      </c>
      <c r="AU116" s="248" t="s">
        <v>82</v>
      </c>
      <c r="AV116" s="13" t="s">
        <v>82</v>
      </c>
      <c r="AW116" s="13" t="s">
        <v>33</v>
      </c>
      <c r="AX116" s="13" t="s">
        <v>80</v>
      </c>
      <c r="AY116" s="248" t="s">
        <v>160</v>
      </c>
    </row>
    <row r="117" s="2" customFormat="1" ht="16.5" customHeight="1">
      <c r="A117" s="39"/>
      <c r="B117" s="40"/>
      <c r="C117" s="220" t="s">
        <v>205</v>
      </c>
      <c r="D117" s="220" t="s">
        <v>162</v>
      </c>
      <c r="E117" s="221" t="s">
        <v>956</v>
      </c>
      <c r="F117" s="222" t="s">
        <v>957</v>
      </c>
      <c r="G117" s="223" t="s">
        <v>165</v>
      </c>
      <c r="H117" s="224">
        <v>687.60000000000002</v>
      </c>
      <c r="I117" s="225"/>
      <c r="J117" s="226">
        <f>ROUND(I117*H117,2)</f>
        <v>0</v>
      </c>
      <c r="K117" s="222" t="s">
        <v>166</v>
      </c>
      <c r="L117" s="45"/>
      <c r="M117" s="227" t="s">
        <v>19</v>
      </c>
      <c r="N117" s="228" t="s">
        <v>43</v>
      </c>
      <c r="O117" s="85"/>
      <c r="P117" s="229">
        <f>O117*H117</f>
        <v>0</v>
      </c>
      <c r="Q117" s="229">
        <v>0</v>
      </c>
      <c r="R117" s="229">
        <f>Q117*H117</f>
        <v>0</v>
      </c>
      <c r="S117" s="229">
        <v>0</v>
      </c>
      <c r="T117" s="230">
        <f>S117*H117</f>
        <v>0</v>
      </c>
      <c r="U117" s="39"/>
      <c r="V117" s="39"/>
      <c r="W117" s="39"/>
      <c r="X117" s="39"/>
      <c r="Y117" s="39"/>
      <c r="Z117" s="39"/>
      <c r="AA117" s="39"/>
      <c r="AB117" s="39"/>
      <c r="AC117" s="39"/>
      <c r="AD117" s="39"/>
      <c r="AE117" s="39"/>
      <c r="AR117" s="231" t="s">
        <v>167</v>
      </c>
      <c r="AT117" s="231" t="s">
        <v>162</v>
      </c>
      <c r="AU117" s="231" t="s">
        <v>82</v>
      </c>
      <c r="AY117" s="18" t="s">
        <v>160</v>
      </c>
      <c r="BE117" s="232">
        <f>IF(N117="základní",J117,0)</f>
        <v>0</v>
      </c>
      <c r="BF117" s="232">
        <f>IF(N117="snížená",J117,0)</f>
        <v>0</v>
      </c>
      <c r="BG117" s="232">
        <f>IF(N117="zákl. přenesená",J117,0)</f>
        <v>0</v>
      </c>
      <c r="BH117" s="232">
        <f>IF(N117="sníž. přenesená",J117,0)</f>
        <v>0</v>
      </c>
      <c r="BI117" s="232">
        <f>IF(N117="nulová",J117,0)</f>
        <v>0</v>
      </c>
      <c r="BJ117" s="18" t="s">
        <v>80</v>
      </c>
      <c r="BK117" s="232">
        <f>ROUND(I117*H117,2)</f>
        <v>0</v>
      </c>
      <c r="BL117" s="18" t="s">
        <v>167</v>
      </c>
      <c r="BM117" s="231" t="s">
        <v>958</v>
      </c>
    </row>
    <row r="118" s="2" customFormat="1">
      <c r="A118" s="39"/>
      <c r="B118" s="40"/>
      <c r="C118" s="41"/>
      <c r="D118" s="233" t="s">
        <v>169</v>
      </c>
      <c r="E118" s="41"/>
      <c r="F118" s="234" t="s">
        <v>959</v>
      </c>
      <c r="G118" s="41"/>
      <c r="H118" s="41"/>
      <c r="I118" s="138"/>
      <c r="J118" s="41"/>
      <c r="K118" s="41"/>
      <c r="L118" s="45"/>
      <c r="M118" s="235"/>
      <c r="N118" s="236"/>
      <c r="O118" s="85"/>
      <c r="P118" s="85"/>
      <c r="Q118" s="85"/>
      <c r="R118" s="85"/>
      <c r="S118" s="85"/>
      <c r="T118" s="86"/>
      <c r="U118" s="39"/>
      <c r="V118" s="39"/>
      <c r="W118" s="39"/>
      <c r="X118" s="39"/>
      <c r="Y118" s="39"/>
      <c r="Z118" s="39"/>
      <c r="AA118" s="39"/>
      <c r="AB118" s="39"/>
      <c r="AC118" s="39"/>
      <c r="AD118" s="39"/>
      <c r="AE118" s="39"/>
      <c r="AT118" s="18" t="s">
        <v>169</v>
      </c>
      <c r="AU118" s="18" t="s">
        <v>82</v>
      </c>
    </row>
    <row r="119" s="2" customFormat="1">
      <c r="A119" s="39"/>
      <c r="B119" s="40"/>
      <c r="C119" s="41"/>
      <c r="D119" s="233" t="s">
        <v>171</v>
      </c>
      <c r="E119" s="41"/>
      <c r="F119" s="237" t="s">
        <v>960</v>
      </c>
      <c r="G119" s="41"/>
      <c r="H119" s="41"/>
      <c r="I119" s="138"/>
      <c r="J119" s="41"/>
      <c r="K119" s="41"/>
      <c r="L119" s="45"/>
      <c r="M119" s="235"/>
      <c r="N119" s="236"/>
      <c r="O119" s="85"/>
      <c r="P119" s="85"/>
      <c r="Q119" s="85"/>
      <c r="R119" s="85"/>
      <c r="S119" s="85"/>
      <c r="T119" s="86"/>
      <c r="U119" s="39"/>
      <c r="V119" s="39"/>
      <c r="W119" s="39"/>
      <c r="X119" s="39"/>
      <c r="Y119" s="39"/>
      <c r="Z119" s="39"/>
      <c r="AA119" s="39"/>
      <c r="AB119" s="39"/>
      <c r="AC119" s="39"/>
      <c r="AD119" s="39"/>
      <c r="AE119" s="39"/>
      <c r="AT119" s="18" t="s">
        <v>171</v>
      </c>
      <c r="AU119" s="18" t="s">
        <v>82</v>
      </c>
    </row>
    <row r="120" s="13" customFormat="1">
      <c r="A120" s="13"/>
      <c r="B120" s="238"/>
      <c r="C120" s="239"/>
      <c r="D120" s="233" t="s">
        <v>173</v>
      </c>
      <c r="E120" s="240" t="s">
        <v>19</v>
      </c>
      <c r="F120" s="241" t="s">
        <v>961</v>
      </c>
      <c r="G120" s="239"/>
      <c r="H120" s="242">
        <v>1375.2000000000001</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173</v>
      </c>
      <c r="AU120" s="248" t="s">
        <v>82</v>
      </c>
      <c r="AV120" s="13" t="s">
        <v>82</v>
      </c>
      <c r="AW120" s="13" t="s">
        <v>33</v>
      </c>
      <c r="AX120" s="13" t="s">
        <v>80</v>
      </c>
      <c r="AY120" s="248" t="s">
        <v>160</v>
      </c>
    </row>
    <row r="121" s="13" customFormat="1">
      <c r="A121" s="13"/>
      <c r="B121" s="238"/>
      <c r="C121" s="239"/>
      <c r="D121" s="233" t="s">
        <v>173</v>
      </c>
      <c r="E121" s="239"/>
      <c r="F121" s="241" t="s">
        <v>962</v>
      </c>
      <c r="G121" s="239"/>
      <c r="H121" s="242">
        <v>687.60000000000002</v>
      </c>
      <c r="I121" s="243"/>
      <c r="J121" s="239"/>
      <c r="K121" s="239"/>
      <c r="L121" s="244"/>
      <c r="M121" s="245"/>
      <c r="N121" s="246"/>
      <c r="O121" s="246"/>
      <c r="P121" s="246"/>
      <c r="Q121" s="246"/>
      <c r="R121" s="246"/>
      <c r="S121" s="246"/>
      <c r="T121" s="247"/>
      <c r="U121" s="13"/>
      <c r="V121" s="13"/>
      <c r="W121" s="13"/>
      <c r="X121" s="13"/>
      <c r="Y121" s="13"/>
      <c r="Z121" s="13"/>
      <c r="AA121" s="13"/>
      <c r="AB121" s="13"/>
      <c r="AC121" s="13"/>
      <c r="AD121" s="13"/>
      <c r="AE121" s="13"/>
      <c r="AT121" s="248" t="s">
        <v>173</v>
      </c>
      <c r="AU121" s="248" t="s">
        <v>82</v>
      </c>
      <c r="AV121" s="13" t="s">
        <v>82</v>
      </c>
      <c r="AW121" s="13" t="s">
        <v>4</v>
      </c>
      <c r="AX121" s="13" t="s">
        <v>80</v>
      </c>
      <c r="AY121" s="248" t="s">
        <v>160</v>
      </c>
    </row>
    <row r="122" s="2" customFormat="1" ht="16.5" customHeight="1">
      <c r="A122" s="39"/>
      <c r="B122" s="40"/>
      <c r="C122" s="220" t="s">
        <v>211</v>
      </c>
      <c r="D122" s="220" t="s">
        <v>162</v>
      </c>
      <c r="E122" s="221" t="s">
        <v>963</v>
      </c>
      <c r="F122" s="222" t="s">
        <v>964</v>
      </c>
      <c r="G122" s="223" t="s">
        <v>165</v>
      </c>
      <c r="H122" s="224">
        <v>206.28</v>
      </c>
      <c r="I122" s="225"/>
      <c r="J122" s="226">
        <f>ROUND(I122*H122,2)</f>
        <v>0</v>
      </c>
      <c r="K122" s="222" t="s">
        <v>166</v>
      </c>
      <c r="L122" s="45"/>
      <c r="M122" s="227" t="s">
        <v>19</v>
      </c>
      <c r="N122" s="228" t="s">
        <v>43</v>
      </c>
      <c r="O122" s="85"/>
      <c r="P122" s="229">
        <f>O122*H122</f>
        <v>0</v>
      </c>
      <c r="Q122" s="229">
        <v>0</v>
      </c>
      <c r="R122" s="229">
        <f>Q122*H122</f>
        <v>0</v>
      </c>
      <c r="S122" s="229">
        <v>0</v>
      </c>
      <c r="T122" s="230">
        <f>S122*H122</f>
        <v>0</v>
      </c>
      <c r="U122" s="39"/>
      <c r="V122" s="39"/>
      <c r="W122" s="39"/>
      <c r="X122" s="39"/>
      <c r="Y122" s="39"/>
      <c r="Z122" s="39"/>
      <c r="AA122" s="39"/>
      <c r="AB122" s="39"/>
      <c r="AC122" s="39"/>
      <c r="AD122" s="39"/>
      <c r="AE122" s="39"/>
      <c r="AR122" s="231" t="s">
        <v>167</v>
      </c>
      <c r="AT122" s="231" t="s">
        <v>162</v>
      </c>
      <c r="AU122" s="231" t="s">
        <v>82</v>
      </c>
      <c r="AY122" s="18" t="s">
        <v>160</v>
      </c>
      <c r="BE122" s="232">
        <f>IF(N122="základní",J122,0)</f>
        <v>0</v>
      </c>
      <c r="BF122" s="232">
        <f>IF(N122="snížená",J122,0)</f>
        <v>0</v>
      </c>
      <c r="BG122" s="232">
        <f>IF(N122="zákl. přenesená",J122,0)</f>
        <v>0</v>
      </c>
      <c r="BH122" s="232">
        <f>IF(N122="sníž. přenesená",J122,0)</f>
        <v>0</v>
      </c>
      <c r="BI122" s="232">
        <f>IF(N122="nulová",J122,0)</f>
        <v>0</v>
      </c>
      <c r="BJ122" s="18" t="s">
        <v>80</v>
      </c>
      <c r="BK122" s="232">
        <f>ROUND(I122*H122,2)</f>
        <v>0</v>
      </c>
      <c r="BL122" s="18" t="s">
        <v>167</v>
      </c>
      <c r="BM122" s="231" t="s">
        <v>965</v>
      </c>
    </row>
    <row r="123" s="2" customFormat="1">
      <c r="A123" s="39"/>
      <c r="B123" s="40"/>
      <c r="C123" s="41"/>
      <c r="D123" s="233" t="s">
        <v>169</v>
      </c>
      <c r="E123" s="41"/>
      <c r="F123" s="234" t="s">
        <v>966</v>
      </c>
      <c r="G123" s="41"/>
      <c r="H123" s="41"/>
      <c r="I123" s="138"/>
      <c r="J123" s="41"/>
      <c r="K123" s="41"/>
      <c r="L123" s="45"/>
      <c r="M123" s="235"/>
      <c r="N123" s="236"/>
      <c r="O123" s="85"/>
      <c r="P123" s="85"/>
      <c r="Q123" s="85"/>
      <c r="R123" s="85"/>
      <c r="S123" s="85"/>
      <c r="T123" s="86"/>
      <c r="U123" s="39"/>
      <c r="V123" s="39"/>
      <c r="W123" s="39"/>
      <c r="X123" s="39"/>
      <c r="Y123" s="39"/>
      <c r="Z123" s="39"/>
      <c r="AA123" s="39"/>
      <c r="AB123" s="39"/>
      <c r="AC123" s="39"/>
      <c r="AD123" s="39"/>
      <c r="AE123" s="39"/>
      <c r="AT123" s="18" t="s">
        <v>169</v>
      </c>
      <c r="AU123" s="18" t="s">
        <v>82</v>
      </c>
    </row>
    <row r="124" s="2" customFormat="1">
      <c r="A124" s="39"/>
      <c r="B124" s="40"/>
      <c r="C124" s="41"/>
      <c r="D124" s="233" t="s">
        <v>171</v>
      </c>
      <c r="E124" s="41"/>
      <c r="F124" s="237" t="s">
        <v>960</v>
      </c>
      <c r="G124" s="41"/>
      <c r="H124" s="41"/>
      <c r="I124" s="138"/>
      <c r="J124" s="41"/>
      <c r="K124" s="41"/>
      <c r="L124" s="45"/>
      <c r="M124" s="235"/>
      <c r="N124" s="236"/>
      <c r="O124" s="85"/>
      <c r="P124" s="85"/>
      <c r="Q124" s="85"/>
      <c r="R124" s="85"/>
      <c r="S124" s="85"/>
      <c r="T124" s="86"/>
      <c r="U124" s="39"/>
      <c r="V124" s="39"/>
      <c r="W124" s="39"/>
      <c r="X124" s="39"/>
      <c r="Y124" s="39"/>
      <c r="Z124" s="39"/>
      <c r="AA124" s="39"/>
      <c r="AB124" s="39"/>
      <c r="AC124" s="39"/>
      <c r="AD124" s="39"/>
      <c r="AE124" s="39"/>
      <c r="AT124" s="18" t="s">
        <v>171</v>
      </c>
      <c r="AU124" s="18" t="s">
        <v>82</v>
      </c>
    </row>
    <row r="125" s="13" customFormat="1">
      <c r="A125" s="13"/>
      <c r="B125" s="238"/>
      <c r="C125" s="239"/>
      <c r="D125" s="233" t="s">
        <v>173</v>
      </c>
      <c r="E125" s="240" t="s">
        <v>19</v>
      </c>
      <c r="F125" s="241" t="s">
        <v>967</v>
      </c>
      <c r="G125" s="239"/>
      <c r="H125" s="242">
        <v>206.28</v>
      </c>
      <c r="I125" s="243"/>
      <c r="J125" s="239"/>
      <c r="K125" s="239"/>
      <c r="L125" s="244"/>
      <c r="M125" s="245"/>
      <c r="N125" s="246"/>
      <c r="O125" s="246"/>
      <c r="P125" s="246"/>
      <c r="Q125" s="246"/>
      <c r="R125" s="246"/>
      <c r="S125" s="246"/>
      <c r="T125" s="247"/>
      <c r="U125" s="13"/>
      <c r="V125" s="13"/>
      <c r="W125" s="13"/>
      <c r="X125" s="13"/>
      <c r="Y125" s="13"/>
      <c r="Z125" s="13"/>
      <c r="AA125" s="13"/>
      <c r="AB125" s="13"/>
      <c r="AC125" s="13"/>
      <c r="AD125" s="13"/>
      <c r="AE125" s="13"/>
      <c r="AT125" s="248" t="s">
        <v>173</v>
      </c>
      <c r="AU125" s="248" t="s">
        <v>82</v>
      </c>
      <c r="AV125" s="13" t="s">
        <v>82</v>
      </c>
      <c r="AW125" s="13" t="s">
        <v>33</v>
      </c>
      <c r="AX125" s="13" t="s">
        <v>80</v>
      </c>
      <c r="AY125" s="248" t="s">
        <v>160</v>
      </c>
    </row>
    <row r="126" s="2" customFormat="1" ht="16.5" customHeight="1">
      <c r="A126" s="39"/>
      <c r="B126" s="40"/>
      <c r="C126" s="220" t="s">
        <v>191</v>
      </c>
      <c r="D126" s="220" t="s">
        <v>162</v>
      </c>
      <c r="E126" s="221" t="s">
        <v>968</v>
      </c>
      <c r="F126" s="222" t="s">
        <v>969</v>
      </c>
      <c r="G126" s="223" t="s">
        <v>165</v>
      </c>
      <c r="H126" s="224">
        <v>687.60000000000002</v>
      </c>
      <c r="I126" s="225"/>
      <c r="J126" s="226">
        <f>ROUND(I126*H126,2)</f>
        <v>0</v>
      </c>
      <c r="K126" s="222" t="s">
        <v>166</v>
      </c>
      <c r="L126" s="45"/>
      <c r="M126" s="227" t="s">
        <v>19</v>
      </c>
      <c r="N126" s="228" t="s">
        <v>43</v>
      </c>
      <c r="O126" s="85"/>
      <c r="P126" s="229">
        <f>O126*H126</f>
        <v>0</v>
      </c>
      <c r="Q126" s="229">
        <v>0</v>
      </c>
      <c r="R126" s="229">
        <f>Q126*H126</f>
        <v>0</v>
      </c>
      <c r="S126" s="229">
        <v>0</v>
      </c>
      <c r="T126" s="230">
        <f>S126*H126</f>
        <v>0</v>
      </c>
      <c r="U126" s="39"/>
      <c r="V126" s="39"/>
      <c r="W126" s="39"/>
      <c r="X126" s="39"/>
      <c r="Y126" s="39"/>
      <c r="Z126" s="39"/>
      <c r="AA126" s="39"/>
      <c r="AB126" s="39"/>
      <c r="AC126" s="39"/>
      <c r="AD126" s="39"/>
      <c r="AE126" s="39"/>
      <c r="AR126" s="231" t="s">
        <v>167</v>
      </c>
      <c r="AT126" s="231" t="s">
        <v>162</v>
      </c>
      <c r="AU126" s="231" t="s">
        <v>82</v>
      </c>
      <c r="AY126" s="18" t="s">
        <v>160</v>
      </c>
      <c r="BE126" s="232">
        <f>IF(N126="základní",J126,0)</f>
        <v>0</v>
      </c>
      <c r="BF126" s="232">
        <f>IF(N126="snížená",J126,0)</f>
        <v>0</v>
      </c>
      <c r="BG126" s="232">
        <f>IF(N126="zákl. přenesená",J126,0)</f>
        <v>0</v>
      </c>
      <c r="BH126" s="232">
        <f>IF(N126="sníž. přenesená",J126,0)</f>
        <v>0</v>
      </c>
      <c r="BI126" s="232">
        <f>IF(N126="nulová",J126,0)</f>
        <v>0</v>
      </c>
      <c r="BJ126" s="18" t="s">
        <v>80</v>
      </c>
      <c r="BK126" s="232">
        <f>ROUND(I126*H126,2)</f>
        <v>0</v>
      </c>
      <c r="BL126" s="18" t="s">
        <v>167</v>
      </c>
      <c r="BM126" s="231" t="s">
        <v>970</v>
      </c>
    </row>
    <row r="127" s="2" customFormat="1">
      <c r="A127" s="39"/>
      <c r="B127" s="40"/>
      <c r="C127" s="41"/>
      <c r="D127" s="233" t="s">
        <v>169</v>
      </c>
      <c r="E127" s="41"/>
      <c r="F127" s="234" t="s">
        <v>971</v>
      </c>
      <c r="G127" s="41"/>
      <c r="H127" s="41"/>
      <c r="I127" s="138"/>
      <c r="J127" s="41"/>
      <c r="K127" s="41"/>
      <c r="L127" s="45"/>
      <c r="M127" s="235"/>
      <c r="N127" s="236"/>
      <c r="O127" s="85"/>
      <c r="P127" s="85"/>
      <c r="Q127" s="85"/>
      <c r="R127" s="85"/>
      <c r="S127" s="85"/>
      <c r="T127" s="86"/>
      <c r="U127" s="39"/>
      <c r="V127" s="39"/>
      <c r="W127" s="39"/>
      <c r="X127" s="39"/>
      <c r="Y127" s="39"/>
      <c r="Z127" s="39"/>
      <c r="AA127" s="39"/>
      <c r="AB127" s="39"/>
      <c r="AC127" s="39"/>
      <c r="AD127" s="39"/>
      <c r="AE127" s="39"/>
      <c r="AT127" s="18" t="s">
        <v>169</v>
      </c>
      <c r="AU127" s="18" t="s">
        <v>82</v>
      </c>
    </row>
    <row r="128" s="2" customFormat="1">
      <c r="A128" s="39"/>
      <c r="B128" s="40"/>
      <c r="C128" s="41"/>
      <c r="D128" s="233" t="s">
        <v>171</v>
      </c>
      <c r="E128" s="41"/>
      <c r="F128" s="237" t="s">
        <v>960</v>
      </c>
      <c r="G128" s="41"/>
      <c r="H128" s="41"/>
      <c r="I128" s="138"/>
      <c r="J128" s="41"/>
      <c r="K128" s="41"/>
      <c r="L128" s="45"/>
      <c r="M128" s="235"/>
      <c r="N128" s="236"/>
      <c r="O128" s="85"/>
      <c r="P128" s="85"/>
      <c r="Q128" s="85"/>
      <c r="R128" s="85"/>
      <c r="S128" s="85"/>
      <c r="T128" s="86"/>
      <c r="U128" s="39"/>
      <c r="V128" s="39"/>
      <c r="W128" s="39"/>
      <c r="X128" s="39"/>
      <c r="Y128" s="39"/>
      <c r="Z128" s="39"/>
      <c r="AA128" s="39"/>
      <c r="AB128" s="39"/>
      <c r="AC128" s="39"/>
      <c r="AD128" s="39"/>
      <c r="AE128" s="39"/>
      <c r="AT128" s="18" t="s">
        <v>171</v>
      </c>
      <c r="AU128" s="18" t="s">
        <v>82</v>
      </c>
    </row>
    <row r="129" s="13" customFormat="1">
      <c r="A129" s="13"/>
      <c r="B129" s="238"/>
      <c r="C129" s="239"/>
      <c r="D129" s="233" t="s">
        <v>173</v>
      </c>
      <c r="E129" s="240" t="s">
        <v>19</v>
      </c>
      <c r="F129" s="241" t="s">
        <v>961</v>
      </c>
      <c r="G129" s="239"/>
      <c r="H129" s="242">
        <v>1375.2000000000001</v>
      </c>
      <c r="I129" s="243"/>
      <c r="J129" s="239"/>
      <c r="K129" s="239"/>
      <c r="L129" s="244"/>
      <c r="M129" s="245"/>
      <c r="N129" s="246"/>
      <c r="O129" s="246"/>
      <c r="P129" s="246"/>
      <c r="Q129" s="246"/>
      <c r="R129" s="246"/>
      <c r="S129" s="246"/>
      <c r="T129" s="247"/>
      <c r="U129" s="13"/>
      <c r="V129" s="13"/>
      <c r="W129" s="13"/>
      <c r="X129" s="13"/>
      <c r="Y129" s="13"/>
      <c r="Z129" s="13"/>
      <c r="AA129" s="13"/>
      <c r="AB129" s="13"/>
      <c r="AC129" s="13"/>
      <c r="AD129" s="13"/>
      <c r="AE129" s="13"/>
      <c r="AT129" s="248" t="s">
        <v>173</v>
      </c>
      <c r="AU129" s="248" t="s">
        <v>82</v>
      </c>
      <c r="AV129" s="13" t="s">
        <v>82</v>
      </c>
      <c r="AW129" s="13" t="s">
        <v>33</v>
      </c>
      <c r="AX129" s="13" t="s">
        <v>80</v>
      </c>
      <c r="AY129" s="248" t="s">
        <v>160</v>
      </c>
    </row>
    <row r="130" s="13" customFormat="1">
      <c r="A130" s="13"/>
      <c r="B130" s="238"/>
      <c r="C130" s="239"/>
      <c r="D130" s="233" t="s">
        <v>173</v>
      </c>
      <c r="E130" s="239"/>
      <c r="F130" s="241" t="s">
        <v>962</v>
      </c>
      <c r="G130" s="239"/>
      <c r="H130" s="242">
        <v>687.60000000000002</v>
      </c>
      <c r="I130" s="243"/>
      <c r="J130" s="239"/>
      <c r="K130" s="239"/>
      <c r="L130" s="244"/>
      <c r="M130" s="245"/>
      <c r="N130" s="246"/>
      <c r="O130" s="246"/>
      <c r="P130" s="246"/>
      <c r="Q130" s="246"/>
      <c r="R130" s="246"/>
      <c r="S130" s="246"/>
      <c r="T130" s="247"/>
      <c r="U130" s="13"/>
      <c r="V130" s="13"/>
      <c r="W130" s="13"/>
      <c r="X130" s="13"/>
      <c r="Y130" s="13"/>
      <c r="Z130" s="13"/>
      <c r="AA130" s="13"/>
      <c r="AB130" s="13"/>
      <c r="AC130" s="13"/>
      <c r="AD130" s="13"/>
      <c r="AE130" s="13"/>
      <c r="AT130" s="248" t="s">
        <v>173</v>
      </c>
      <c r="AU130" s="248" t="s">
        <v>82</v>
      </c>
      <c r="AV130" s="13" t="s">
        <v>82</v>
      </c>
      <c r="AW130" s="13" t="s">
        <v>4</v>
      </c>
      <c r="AX130" s="13" t="s">
        <v>80</v>
      </c>
      <c r="AY130" s="248" t="s">
        <v>160</v>
      </c>
    </row>
    <row r="131" s="2" customFormat="1" ht="16.5" customHeight="1">
      <c r="A131" s="39"/>
      <c r="B131" s="40"/>
      <c r="C131" s="220" t="s">
        <v>222</v>
      </c>
      <c r="D131" s="220" t="s">
        <v>162</v>
      </c>
      <c r="E131" s="221" t="s">
        <v>972</v>
      </c>
      <c r="F131" s="222" t="s">
        <v>973</v>
      </c>
      <c r="G131" s="223" t="s">
        <v>165</v>
      </c>
      <c r="H131" s="224">
        <v>206.28</v>
      </c>
      <c r="I131" s="225"/>
      <c r="J131" s="226">
        <f>ROUND(I131*H131,2)</f>
        <v>0</v>
      </c>
      <c r="K131" s="222" t="s">
        <v>166</v>
      </c>
      <c r="L131" s="45"/>
      <c r="M131" s="227" t="s">
        <v>19</v>
      </c>
      <c r="N131" s="228" t="s">
        <v>43</v>
      </c>
      <c r="O131" s="85"/>
      <c r="P131" s="229">
        <f>O131*H131</f>
        <v>0</v>
      </c>
      <c r="Q131" s="229">
        <v>0</v>
      </c>
      <c r="R131" s="229">
        <f>Q131*H131</f>
        <v>0</v>
      </c>
      <c r="S131" s="229">
        <v>0</v>
      </c>
      <c r="T131" s="230">
        <f>S131*H131</f>
        <v>0</v>
      </c>
      <c r="U131" s="39"/>
      <c r="V131" s="39"/>
      <c r="W131" s="39"/>
      <c r="X131" s="39"/>
      <c r="Y131" s="39"/>
      <c r="Z131" s="39"/>
      <c r="AA131" s="39"/>
      <c r="AB131" s="39"/>
      <c r="AC131" s="39"/>
      <c r="AD131" s="39"/>
      <c r="AE131" s="39"/>
      <c r="AR131" s="231" t="s">
        <v>167</v>
      </c>
      <c r="AT131" s="231" t="s">
        <v>162</v>
      </c>
      <c r="AU131" s="231" t="s">
        <v>82</v>
      </c>
      <c r="AY131" s="18" t="s">
        <v>160</v>
      </c>
      <c r="BE131" s="232">
        <f>IF(N131="základní",J131,0)</f>
        <v>0</v>
      </c>
      <c r="BF131" s="232">
        <f>IF(N131="snížená",J131,0)</f>
        <v>0</v>
      </c>
      <c r="BG131" s="232">
        <f>IF(N131="zákl. přenesená",J131,0)</f>
        <v>0</v>
      </c>
      <c r="BH131" s="232">
        <f>IF(N131="sníž. přenesená",J131,0)</f>
        <v>0</v>
      </c>
      <c r="BI131" s="232">
        <f>IF(N131="nulová",J131,0)</f>
        <v>0</v>
      </c>
      <c r="BJ131" s="18" t="s">
        <v>80</v>
      </c>
      <c r="BK131" s="232">
        <f>ROUND(I131*H131,2)</f>
        <v>0</v>
      </c>
      <c r="BL131" s="18" t="s">
        <v>167</v>
      </c>
      <c r="BM131" s="231" t="s">
        <v>974</v>
      </c>
    </row>
    <row r="132" s="2" customFormat="1">
      <c r="A132" s="39"/>
      <c r="B132" s="40"/>
      <c r="C132" s="41"/>
      <c r="D132" s="233" t="s">
        <v>169</v>
      </c>
      <c r="E132" s="41"/>
      <c r="F132" s="234" t="s">
        <v>975</v>
      </c>
      <c r="G132" s="41"/>
      <c r="H132" s="41"/>
      <c r="I132" s="138"/>
      <c r="J132" s="41"/>
      <c r="K132" s="41"/>
      <c r="L132" s="45"/>
      <c r="M132" s="235"/>
      <c r="N132" s="236"/>
      <c r="O132" s="85"/>
      <c r="P132" s="85"/>
      <c r="Q132" s="85"/>
      <c r="R132" s="85"/>
      <c r="S132" s="85"/>
      <c r="T132" s="86"/>
      <c r="U132" s="39"/>
      <c r="V132" s="39"/>
      <c r="W132" s="39"/>
      <c r="X132" s="39"/>
      <c r="Y132" s="39"/>
      <c r="Z132" s="39"/>
      <c r="AA132" s="39"/>
      <c r="AB132" s="39"/>
      <c r="AC132" s="39"/>
      <c r="AD132" s="39"/>
      <c r="AE132" s="39"/>
      <c r="AT132" s="18" t="s">
        <v>169</v>
      </c>
      <c r="AU132" s="18" t="s">
        <v>82</v>
      </c>
    </row>
    <row r="133" s="2" customFormat="1">
      <c r="A133" s="39"/>
      <c r="B133" s="40"/>
      <c r="C133" s="41"/>
      <c r="D133" s="233" t="s">
        <v>171</v>
      </c>
      <c r="E133" s="41"/>
      <c r="F133" s="237" t="s">
        <v>960</v>
      </c>
      <c r="G133" s="41"/>
      <c r="H133" s="41"/>
      <c r="I133" s="138"/>
      <c r="J133" s="41"/>
      <c r="K133" s="41"/>
      <c r="L133" s="45"/>
      <c r="M133" s="235"/>
      <c r="N133" s="236"/>
      <c r="O133" s="85"/>
      <c r="P133" s="85"/>
      <c r="Q133" s="85"/>
      <c r="R133" s="85"/>
      <c r="S133" s="85"/>
      <c r="T133" s="86"/>
      <c r="U133" s="39"/>
      <c r="V133" s="39"/>
      <c r="W133" s="39"/>
      <c r="X133" s="39"/>
      <c r="Y133" s="39"/>
      <c r="Z133" s="39"/>
      <c r="AA133" s="39"/>
      <c r="AB133" s="39"/>
      <c r="AC133" s="39"/>
      <c r="AD133" s="39"/>
      <c r="AE133" s="39"/>
      <c r="AT133" s="18" t="s">
        <v>171</v>
      </c>
      <c r="AU133" s="18" t="s">
        <v>82</v>
      </c>
    </row>
    <row r="134" s="2" customFormat="1" ht="16.5" customHeight="1">
      <c r="A134" s="39"/>
      <c r="B134" s="40"/>
      <c r="C134" s="220" t="s">
        <v>228</v>
      </c>
      <c r="D134" s="220" t="s">
        <v>162</v>
      </c>
      <c r="E134" s="221" t="s">
        <v>976</v>
      </c>
      <c r="F134" s="222" t="s">
        <v>977</v>
      </c>
      <c r="G134" s="223" t="s">
        <v>197</v>
      </c>
      <c r="H134" s="224">
        <v>1284</v>
      </c>
      <c r="I134" s="225"/>
      <c r="J134" s="226">
        <f>ROUND(I134*H134,2)</f>
        <v>0</v>
      </c>
      <c r="K134" s="222" t="s">
        <v>166</v>
      </c>
      <c r="L134" s="45"/>
      <c r="M134" s="227" t="s">
        <v>19</v>
      </c>
      <c r="N134" s="228" t="s">
        <v>43</v>
      </c>
      <c r="O134" s="85"/>
      <c r="P134" s="229">
        <f>O134*H134</f>
        <v>0</v>
      </c>
      <c r="Q134" s="229">
        <v>0.00084000000000000003</v>
      </c>
      <c r="R134" s="229">
        <f>Q134*H134</f>
        <v>1.07856</v>
      </c>
      <c r="S134" s="229">
        <v>0</v>
      </c>
      <c r="T134" s="230">
        <f>S134*H134</f>
        <v>0</v>
      </c>
      <c r="U134" s="39"/>
      <c r="V134" s="39"/>
      <c r="W134" s="39"/>
      <c r="X134" s="39"/>
      <c r="Y134" s="39"/>
      <c r="Z134" s="39"/>
      <c r="AA134" s="39"/>
      <c r="AB134" s="39"/>
      <c r="AC134" s="39"/>
      <c r="AD134" s="39"/>
      <c r="AE134" s="39"/>
      <c r="AR134" s="231" t="s">
        <v>167</v>
      </c>
      <c r="AT134" s="231" t="s">
        <v>162</v>
      </c>
      <c r="AU134" s="231" t="s">
        <v>82</v>
      </c>
      <c r="AY134" s="18" t="s">
        <v>160</v>
      </c>
      <c r="BE134" s="232">
        <f>IF(N134="základní",J134,0)</f>
        <v>0</v>
      </c>
      <c r="BF134" s="232">
        <f>IF(N134="snížená",J134,0)</f>
        <v>0</v>
      </c>
      <c r="BG134" s="232">
        <f>IF(N134="zákl. přenesená",J134,0)</f>
        <v>0</v>
      </c>
      <c r="BH134" s="232">
        <f>IF(N134="sníž. přenesená",J134,0)</f>
        <v>0</v>
      </c>
      <c r="BI134" s="232">
        <f>IF(N134="nulová",J134,0)</f>
        <v>0</v>
      </c>
      <c r="BJ134" s="18" t="s">
        <v>80</v>
      </c>
      <c r="BK134" s="232">
        <f>ROUND(I134*H134,2)</f>
        <v>0</v>
      </c>
      <c r="BL134" s="18" t="s">
        <v>167</v>
      </c>
      <c r="BM134" s="231" t="s">
        <v>978</v>
      </c>
    </row>
    <row r="135" s="2" customFormat="1">
      <c r="A135" s="39"/>
      <c r="B135" s="40"/>
      <c r="C135" s="41"/>
      <c r="D135" s="233" t="s">
        <v>169</v>
      </c>
      <c r="E135" s="41"/>
      <c r="F135" s="234" t="s">
        <v>979</v>
      </c>
      <c r="G135" s="41"/>
      <c r="H135" s="41"/>
      <c r="I135" s="138"/>
      <c r="J135" s="41"/>
      <c r="K135" s="41"/>
      <c r="L135" s="45"/>
      <c r="M135" s="235"/>
      <c r="N135" s="236"/>
      <c r="O135" s="85"/>
      <c r="P135" s="85"/>
      <c r="Q135" s="85"/>
      <c r="R135" s="85"/>
      <c r="S135" s="85"/>
      <c r="T135" s="86"/>
      <c r="U135" s="39"/>
      <c r="V135" s="39"/>
      <c r="W135" s="39"/>
      <c r="X135" s="39"/>
      <c r="Y135" s="39"/>
      <c r="Z135" s="39"/>
      <c r="AA135" s="39"/>
      <c r="AB135" s="39"/>
      <c r="AC135" s="39"/>
      <c r="AD135" s="39"/>
      <c r="AE135" s="39"/>
      <c r="AT135" s="18" t="s">
        <v>169</v>
      </c>
      <c r="AU135" s="18" t="s">
        <v>82</v>
      </c>
    </row>
    <row r="136" s="2" customFormat="1">
      <c r="A136" s="39"/>
      <c r="B136" s="40"/>
      <c r="C136" s="41"/>
      <c r="D136" s="233" t="s">
        <v>171</v>
      </c>
      <c r="E136" s="41"/>
      <c r="F136" s="237" t="s">
        <v>980</v>
      </c>
      <c r="G136" s="41"/>
      <c r="H136" s="41"/>
      <c r="I136" s="138"/>
      <c r="J136" s="41"/>
      <c r="K136" s="41"/>
      <c r="L136" s="45"/>
      <c r="M136" s="235"/>
      <c r="N136" s="236"/>
      <c r="O136" s="85"/>
      <c r="P136" s="85"/>
      <c r="Q136" s="85"/>
      <c r="R136" s="85"/>
      <c r="S136" s="85"/>
      <c r="T136" s="86"/>
      <c r="U136" s="39"/>
      <c r="V136" s="39"/>
      <c r="W136" s="39"/>
      <c r="X136" s="39"/>
      <c r="Y136" s="39"/>
      <c r="Z136" s="39"/>
      <c r="AA136" s="39"/>
      <c r="AB136" s="39"/>
      <c r="AC136" s="39"/>
      <c r="AD136" s="39"/>
      <c r="AE136" s="39"/>
      <c r="AT136" s="18" t="s">
        <v>171</v>
      </c>
      <c r="AU136" s="18" t="s">
        <v>82</v>
      </c>
    </row>
    <row r="137" s="13" customFormat="1">
      <c r="A137" s="13"/>
      <c r="B137" s="238"/>
      <c r="C137" s="239"/>
      <c r="D137" s="233" t="s">
        <v>173</v>
      </c>
      <c r="E137" s="240" t="s">
        <v>19</v>
      </c>
      <c r="F137" s="241" t="s">
        <v>981</v>
      </c>
      <c r="G137" s="239"/>
      <c r="H137" s="242">
        <v>1284</v>
      </c>
      <c r="I137" s="243"/>
      <c r="J137" s="239"/>
      <c r="K137" s="239"/>
      <c r="L137" s="244"/>
      <c r="M137" s="245"/>
      <c r="N137" s="246"/>
      <c r="O137" s="246"/>
      <c r="P137" s="246"/>
      <c r="Q137" s="246"/>
      <c r="R137" s="246"/>
      <c r="S137" s="246"/>
      <c r="T137" s="247"/>
      <c r="U137" s="13"/>
      <c r="V137" s="13"/>
      <c r="W137" s="13"/>
      <c r="X137" s="13"/>
      <c r="Y137" s="13"/>
      <c r="Z137" s="13"/>
      <c r="AA137" s="13"/>
      <c r="AB137" s="13"/>
      <c r="AC137" s="13"/>
      <c r="AD137" s="13"/>
      <c r="AE137" s="13"/>
      <c r="AT137" s="248" t="s">
        <v>173</v>
      </c>
      <c r="AU137" s="248" t="s">
        <v>82</v>
      </c>
      <c r="AV137" s="13" t="s">
        <v>82</v>
      </c>
      <c r="AW137" s="13" t="s">
        <v>33</v>
      </c>
      <c r="AX137" s="13" t="s">
        <v>80</v>
      </c>
      <c r="AY137" s="248" t="s">
        <v>160</v>
      </c>
    </row>
    <row r="138" s="2" customFormat="1" ht="16.5" customHeight="1">
      <c r="A138" s="39"/>
      <c r="B138" s="40"/>
      <c r="C138" s="220" t="s">
        <v>233</v>
      </c>
      <c r="D138" s="220" t="s">
        <v>162</v>
      </c>
      <c r="E138" s="221" t="s">
        <v>982</v>
      </c>
      <c r="F138" s="222" t="s">
        <v>983</v>
      </c>
      <c r="G138" s="223" t="s">
        <v>197</v>
      </c>
      <c r="H138" s="224">
        <v>1008</v>
      </c>
      <c r="I138" s="225"/>
      <c r="J138" s="226">
        <f>ROUND(I138*H138,2)</f>
        <v>0</v>
      </c>
      <c r="K138" s="222" t="s">
        <v>166</v>
      </c>
      <c r="L138" s="45"/>
      <c r="M138" s="227" t="s">
        <v>19</v>
      </c>
      <c r="N138" s="228" t="s">
        <v>43</v>
      </c>
      <c r="O138" s="85"/>
      <c r="P138" s="229">
        <f>O138*H138</f>
        <v>0</v>
      </c>
      <c r="Q138" s="229">
        <v>0.00084999999999999995</v>
      </c>
      <c r="R138" s="229">
        <f>Q138*H138</f>
        <v>0.85680000000000001</v>
      </c>
      <c r="S138" s="229">
        <v>0</v>
      </c>
      <c r="T138" s="230">
        <f>S138*H138</f>
        <v>0</v>
      </c>
      <c r="U138" s="39"/>
      <c r="V138" s="39"/>
      <c r="W138" s="39"/>
      <c r="X138" s="39"/>
      <c r="Y138" s="39"/>
      <c r="Z138" s="39"/>
      <c r="AA138" s="39"/>
      <c r="AB138" s="39"/>
      <c r="AC138" s="39"/>
      <c r="AD138" s="39"/>
      <c r="AE138" s="39"/>
      <c r="AR138" s="231" t="s">
        <v>167</v>
      </c>
      <c r="AT138" s="231" t="s">
        <v>162</v>
      </c>
      <c r="AU138" s="231" t="s">
        <v>82</v>
      </c>
      <c r="AY138" s="18" t="s">
        <v>160</v>
      </c>
      <c r="BE138" s="232">
        <f>IF(N138="základní",J138,0)</f>
        <v>0</v>
      </c>
      <c r="BF138" s="232">
        <f>IF(N138="snížená",J138,0)</f>
        <v>0</v>
      </c>
      <c r="BG138" s="232">
        <f>IF(N138="zákl. přenesená",J138,0)</f>
        <v>0</v>
      </c>
      <c r="BH138" s="232">
        <f>IF(N138="sníž. přenesená",J138,0)</f>
        <v>0</v>
      </c>
      <c r="BI138" s="232">
        <f>IF(N138="nulová",J138,0)</f>
        <v>0</v>
      </c>
      <c r="BJ138" s="18" t="s">
        <v>80</v>
      </c>
      <c r="BK138" s="232">
        <f>ROUND(I138*H138,2)</f>
        <v>0</v>
      </c>
      <c r="BL138" s="18" t="s">
        <v>167</v>
      </c>
      <c r="BM138" s="231" t="s">
        <v>984</v>
      </c>
    </row>
    <row r="139" s="2" customFormat="1">
      <c r="A139" s="39"/>
      <c r="B139" s="40"/>
      <c r="C139" s="41"/>
      <c r="D139" s="233" t="s">
        <v>169</v>
      </c>
      <c r="E139" s="41"/>
      <c r="F139" s="234" t="s">
        <v>985</v>
      </c>
      <c r="G139" s="41"/>
      <c r="H139" s="41"/>
      <c r="I139" s="138"/>
      <c r="J139" s="41"/>
      <c r="K139" s="41"/>
      <c r="L139" s="45"/>
      <c r="M139" s="235"/>
      <c r="N139" s="236"/>
      <c r="O139" s="85"/>
      <c r="P139" s="85"/>
      <c r="Q139" s="85"/>
      <c r="R139" s="85"/>
      <c r="S139" s="85"/>
      <c r="T139" s="86"/>
      <c r="U139" s="39"/>
      <c r="V139" s="39"/>
      <c r="W139" s="39"/>
      <c r="X139" s="39"/>
      <c r="Y139" s="39"/>
      <c r="Z139" s="39"/>
      <c r="AA139" s="39"/>
      <c r="AB139" s="39"/>
      <c r="AC139" s="39"/>
      <c r="AD139" s="39"/>
      <c r="AE139" s="39"/>
      <c r="AT139" s="18" t="s">
        <v>169</v>
      </c>
      <c r="AU139" s="18" t="s">
        <v>82</v>
      </c>
    </row>
    <row r="140" s="2" customFormat="1">
      <c r="A140" s="39"/>
      <c r="B140" s="40"/>
      <c r="C140" s="41"/>
      <c r="D140" s="233" t="s">
        <v>171</v>
      </c>
      <c r="E140" s="41"/>
      <c r="F140" s="237" t="s">
        <v>980</v>
      </c>
      <c r="G140" s="41"/>
      <c r="H140" s="41"/>
      <c r="I140" s="138"/>
      <c r="J140" s="41"/>
      <c r="K140" s="41"/>
      <c r="L140" s="45"/>
      <c r="M140" s="235"/>
      <c r="N140" s="236"/>
      <c r="O140" s="85"/>
      <c r="P140" s="85"/>
      <c r="Q140" s="85"/>
      <c r="R140" s="85"/>
      <c r="S140" s="85"/>
      <c r="T140" s="86"/>
      <c r="U140" s="39"/>
      <c r="V140" s="39"/>
      <c r="W140" s="39"/>
      <c r="X140" s="39"/>
      <c r="Y140" s="39"/>
      <c r="Z140" s="39"/>
      <c r="AA140" s="39"/>
      <c r="AB140" s="39"/>
      <c r="AC140" s="39"/>
      <c r="AD140" s="39"/>
      <c r="AE140" s="39"/>
      <c r="AT140" s="18" t="s">
        <v>171</v>
      </c>
      <c r="AU140" s="18" t="s">
        <v>82</v>
      </c>
    </row>
    <row r="141" s="2" customFormat="1" ht="16.5" customHeight="1">
      <c r="A141" s="39"/>
      <c r="B141" s="40"/>
      <c r="C141" s="220" t="s">
        <v>241</v>
      </c>
      <c r="D141" s="220" t="s">
        <v>162</v>
      </c>
      <c r="E141" s="221" t="s">
        <v>986</v>
      </c>
      <c r="F141" s="222" t="s">
        <v>987</v>
      </c>
      <c r="G141" s="223" t="s">
        <v>197</v>
      </c>
      <c r="H141" s="224">
        <v>1284</v>
      </c>
      <c r="I141" s="225"/>
      <c r="J141" s="226">
        <f>ROUND(I141*H141,2)</f>
        <v>0</v>
      </c>
      <c r="K141" s="222" t="s">
        <v>166</v>
      </c>
      <c r="L141" s="45"/>
      <c r="M141" s="227" t="s">
        <v>19</v>
      </c>
      <c r="N141" s="228" t="s">
        <v>43</v>
      </c>
      <c r="O141" s="85"/>
      <c r="P141" s="229">
        <f>O141*H141</f>
        <v>0</v>
      </c>
      <c r="Q141" s="229">
        <v>0</v>
      </c>
      <c r="R141" s="229">
        <f>Q141*H141</f>
        <v>0</v>
      </c>
      <c r="S141" s="229">
        <v>0</v>
      </c>
      <c r="T141" s="230">
        <f>S141*H141</f>
        <v>0</v>
      </c>
      <c r="U141" s="39"/>
      <c r="V141" s="39"/>
      <c r="W141" s="39"/>
      <c r="X141" s="39"/>
      <c r="Y141" s="39"/>
      <c r="Z141" s="39"/>
      <c r="AA141" s="39"/>
      <c r="AB141" s="39"/>
      <c r="AC141" s="39"/>
      <c r="AD141" s="39"/>
      <c r="AE141" s="39"/>
      <c r="AR141" s="231" t="s">
        <v>167</v>
      </c>
      <c r="AT141" s="231" t="s">
        <v>162</v>
      </c>
      <c r="AU141" s="231" t="s">
        <v>82</v>
      </c>
      <c r="AY141" s="18" t="s">
        <v>160</v>
      </c>
      <c r="BE141" s="232">
        <f>IF(N141="základní",J141,0)</f>
        <v>0</v>
      </c>
      <c r="BF141" s="232">
        <f>IF(N141="snížená",J141,0)</f>
        <v>0</v>
      </c>
      <c r="BG141" s="232">
        <f>IF(N141="zákl. přenesená",J141,0)</f>
        <v>0</v>
      </c>
      <c r="BH141" s="232">
        <f>IF(N141="sníž. přenesená",J141,0)</f>
        <v>0</v>
      </c>
      <c r="BI141" s="232">
        <f>IF(N141="nulová",J141,0)</f>
        <v>0</v>
      </c>
      <c r="BJ141" s="18" t="s">
        <v>80</v>
      </c>
      <c r="BK141" s="232">
        <f>ROUND(I141*H141,2)</f>
        <v>0</v>
      </c>
      <c r="BL141" s="18" t="s">
        <v>167</v>
      </c>
      <c r="BM141" s="231" t="s">
        <v>988</v>
      </c>
    </row>
    <row r="142" s="2" customFormat="1">
      <c r="A142" s="39"/>
      <c r="B142" s="40"/>
      <c r="C142" s="41"/>
      <c r="D142" s="233" t="s">
        <v>169</v>
      </c>
      <c r="E142" s="41"/>
      <c r="F142" s="234" t="s">
        <v>989</v>
      </c>
      <c r="G142" s="41"/>
      <c r="H142" s="41"/>
      <c r="I142" s="138"/>
      <c r="J142" s="41"/>
      <c r="K142" s="41"/>
      <c r="L142" s="45"/>
      <c r="M142" s="235"/>
      <c r="N142" s="236"/>
      <c r="O142" s="85"/>
      <c r="P142" s="85"/>
      <c r="Q142" s="85"/>
      <c r="R142" s="85"/>
      <c r="S142" s="85"/>
      <c r="T142" s="86"/>
      <c r="U142" s="39"/>
      <c r="V142" s="39"/>
      <c r="W142" s="39"/>
      <c r="X142" s="39"/>
      <c r="Y142" s="39"/>
      <c r="Z142" s="39"/>
      <c r="AA142" s="39"/>
      <c r="AB142" s="39"/>
      <c r="AC142" s="39"/>
      <c r="AD142" s="39"/>
      <c r="AE142" s="39"/>
      <c r="AT142" s="18" t="s">
        <v>169</v>
      </c>
      <c r="AU142" s="18" t="s">
        <v>82</v>
      </c>
    </row>
    <row r="143" s="2" customFormat="1" ht="16.5" customHeight="1">
      <c r="A143" s="39"/>
      <c r="B143" s="40"/>
      <c r="C143" s="220" t="s">
        <v>248</v>
      </c>
      <c r="D143" s="220" t="s">
        <v>162</v>
      </c>
      <c r="E143" s="221" t="s">
        <v>990</v>
      </c>
      <c r="F143" s="222" t="s">
        <v>991</v>
      </c>
      <c r="G143" s="223" t="s">
        <v>197</v>
      </c>
      <c r="H143" s="224">
        <v>1008</v>
      </c>
      <c r="I143" s="225"/>
      <c r="J143" s="226">
        <f>ROUND(I143*H143,2)</f>
        <v>0</v>
      </c>
      <c r="K143" s="222" t="s">
        <v>166</v>
      </c>
      <c r="L143" s="45"/>
      <c r="M143" s="227" t="s">
        <v>19</v>
      </c>
      <c r="N143" s="228" t="s">
        <v>43</v>
      </c>
      <c r="O143" s="85"/>
      <c r="P143" s="229">
        <f>O143*H143</f>
        <v>0</v>
      </c>
      <c r="Q143" s="229">
        <v>0</v>
      </c>
      <c r="R143" s="229">
        <f>Q143*H143</f>
        <v>0</v>
      </c>
      <c r="S143" s="229">
        <v>0</v>
      </c>
      <c r="T143" s="230">
        <f>S143*H143</f>
        <v>0</v>
      </c>
      <c r="U143" s="39"/>
      <c r="V143" s="39"/>
      <c r="W143" s="39"/>
      <c r="X143" s="39"/>
      <c r="Y143" s="39"/>
      <c r="Z143" s="39"/>
      <c r="AA143" s="39"/>
      <c r="AB143" s="39"/>
      <c r="AC143" s="39"/>
      <c r="AD143" s="39"/>
      <c r="AE143" s="39"/>
      <c r="AR143" s="231" t="s">
        <v>167</v>
      </c>
      <c r="AT143" s="231" t="s">
        <v>162</v>
      </c>
      <c r="AU143" s="231" t="s">
        <v>82</v>
      </c>
      <c r="AY143" s="18" t="s">
        <v>160</v>
      </c>
      <c r="BE143" s="232">
        <f>IF(N143="základní",J143,0)</f>
        <v>0</v>
      </c>
      <c r="BF143" s="232">
        <f>IF(N143="snížená",J143,0)</f>
        <v>0</v>
      </c>
      <c r="BG143" s="232">
        <f>IF(N143="zákl. přenesená",J143,0)</f>
        <v>0</v>
      </c>
      <c r="BH143" s="232">
        <f>IF(N143="sníž. přenesená",J143,0)</f>
        <v>0</v>
      </c>
      <c r="BI143" s="232">
        <f>IF(N143="nulová",J143,0)</f>
        <v>0</v>
      </c>
      <c r="BJ143" s="18" t="s">
        <v>80</v>
      </c>
      <c r="BK143" s="232">
        <f>ROUND(I143*H143,2)</f>
        <v>0</v>
      </c>
      <c r="BL143" s="18" t="s">
        <v>167</v>
      </c>
      <c r="BM143" s="231" t="s">
        <v>992</v>
      </c>
    </row>
    <row r="144" s="2" customFormat="1">
      <c r="A144" s="39"/>
      <c r="B144" s="40"/>
      <c r="C144" s="41"/>
      <c r="D144" s="233" t="s">
        <v>169</v>
      </c>
      <c r="E144" s="41"/>
      <c r="F144" s="234" t="s">
        <v>993</v>
      </c>
      <c r="G144" s="41"/>
      <c r="H144" s="41"/>
      <c r="I144" s="138"/>
      <c r="J144" s="41"/>
      <c r="K144" s="41"/>
      <c r="L144" s="45"/>
      <c r="M144" s="235"/>
      <c r="N144" s="236"/>
      <c r="O144" s="85"/>
      <c r="P144" s="85"/>
      <c r="Q144" s="85"/>
      <c r="R144" s="85"/>
      <c r="S144" s="85"/>
      <c r="T144" s="86"/>
      <c r="U144" s="39"/>
      <c r="V144" s="39"/>
      <c r="W144" s="39"/>
      <c r="X144" s="39"/>
      <c r="Y144" s="39"/>
      <c r="Z144" s="39"/>
      <c r="AA144" s="39"/>
      <c r="AB144" s="39"/>
      <c r="AC144" s="39"/>
      <c r="AD144" s="39"/>
      <c r="AE144" s="39"/>
      <c r="AT144" s="18" t="s">
        <v>169</v>
      </c>
      <c r="AU144" s="18" t="s">
        <v>82</v>
      </c>
    </row>
    <row r="145" s="2" customFormat="1" ht="16.5" customHeight="1">
      <c r="A145" s="39"/>
      <c r="B145" s="40"/>
      <c r="C145" s="220" t="s">
        <v>255</v>
      </c>
      <c r="D145" s="220" t="s">
        <v>162</v>
      </c>
      <c r="E145" s="221" t="s">
        <v>994</v>
      </c>
      <c r="F145" s="222" t="s">
        <v>995</v>
      </c>
      <c r="G145" s="223" t="s">
        <v>165</v>
      </c>
      <c r="H145" s="224">
        <v>687.60000000000002</v>
      </c>
      <c r="I145" s="225"/>
      <c r="J145" s="226">
        <f>ROUND(I145*H145,2)</f>
        <v>0</v>
      </c>
      <c r="K145" s="222" t="s">
        <v>166</v>
      </c>
      <c r="L145" s="45"/>
      <c r="M145" s="227" t="s">
        <v>19</v>
      </c>
      <c r="N145" s="228" t="s">
        <v>43</v>
      </c>
      <c r="O145" s="85"/>
      <c r="P145" s="229">
        <f>O145*H145</f>
        <v>0</v>
      </c>
      <c r="Q145" s="229">
        <v>0</v>
      </c>
      <c r="R145" s="229">
        <f>Q145*H145</f>
        <v>0</v>
      </c>
      <c r="S145" s="229">
        <v>0</v>
      </c>
      <c r="T145" s="230">
        <f>S145*H145</f>
        <v>0</v>
      </c>
      <c r="U145" s="39"/>
      <c r="V145" s="39"/>
      <c r="W145" s="39"/>
      <c r="X145" s="39"/>
      <c r="Y145" s="39"/>
      <c r="Z145" s="39"/>
      <c r="AA145" s="39"/>
      <c r="AB145" s="39"/>
      <c r="AC145" s="39"/>
      <c r="AD145" s="39"/>
      <c r="AE145" s="39"/>
      <c r="AR145" s="231" t="s">
        <v>167</v>
      </c>
      <c r="AT145" s="231" t="s">
        <v>162</v>
      </c>
      <c r="AU145" s="231" t="s">
        <v>82</v>
      </c>
      <c r="AY145" s="18" t="s">
        <v>160</v>
      </c>
      <c r="BE145" s="232">
        <f>IF(N145="základní",J145,0)</f>
        <v>0</v>
      </c>
      <c r="BF145" s="232">
        <f>IF(N145="snížená",J145,0)</f>
        <v>0</v>
      </c>
      <c r="BG145" s="232">
        <f>IF(N145="zákl. přenesená",J145,0)</f>
        <v>0</v>
      </c>
      <c r="BH145" s="232">
        <f>IF(N145="sníž. přenesená",J145,0)</f>
        <v>0</v>
      </c>
      <c r="BI145" s="232">
        <f>IF(N145="nulová",J145,0)</f>
        <v>0</v>
      </c>
      <c r="BJ145" s="18" t="s">
        <v>80</v>
      </c>
      <c r="BK145" s="232">
        <f>ROUND(I145*H145,2)</f>
        <v>0</v>
      </c>
      <c r="BL145" s="18" t="s">
        <v>167</v>
      </c>
      <c r="BM145" s="231" t="s">
        <v>996</v>
      </c>
    </row>
    <row r="146" s="2" customFormat="1">
      <c r="A146" s="39"/>
      <c r="B146" s="40"/>
      <c r="C146" s="41"/>
      <c r="D146" s="233" t="s">
        <v>169</v>
      </c>
      <c r="E146" s="41"/>
      <c r="F146" s="234" t="s">
        <v>997</v>
      </c>
      <c r="G146" s="41"/>
      <c r="H146" s="41"/>
      <c r="I146" s="138"/>
      <c r="J146" s="41"/>
      <c r="K146" s="41"/>
      <c r="L146" s="45"/>
      <c r="M146" s="235"/>
      <c r="N146" s="236"/>
      <c r="O146" s="85"/>
      <c r="P146" s="85"/>
      <c r="Q146" s="85"/>
      <c r="R146" s="85"/>
      <c r="S146" s="85"/>
      <c r="T146" s="86"/>
      <c r="U146" s="39"/>
      <c r="V146" s="39"/>
      <c r="W146" s="39"/>
      <c r="X146" s="39"/>
      <c r="Y146" s="39"/>
      <c r="Z146" s="39"/>
      <c r="AA146" s="39"/>
      <c r="AB146" s="39"/>
      <c r="AC146" s="39"/>
      <c r="AD146" s="39"/>
      <c r="AE146" s="39"/>
      <c r="AT146" s="18" t="s">
        <v>169</v>
      </c>
      <c r="AU146" s="18" t="s">
        <v>82</v>
      </c>
    </row>
    <row r="147" s="2" customFormat="1">
      <c r="A147" s="39"/>
      <c r="B147" s="40"/>
      <c r="C147" s="41"/>
      <c r="D147" s="233" t="s">
        <v>171</v>
      </c>
      <c r="E147" s="41"/>
      <c r="F147" s="237" t="s">
        <v>998</v>
      </c>
      <c r="G147" s="41"/>
      <c r="H147" s="41"/>
      <c r="I147" s="138"/>
      <c r="J147" s="41"/>
      <c r="K147" s="41"/>
      <c r="L147" s="45"/>
      <c r="M147" s="235"/>
      <c r="N147" s="236"/>
      <c r="O147" s="85"/>
      <c r="P147" s="85"/>
      <c r="Q147" s="85"/>
      <c r="R147" s="85"/>
      <c r="S147" s="85"/>
      <c r="T147" s="86"/>
      <c r="U147" s="39"/>
      <c r="V147" s="39"/>
      <c r="W147" s="39"/>
      <c r="X147" s="39"/>
      <c r="Y147" s="39"/>
      <c r="Z147" s="39"/>
      <c r="AA147" s="39"/>
      <c r="AB147" s="39"/>
      <c r="AC147" s="39"/>
      <c r="AD147" s="39"/>
      <c r="AE147" s="39"/>
      <c r="AT147" s="18" t="s">
        <v>171</v>
      </c>
      <c r="AU147" s="18" t="s">
        <v>82</v>
      </c>
    </row>
    <row r="148" s="13" customFormat="1">
      <c r="A148" s="13"/>
      <c r="B148" s="238"/>
      <c r="C148" s="239"/>
      <c r="D148" s="233" t="s">
        <v>173</v>
      </c>
      <c r="E148" s="240" t="s">
        <v>19</v>
      </c>
      <c r="F148" s="241" t="s">
        <v>999</v>
      </c>
      <c r="G148" s="239"/>
      <c r="H148" s="242">
        <v>687.60000000000002</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173</v>
      </c>
      <c r="AU148" s="248" t="s">
        <v>82</v>
      </c>
      <c r="AV148" s="13" t="s">
        <v>82</v>
      </c>
      <c r="AW148" s="13" t="s">
        <v>33</v>
      </c>
      <c r="AX148" s="13" t="s">
        <v>80</v>
      </c>
      <c r="AY148" s="248" t="s">
        <v>160</v>
      </c>
    </row>
    <row r="149" s="2" customFormat="1" ht="16.5" customHeight="1">
      <c r="A149" s="39"/>
      <c r="B149" s="40"/>
      <c r="C149" s="220" t="s">
        <v>8</v>
      </c>
      <c r="D149" s="220" t="s">
        <v>162</v>
      </c>
      <c r="E149" s="221" t="s">
        <v>1000</v>
      </c>
      <c r="F149" s="222" t="s">
        <v>1001</v>
      </c>
      <c r="G149" s="223" t="s">
        <v>165</v>
      </c>
      <c r="H149" s="224">
        <v>67.920000000000002</v>
      </c>
      <c r="I149" s="225"/>
      <c r="J149" s="226">
        <f>ROUND(I149*H149,2)</f>
        <v>0</v>
      </c>
      <c r="K149" s="222" t="s">
        <v>166</v>
      </c>
      <c r="L149" s="45"/>
      <c r="M149" s="227" t="s">
        <v>19</v>
      </c>
      <c r="N149" s="228" t="s">
        <v>43</v>
      </c>
      <c r="O149" s="85"/>
      <c r="P149" s="229">
        <f>O149*H149</f>
        <v>0</v>
      </c>
      <c r="Q149" s="229">
        <v>0</v>
      </c>
      <c r="R149" s="229">
        <f>Q149*H149</f>
        <v>0</v>
      </c>
      <c r="S149" s="229">
        <v>0</v>
      </c>
      <c r="T149" s="230">
        <f>S149*H149</f>
        <v>0</v>
      </c>
      <c r="U149" s="39"/>
      <c r="V149" s="39"/>
      <c r="W149" s="39"/>
      <c r="X149" s="39"/>
      <c r="Y149" s="39"/>
      <c r="Z149" s="39"/>
      <c r="AA149" s="39"/>
      <c r="AB149" s="39"/>
      <c r="AC149" s="39"/>
      <c r="AD149" s="39"/>
      <c r="AE149" s="39"/>
      <c r="AR149" s="231" t="s">
        <v>167</v>
      </c>
      <c r="AT149" s="231" t="s">
        <v>162</v>
      </c>
      <c r="AU149" s="231" t="s">
        <v>82</v>
      </c>
      <c r="AY149" s="18" t="s">
        <v>160</v>
      </c>
      <c r="BE149" s="232">
        <f>IF(N149="základní",J149,0)</f>
        <v>0</v>
      </c>
      <c r="BF149" s="232">
        <f>IF(N149="snížená",J149,0)</f>
        <v>0</v>
      </c>
      <c r="BG149" s="232">
        <f>IF(N149="zákl. přenesená",J149,0)</f>
        <v>0</v>
      </c>
      <c r="BH149" s="232">
        <f>IF(N149="sníž. přenesená",J149,0)</f>
        <v>0</v>
      </c>
      <c r="BI149" s="232">
        <f>IF(N149="nulová",J149,0)</f>
        <v>0</v>
      </c>
      <c r="BJ149" s="18" t="s">
        <v>80</v>
      </c>
      <c r="BK149" s="232">
        <f>ROUND(I149*H149,2)</f>
        <v>0</v>
      </c>
      <c r="BL149" s="18" t="s">
        <v>167</v>
      </c>
      <c r="BM149" s="231" t="s">
        <v>1002</v>
      </c>
    </row>
    <row r="150" s="2" customFormat="1">
      <c r="A150" s="39"/>
      <c r="B150" s="40"/>
      <c r="C150" s="41"/>
      <c r="D150" s="233" t="s">
        <v>169</v>
      </c>
      <c r="E150" s="41"/>
      <c r="F150" s="234" t="s">
        <v>1003</v>
      </c>
      <c r="G150" s="41"/>
      <c r="H150" s="41"/>
      <c r="I150" s="138"/>
      <c r="J150" s="41"/>
      <c r="K150" s="41"/>
      <c r="L150" s="45"/>
      <c r="M150" s="235"/>
      <c r="N150" s="236"/>
      <c r="O150" s="85"/>
      <c r="P150" s="85"/>
      <c r="Q150" s="85"/>
      <c r="R150" s="85"/>
      <c r="S150" s="85"/>
      <c r="T150" s="86"/>
      <c r="U150" s="39"/>
      <c r="V150" s="39"/>
      <c r="W150" s="39"/>
      <c r="X150" s="39"/>
      <c r="Y150" s="39"/>
      <c r="Z150" s="39"/>
      <c r="AA150" s="39"/>
      <c r="AB150" s="39"/>
      <c r="AC150" s="39"/>
      <c r="AD150" s="39"/>
      <c r="AE150" s="39"/>
      <c r="AT150" s="18" t="s">
        <v>169</v>
      </c>
      <c r="AU150" s="18" t="s">
        <v>82</v>
      </c>
    </row>
    <row r="151" s="2" customFormat="1">
      <c r="A151" s="39"/>
      <c r="B151" s="40"/>
      <c r="C151" s="41"/>
      <c r="D151" s="233" t="s">
        <v>171</v>
      </c>
      <c r="E151" s="41"/>
      <c r="F151" s="237" t="s">
        <v>998</v>
      </c>
      <c r="G151" s="41"/>
      <c r="H151" s="41"/>
      <c r="I151" s="138"/>
      <c r="J151" s="41"/>
      <c r="K151" s="41"/>
      <c r="L151" s="45"/>
      <c r="M151" s="235"/>
      <c r="N151" s="236"/>
      <c r="O151" s="85"/>
      <c r="P151" s="85"/>
      <c r="Q151" s="85"/>
      <c r="R151" s="85"/>
      <c r="S151" s="85"/>
      <c r="T151" s="86"/>
      <c r="U151" s="39"/>
      <c r="V151" s="39"/>
      <c r="W151" s="39"/>
      <c r="X151" s="39"/>
      <c r="Y151" s="39"/>
      <c r="Z151" s="39"/>
      <c r="AA151" s="39"/>
      <c r="AB151" s="39"/>
      <c r="AC151" s="39"/>
      <c r="AD151" s="39"/>
      <c r="AE151" s="39"/>
      <c r="AT151" s="18" t="s">
        <v>171</v>
      </c>
      <c r="AU151" s="18" t="s">
        <v>82</v>
      </c>
    </row>
    <row r="152" s="13" customFormat="1">
      <c r="A152" s="13"/>
      <c r="B152" s="238"/>
      <c r="C152" s="239"/>
      <c r="D152" s="233" t="s">
        <v>173</v>
      </c>
      <c r="E152" s="240" t="s">
        <v>19</v>
      </c>
      <c r="F152" s="241" t="s">
        <v>1004</v>
      </c>
      <c r="G152" s="239"/>
      <c r="H152" s="242">
        <v>67.920000000000002</v>
      </c>
      <c r="I152" s="243"/>
      <c r="J152" s="239"/>
      <c r="K152" s="239"/>
      <c r="L152" s="244"/>
      <c r="M152" s="245"/>
      <c r="N152" s="246"/>
      <c r="O152" s="246"/>
      <c r="P152" s="246"/>
      <c r="Q152" s="246"/>
      <c r="R152" s="246"/>
      <c r="S152" s="246"/>
      <c r="T152" s="247"/>
      <c r="U152" s="13"/>
      <c r="V152" s="13"/>
      <c r="W152" s="13"/>
      <c r="X152" s="13"/>
      <c r="Y152" s="13"/>
      <c r="Z152" s="13"/>
      <c r="AA152" s="13"/>
      <c r="AB152" s="13"/>
      <c r="AC152" s="13"/>
      <c r="AD152" s="13"/>
      <c r="AE152" s="13"/>
      <c r="AT152" s="248" t="s">
        <v>173</v>
      </c>
      <c r="AU152" s="248" t="s">
        <v>82</v>
      </c>
      <c r="AV152" s="13" t="s">
        <v>82</v>
      </c>
      <c r="AW152" s="13" t="s">
        <v>33</v>
      </c>
      <c r="AX152" s="13" t="s">
        <v>80</v>
      </c>
      <c r="AY152" s="248" t="s">
        <v>160</v>
      </c>
    </row>
    <row r="153" s="2" customFormat="1" ht="16.5" customHeight="1">
      <c r="A153" s="39"/>
      <c r="B153" s="40"/>
      <c r="C153" s="220" t="s">
        <v>266</v>
      </c>
      <c r="D153" s="220" t="s">
        <v>162</v>
      </c>
      <c r="E153" s="221" t="s">
        <v>181</v>
      </c>
      <c r="F153" s="222" t="s">
        <v>182</v>
      </c>
      <c r="G153" s="223" t="s">
        <v>165</v>
      </c>
      <c r="H153" s="224">
        <v>597.505</v>
      </c>
      <c r="I153" s="225"/>
      <c r="J153" s="226">
        <f>ROUND(I153*H153,2)</f>
        <v>0</v>
      </c>
      <c r="K153" s="222" t="s">
        <v>166</v>
      </c>
      <c r="L153" s="45"/>
      <c r="M153" s="227" t="s">
        <v>19</v>
      </c>
      <c r="N153" s="228" t="s">
        <v>43</v>
      </c>
      <c r="O153" s="85"/>
      <c r="P153" s="229">
        <f>O153*H153</f>
        <v>0</v>
      </c>
      <c r="Q153" s="229">
        <v>0</v>
      </c>
      <c r="R153" s="229">
        <f>Q153*H153</f>
        <v>0</v>
      </c>
      <c r="S153" s="229">
        <v>0</v>
      </c>
      <c r="T153" s="230">
        <f>S153*H153</f>
        <v>0</v>
      </c>
      <c r="U153" s="39"/>
      <c r="V153" s="39"/>
      <c r="W153" s="39"/>
      <c r="X153" s="39"/>
      <c r="Y153" s="39"/>
      <c r="Z153" s="39"/>
      <c r="AA153" s="39"/>
      <c r="AB153" s="39"/>
      <c r="AC153" s="39"/>
      <c r="AD153" s="39"/>
      <c r="AE153" s="39"/>
      <c r="AR153" s="231" t="s">
        <v>167</v>
      </c>
      <c r="AT153" s="231" t="s">
        <v>162</v>
      </c>
      <c r="AU153" s="231" t="s">
        <v>82</v>
      </c>
      <c r="AY153" s="18" t="s">
        <v>160</v>
      </c>
      <c r="BE153" s="232">
        <f>IF(N153="základní",J153,0)</f>
        <v>0</v>
      </c>
      <c r="BF153" s="232">
        <f>IF(N153="snížená",J153,0)</f>
        <v>0</v>
      </c>
      <c r="BG153" s="232">
        <f>IF(N153="zákl. přenesená",J153,0)</f>
        <v>0</v>
      </c>
      <c r="BH153" s="232">
        <f>IF(N153="sníž. přenesená",J153,0)</f>
        <v>0</v>
      </c>
      <c r="BI153" s="232">
        <f>IF(N153="nulová",J153,0)</f>
        <v>0</v>
      </c>
      <c r="BJ153" s="18" t="s">
        <v>80</v>
      </c>
      <c r="BK153" s="232">
        <f>ROUND(I153*H153,2)</f>
        <v>0</v>
      </c>
      <c r="BL153" s="18" t="s">
        <v>167</v>
      </c>
      <c r="BM153" s="231" t="s">
        <v>1005</v>
      </c>
    </row>
    <row r="154" s="2" customFormat="1">
      <c r="A154" s="39"/>
      <c r="B154" s="40"/>
      <c r="C154" s="41"/>
      <c r="D154" s="233" t="s">
        <v>169</v>
      </c>
      <c r="E154" s="41"/>
      <c r="F154" s="234" t="s">
        <v>184</v>
      </c>
      <c r="G154" s="41"/>
      <c r="H154" s="41"/>
      <c r="I154" s="138"/>
      <c r="J154" s="41"/>
      <c r="K154" s="41"/>
      <c r="L154" s="45"/>
      <c r="M154" s="235"/>
      <c r="N154" s="236"/>
      <c r="O154" s="85"/>
      <c r="P154" s="85"/>
      <c r="Q154" s="85"/>
      <c r="R154" s="85"/>
      <c r="S154" s="85"/>
      <c r="T154" s="86"/>
      <c r="U154" s="39"/>
      <c r="V154" s="39"/>
      <c r="W154" s="39"/>
      <c r="X154" s="39"/>
      <c r="Y154" s="39"/>
      <c r="Z154" s="39"/>
      <c r="AA154" s="39"/>
      <c r="AB154" s="39"/>
      <c r="AC154" s="39"/>
      <c r="AD154" s="39"/>
      <c r="AE154" s="39"/>
      <c r="AT154" s="18" t="s">
        <v>169</v>
      </c>
      <c r="AU154" s="18" t="s">
        <v>82</v>
      </c>
    </row>
    <row r="155" s="2" customFormat="1">
      <c r="A155" s="39"/>
      <c r="B155" s="40"/>
      <c r="C155" s="41"/>
      <c r="D155" s="233" t="s">
        <v>171</v>
      </c>
      <c r="E155" s="41"/>
      <c r="F155" s="237" t="s">
        <v>185</v>
      </c>
      <c r="G155" s="41"/>
      <c r="H155" s="41"/>
      <c r="I155" s="138"/>
      <c r="J155" s="41"/>
      <c r="K155" s="41"/>
      <c r="L155" s="45"/>
      <c r="M155" s="235"/>
      <c r="N155" s="236"/>
      <c r="O155" s="85"/>
      <c r="P155" s="85"/>
      <c r="Q155" s="85"/>
      <c r="R155" s="85"/>
      <c r="S155" s="85"/>
      <c r="T155" s="86"/>
      <c r="U155" s="39"/>
      <c r="V155" s="39"/>
      <c r="W155" s="39"/>
      <c r="X155" s="39"/>
      <c r="Y155" s="39"/>
      <c r="Z155" s="39"/>
      <c r="AA155" s="39"/>
      <c r="AB155" s="39"/>
      <c r="AC155" s="39"/>
      <c r="AD155" s="39"/>
      <c r="AE155" s="39"/>
      <c r="AT155" s="18" t="s">
        <v>171</v>
      </c>
      <c r="AU155" s="18" t="s">
        <v>82</v>
      </c>
    </row>
    <row r="156" s="13" customFormat="1">
      <c r="A156" s="13"/>
      <c r="B156" s="238"/>
      <c r="C156" s="239"/>
      <c r="D156" s="233" t="s">
        <v>173</v>
      </c>
      <c r="E156" s="240" t="s">
        <v>19</v>
      </c>
      <c r="F156" s="241" t="s">
        <v>1006</v>
      </c>
      <c r="G156" s="239"/>
      <c r="H156" s="242">
        <v>419.25</v>
      </c>
      <c r="I156" s="243"/>
      <c r="J156" s="239"/>
      <c r="K156" s="239"/>
      <c r="L156" s="244"/>
      <c r="M156" s="245"/>
      <c r="N156" s="246"/>
      <c r="O156" s="246"/>
      <c r="P156" s="246"/>
      <c r="Q156" s="246"/>
      <c r="R156" s="246"/>
      <c r="S156" s="246"/>
      <c r="T156" s="247"/>
      <c r="U156" s="13"/>
      <c r="V156" s="13"/>
      <c r="W156" s="13"/>
      <c r="X156" s="13"/>
      <c r="Y156" s="13"/>
      <c r="Z156" s="13"/>
      <c r="AA156" s="13"/>
      <c r="AB156" s="13"/>
      <c r="AC156" s="13"/>
      <c r="AD156" s="13"/>
      <c r="AE156" s="13"/>
      <c r="AT156" s="248" t="s">
        <v>173</v>
      </c>
      <c r="AU156" s="248" t="s">
        <v>82</v>
      </c>
      <c r="AV156" s="13" t="s">
        <v>82</v>
      </c>
      <c r="AW156" s="13" t="s">
        <v>33</v>
      </c>
      <c r="AX156" s="13" t="s">
        <v>72</v>
      </c>
      <c r="AY156" s="248" t="s">
        <v>160</v>
      </c>
    </row>
    <row r="157" s="13" customFormat="1">
      <c r="A157" s="13"/>
      <c r="B157" s="238"/>
      <c r="C157" s="239"/>
      <c r="D157" s="233" t="s">
        <v>173</v>
      </c>
      <c r="E157" s="240" t="s">
        <v>19</v>
      </c>
      <c r="F157" s="241" t="s">
        <v>1007</v>
      </c>
      <c r="G157" s="239"/>
      <c r="H157" s="242">
        <v>18.251000000000001</v>
      </c>
      <c r="I157" s="243"/>
      <c r="J157" s="239"/>
      <c r="K157" s="239"/>
      <c r="L157" s="244"/>
      <c r="M157" s="245"/>
      <c r="N157" s="246"/>
      <c r="O157" s="246"/>
      <c r="P157" s="246"/>
      <c r="Q157" s="246"/>
      <c r="R157" s="246"/>
      <c r="S157" s="246"/>
      <c r="T157" s="247"/>
      <c r="U157" s="13"/>
      <c r="V157" s="13"/>
      <c r="W157" s="13"/>
      <c r="X157" s="13"/>
      <c r="Y157" s="13"/>
      <c r="Z157" s="13"/>
      <c r="AA157" s="13"/>
      <c r="AB157" s="13"/>
      <c r="AC157" s="13"/>
      <c r="AD157" s="13"/>
      <c r="AE157" s="13"/>
      <c r="AT157" s="248" t="s">
        <v>173</v>
      </c>
      <c r="AU157" s="248" t="s">
        <v>82</v>
      </c>
      <c r="AV157" s="13" t="s">
        <v>82</v>
      </c>
      <c r="AW157" s="13" t="s">
        <v>33</v>
      </c>
      <c r="AX157" s="13" t="s">
        <v>72</v>
      </c>
      <c r="AY157" s="248" t="s">
        <v>160</v>
      </c>
    </row>
    <row r="158" s="13" customFormat="1">
      <c r="A158" s="13"/>
      <c r="B158" s="238"/>
      <c r="C158" s="239"/>
      <c r="D158" s="233" t="s">
        <v>173</v>
      </c>
      <c r="E158" s="240" t="s">
        <v>19</v>
      </c>
      <c r="F158" s="241" t="s">
        <v>1008</v>
      </c>
      <c r="G158" s="239"/>
      <c r="H158" s="242">
        <v>56.450000000000003</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173</v>
      </c>
      <c r="AU158" s="248" t="s">
        <v>82</v>
      </c>
      <c r="AV158" s="13" t="s">
        <v>82</v>
      </c>
      <c r="AW158" s="13" t="s">
        <v>33</v>
      </c>
      <c r="AX158" s="13" t="s">
        <v>72</v>
      </c>
      <c r="AY158" s="248" t="s">
        <v>160</v>
      </c>
    </row>
    <row r="159" s="13" customFormat="1">
      <c r="A159" s="13"/>
      <c r="B159" s="238"/>
      <c r="C159" s="239"/>
      <c r="D159" s="233" t="s">
        <v>173</v>
      </c>
      <c r="E159" s="240" t="s">
        <v>19</v>
      </c>
      <c r="F159" s="241" t="s">
        <v>1009</v>
      </c>
      <c r="G159" s="239"/>
      <c r="H159" s="242">
        <v>96.768000000000001</v>
      </c>
      <c r="I159" s="243"/>
      <c r="J159" s="239"/>
      <c r="K159" s="239"/>
      <c r="L159" s="244"/>
      <c r="M159" s="245"/>
      <c r="N159" s="246"/>
      <c r="O159" s="246"/>
      <c r="P159" s="246"/>
      <c r="Q159" s="246"/>
      <c r="R159" s="246"/>
      <c r="S159" s="246"/>
      <c r="T159" s="247"/>
      <c r="U159" s="13"/>
      <c r="V159" s="13"/>
      <c r="W159" s="13"/>
      <c r="X159" s="13"/>
      <c r="Y159" s="13"/>
      <c r="Z159" s="13"/>
      <c r="AA159" s="13"/>
      <c r="AB159" s="13"/>
      <c r="AC159" s="13"/>
      <c r="AD159" s="13"/>
      <c r="AE159" s="13"/>
      <c r="AT159" s="248" t="s">
        <v>173</v>
      </c>
      <c r="AU159" s="248" t="s">
        <v>82</v>
      </c>
      <c r="AV159" s="13" t="s">
        <v>82</v>
      </c>
      <c r="AW159" s="13" t="s">
        <v>33</v>
      </c>
      <c r="AX159" s="13" t="s">
        <v>72</v>
      </c>
      <c r="AY159" s="248" t="s">
        <v>160</v>
      </c>
    </row>
    <row r="160" s="13" customFormat="1">
      <c r="A160" s="13"/>
      <c r="B160" s="238"/>
      <c r="C160" s="239"/>
      <c r="D160" s="233" t="s">
        <v>173</v>
      </c>
      <c r="E160" s="240" t="s">
        <v>19</v>
      </c>
      <c r="F160" s="241" t="s">
        <v>1010</v>
      </c>
      <c r="G160" s="239"/>
      <c r="H160" s="242">
        <v>6.7859999999999996</v>
      </c>
      <c r="I160" s="243"/>
      <c r="J160" s="239"/>
      <c r="K160" s="239"/>
      <c r="L160" s="244"/>
      <c r="M160" s="245"/>
      <c r="N160" s="246"/>
      <c r="O160" s="246"/>
      <c r="P160" s="246"/>
      <c r="Q160" s="246"/>
      <c r="R160" s="246"/>
      <c r="S160" s="246"/>
      <c r="T160" s="247"/>
      <c r="U160" s="13"/>
      <c r="V160" s="13"/>
      <c r="W160" s="13"/>
      <c r="X160" s="13"/>
      <c r="Y160" s="13"/>
      <c r="Z160" s="13"/>
      <c r="AA160" s="13"/>
      <c r="AB160" s="13"/>
      <c r="AC160" s="13"/>
      <c r="AD160" s="13"/>
      <c r="AE160" s="13"/>
      <c r="AT160" s="248" t="s">
        <v>173</v>
      </c>
      <c r="AU160" s="248" t="s">
        <v>82</v>
      </c>
      <c r="AV160" s="13" t="s">
        <v>82</v>
      </c>
      <c r="AW160" s="13" t="s">
        <v>33</v>
      </c>
      <c r="AX160" s="13" t="s">
        <v>72</v>
      </c>
      <c r="AY160" s="248" t="s">
        <v>160</v>
      </c>
    </row>
    <row r="161" s="14" customFormat="1">
      <c r="A161" s="14"/>
      <c r="B161" s="259"/>
      <c r="C161" s="260"/>
      <c r="D161" s="233" t="s">
        <v>173</v>
      </c>
      <c r="E161" s="261" t="s">
        <v>19</v>
      </c>
      <c r="F161" s="262" t="s">
        <v>204</v>
      </c>
      <c r="G161" s="260"/>
      <c r="H161" s="263">
        <v>597.50499999999988</v>
      </c>
      <c r="I161" s="264"/>
      <c r="J161" s="260"/>
      <c r="K161" s="260"/>
      <c r="L161" s="265"/>
      <c r="M161" s="266"/>
      <c r="N161" s="267"/>
      <c r="O161" s="267"/>
      <c r="P161" s="267"/>
      <c r="Q161" s="267"/>
      <c r="R161" s="267"/>
      <c r="S161" s="267"/>
      <c r="T161" s="268"/>
      <c r="U161" s="14"/>
      <c r="V161" s="14"/>
      <c r="W161" s="14"/>
      <c r="X161" s="14"/>
      <c r="Y161" s="14"/>
      <c r="Z161" s="14"/>
      <c r="AA161" s="14"/>
      <c r="AB161" s="14"/>
      <c r="AC161" s="14"/>
      <c r="AD161" s="14"/>
      <c r="AE161" s="14"/>
      <c r="AT161" s="269" t="s">
        <v>173</v>
      </c>
      <c r="AU161" s="269" t="s">
        <v>82</v>
      </c>
      <c r="AV161" s="14" t="s">
        <v>167</v>
      </c>
      <c r="AW161" s="14" t="s">
        <v>33</v>
      </c>
      <c r="AX161" s="14" t="s">
        <v>80</v>
      </c>
      <c r="AY161" s="269" t="s">
        <v>160</v>
      </c>
    </row>
    <row r="162" s="2" customFormat="1" ht="16.5" customHeight="1">
      <c r="A162" s="39"/>
      <c r="B162" s="40"/>
      <c r="C162" s="220" t="s">
        <v>271</v>
      </c>
      <c r="D162" s="220" t="s">
        <v>162</v>
      </c>
      <c r="E162" s="221" t="s">
        <v>678</v>
      </c>
      <c r="F162" s="222" t="s">
        <v>679</v>
      </c>
      <c r="G162" s="223" t="s">
        <v>165</v>
      </c>
      <c r="H162" s="224">
        <v>597.505</v>
      </c>
      <c r="I162" s="225"/>
      <c r="J162" s="226">
        <f>ROUND(I162*H162,2)</f>
        <v>0</v>
      </c>
      <c r="K162" s="222" t="s">
        <v>166</v>
      </c>
      <c r="L162" s="45"/>
      <c r="M162" s="227" t="s">
        <v>19</v>
      </c>
      <c r="N162" s="228" t="s">
        <v>43</v>
      </c>
      <c r="O162" s="85"/>
      <c r="P162" s="229">
        <f>O162*H162</f>
        <v>0</v>
      </c>
      <c r="Q162" s="229">
        <v>0</v>
      </c>
      <c r="R162" s="229">
        <f>Q162*H162</f>
        <v>0</v>
      </c>
      <c r="S162" s="229">
        <v>0</v>
      </c>
      <c r="T162" s="230">
        <f>S162*H162</f>
        <v>0</v>
      </c>
      <c r="U162" s="39"/>
      <c r="V162" s="39"/>
      <c r="W162" s="39"/>
      <c r="X162" s="39"/>
      <c r="Y162" s="39"/>
      <c r="Z162" s="39"/>
      <c r="AA162" s="39"/>
      <c r="AB162" s="39"/>
      <c r="AC162" s="39"/>
      <c r="AD162" s="39"/>
      <c r="AE162" s="39"/>
      <c r="AR162" s="231" t="s">
        <v>167</v>
      </c>
      <c r="AT162" s="231" t="s">
        <v>162</v>
      </c>
      <c r="AU162" s="231" t="s">
        <v>82</v>
      </c>
      <c r="AY162" s="18" t="s">
        <v>160</v>
      </c>
      <c r="BE162" s="232">
        <f>IF(N162="základní",J162,0)</f>
        <v>0</v>
      </c>
      <c r="BF162" s="232">
        <f>IF(N162="snížená",J162,0)</f>
        <v>0</v>
      </c>
      <c r="BG162" s="232">
        <f>IF(N162="zákl. přenesená",J162,0)</f>
        <v>0</v>
      </c>
      <c r="BH162" s="232">
        <f>IF(N162="sníž. přenesená",J162,0)</f>
        <v>0</v>
      </c>
      <c r="BI162" s="232">
        <f>IF(N162="nulová",J162,0)</f>
        <v>0</v>
      </c>
      <c r="BJ162" s="18" t="s">
        <v>80</v>
      </c>
      <c r="BK162" s="232">
        <f>ROUND(I162*H162,2)</f>
        <v>0</v>
      </c>
      <c r="BL162" s="18" t="s">
        <v>167</v>
      </c>
      <c r="BM162" s="231" t="s">
        <v>1011</v>
      </c>
    </row>
    <row r="163" s="2" customFormat="1">
      <c r="A163" s="39"/>
      <c r="B163" s="40"/>
      <c r="C163" s="41"/>
      <c r="D163" s="233" t="s">
        <v>169</v>
      </c>
      <c r="E163" s="41"/>
      <c r="F163" s="234" t="s">
        <v>679</v>
      </c>
      <c r="G163" s="41"/>
      <c r="H163" s="41"/>
      <c r="I163" s="138"/>
      <c r="J163" s="41"/>
      <c r="K163" s="41"/>
      <c r="L163" s="45"/>
      <c r="M163" s="235"/>
      <c r="N163" s="236"/>
      <c r="O163" s="85"/>
      <c r="P163" s="85"/>
      <c r="Q163" s="85"/>
      <c r="R163" s="85"/>
      <c r="S163" s="85"/>
      <c r="T163" s="86"/>
      <c r="U163" s="39"/>
      <c r="V163" s="39"/>
      <c r="W163" s="39"/>
      <c r="X163" s="39"/>
      <c r="Y163" s="39"/>
      <c r="Z163" s="39"/>
      <c r="AA163" s="39"/>
      <c r="AB163" s="39"/>
      <c r="AC163" s="39"/>
      <c r="AD163" s="39"/>
      <c r="AE163" s="39"/>
      <c r="AT163" s="18" t="s">
        <v>169</v>
      </c>
      <c r="AU163" s="18" t="s">
        <v>82</v>
      </c>
    </row>
    <row r="164" s="2" customFormat="1">
      <c r="A164" s="39"/>
      <c r="B164" s="40"/>
      <c r="C164" s="41"/>
      <c r="D164" s="233" t="s">
        <v>171</v>
      </c>
      <c r="E164" s="41"/>
      <c r="F164" s="237" t="s">
        <v>681</v>
      </c>
      <c r="G164" s="41"/>
      <c r="H164" s="41"/>
      <c r="I164" s="138"/>
      <c r="J164" s="41"/>
      <c r="K164" s="41"/>
      <c r="L164" s="45"/>
      <c r="M164" s="235"/>
      <c r="N164" s="236"/>
      <c r="O164" s="85"/>
      <c r="P164" s="85"/>
      <c r="Q164" s="85"/>
      <c r="R164" s="85"/>
      <c r="S164" s="85"/>
      <c r="T164" s="86"/>
      <c r="U164" s="39"/>
      <c r="V164" s="39"/>
      <c r="W164" s="39"/>
      <c r="X164" s="39"/>
      <c r="Y164" s="39"/>
      <c r="Z164" s="39"/>
      <c r="AA164" s="39"/>
      <c r="AB164" s="39"/>
      <c r="AC164" s="39"/>
      <c r="AD164" s="39"/>
      <c r="AE164" s="39"/>
      <c r="AT164" s="18" t="s">
        <v>171</v>
      </c>
      <c r="AU164" s="18" t="s">
        <v>82</v>
      </c>
    </row>
    <row r="165" s="2" customFormat="1" ht="16.5" customHeight="1">
      <c r="A165" s="39"/>
      <c r="B165" s="40"/>
      <c r="C165" s="220" t="s">
        <v>277</v>
      </c>
      <c r="D165" s="220" t="s">
        <v>162</v>
      </c>
      <c r="E165" s="221" t="s">
        <v>683</v>
      </c>
      <c r="F165" s="222" t="s">
        <v>684</v>
      </c>
      <c r="G165" s="223" t="s">
        <v>190</v>
      </c>
      <c r="H165" s="224">
        <v>1075.509</v>
      </c>
      <c r="I165" s="225"/>
      <c r="J165" s="226">
        <f>ROUND(I165*H165,2)</f>
        <v>0</v>
      </c>
      <c r="K165" s="222" t="s">
        <v>166</v>
      </c>
      <c r="L165" s="45"/>
      <c r="M165" s="227" t="s">
        <v>19</v>
      </c>
      <c r="N165" s="228" t="s">
        <v>43</v>
      </c>
      <c r="O165" s="85"/>
      <c r="P165" s="229">
        <f>O165*H165</f>
        <v>0</v>
      </c>
      <c r="Q165" s="229">
        <v>0</v>
      </c>
      <c r="R165" s="229">
        <f>Q165*H165</f>
        <v>0</v>
      </c>
      <c r="S165" s="229">
        <v>0</v>
      </c>
      <c r="T165" s="230">
        <f>S165*H165</f>
        <v>0</v>
      </c>
      <c r="U165" s="39"/>
      <c r="V165" s="39"/>
      <c r="W165" s="39"/>
      <c r="X165" s="39"/>
      <c r="Y165" s="39"/>
      <c r="Z165" s="39"/>
      <c r="AA165" s="39"/>
      <c r="AB165" s="39"/>
      <c r="AC165" s="39"/>
      <c r="AD165" s="39"/>
      <c r="AE165" s="39"/>
      <c r="AR165" s="231" t="s">
        <v>167</v>
      </c>
      <c r="AT165" s="231" t="s">
        <v>162</v>
      </c>
      <c r="AU165" s="231" t="s">
        <v>82</v>
      </c>
      <c r="AY165" s="18" t="s">
        <v>160</v>
      </c>
      <c r="BE165" s="232">
        <f>IF(N165="základní",J165,0)</f>
        <v>0</v>
      </c>
      <c r="BF165" s="232">
        <f>IF(N165="snížená",J165,0)</f>
        <v>0</v>
      </c>
      <c r="BG165" s="232">
        <f>IF(N165="zákl. přenesená",J165,0)</f>
        <v>0</v>
      </c>
      <c r="BH165" s="232">
        <f>IF(N165="sníž. přenesená",J165,0)</f>
        <v>0</v>
      </c>
      <c r="BI165" s="232">
        <f>IF(N165="nulová",J165,0)</f>
        <v>0</v>
      </c>
      <c r="BJ165" s="18" t="s">
        <v>80</v>
      </c>
      <c r="BK165" s="232">
        <f>ROUND(I165*H165,2)</f>
        <v>0</v>
      </c>
      <c r="BL165" s="18" t="s">
        <v>167</v>
      </c>
      <c r="BM165" s="231" t="s">
        <v>1012</v>
      </c>
    </row>
    <row r="166" s="2" customFormat="1">
      <c r="A166" s="39"/>
      <c r="B166" s="40"/>
      <c r="C166" s="41"/>
      <c r="D166" s="233" t="s">
        <v>169</v>
      </c>
      <c r="E166" s="41"/>
      <c r="F166" s="234" t="s">
        <v>686</v>
      </c>
      <c r="G166" s="41"/>
      <c r="H166" s="41"/>
      <c r="I166" s="138"/>
      <c r="J166" s="41"/>
      <c r="K166" s="41"/>
      <c r="L166" s="45"/>
      <c r="M166" s="235"/>
      <c r="N166" s="236"/>
      <c r="O166" s="85"/>
      <c r="P166" s="85"/>
      <c r="Q166" s="85"/>
      <c r="R166" s="85"/>
      <c r="S166" s="85"/>
      <c r="T166" s="86"/>
      <c r="U166" s="39"/>
      <c r="V166" s="39"/>
      <c r="W166" s="39"/>
      <c r="X166" s="39"/>
      <c r="Y166" s="39"/>
      <c r="Z166" s="39"/>
      <c r="AA166" s="39"/>
      <c r="AB166" s="39"/>
      <c r="AC166" s="39"/>
      <c r="AD166" s="39"/>
      <c r="AE166" s="39"/>
      <c r="AT166" s="18" t="s">
        <v>169</v>
      </c>
      <c r="AU166" s="18" t="s">
        <v>82</v>
      </c>
    </row>
    <row r="167" s="2" customFormat="1">
      <c r="A167" s="39"/>
      <c r="B167" s="40"/>
      <c r="C167" s="41"/>
      <c r="D167" s="233" t="s">
        <v>171</v>
      </c>
      <c r="E167" s="41"/>
      <c r="F167" s="237" t="s">
        <v>687</v>
      </c>
      <c r="G167" s="41"/>
      <c r="H167" s="41"/>
      <c r="I167" s="138"/>
      <c r="J167" s="41"/>
      <c r="K167" s="41"/>
      <c r="L167" s="45"/>
      <c r="M167" s="235"/>
      <c r="N167" s="236"/>
      <c r="O167" s="85"/>
      <c r="P167" s="85"/>
      <c r="Q167" s="85"/>
      <c r="R167" s="85"/>
      <c r="S167" s="85"/>
      <c r="T167" s="86"/>
      <c r="U167" s="39"/>
      <c r="V167" s="39"/>
      <c r="W167" s="39"/>
      <c r="X167" s="39"/>
      <c r="Y167" s="39"/>
      <c r="Z167" s="39"/>
      <c r="AA167" s="39"/>
      <c r="AB167" s="39"/>
      <c r="AC167" s="39"/>
      <c r="AD167" s="39"/>
      <c r="AE167" s="39"/>
      <c r="AT167" s="18" t="s">
        <v>171</v>
      </c>
      <c r="AU167" s="18" t="s">
        <v>82</v>
      </c>
    </row>
    <row r="168" s="13" customFormat="1">
      <c r="A168" s="13"/>
      <c r="B168" s="238"/>
      <c r="C168" s="239"/>
      <c r="D168" s="233" t="s">
        <v>173</v>
      </c>
      <c r="E168" s="240" t="s">
        <v>19</v>
      </c>
      <c r="F168" s="241" t="s">
        <v>1013</v>
      </c>
      <c r="G168" s="239"/>
      <c r="H168" s="242">
        <v>597.505</v>
      </c>
      <c r="I168" s="243"/>
      <c r="J168" s="239"/>
      <c r="K168" s="239"/>
      <c r="L168" s="244"/>
      <c r="M168" s="245"/>
      <c r="N168" s="246"/>
      <c r="O168" s="246"/>
      <c r="P168" s="246"/>
      <c r="Q168" s="246"/>
      <c r="R168" s="246"/>
      <c r="S168" s="246"/>
      <c r="T168" s="247"/>
      <c r="U168" s="13"/>
      <c r="V168" s="13"/>
      <c r="W168" s="13"/>
      <c r="X168" s="13"/>
      <c r="Y168" s="13"/>
      <c r="Z168" s="13"/>
      <c r="AA168" s="13"/>
      <c r="AB168" s="13"/>
      <c r="AC168" s="13"/>
      <c r="AD168" s="13"/>
      <c r="AE168" s="13"/>
      <c r="AT168" s="248" t="s">
        <v>173</v>
      </c>
      <c r="AU168" s="248" t="s">
        <v>82</v>
      </c>
      <c r="AV168" s="13" t="s">
        <v>82</v>
      </c>
      <c r="AW168" s="13" t="s">
        <v>33</v>
      </c>
      <c r="AX168" s="13" t="s">
        <v>80</v>
      </c>
      <c r="AY168" s="248" t="s">
        <v>160</v>
      </c>
    </row>
    <row r="169" s="13" customFormat="1">
      <c r="A169" s="13"/>
      <c r="B169" s="238"/>
      <c r="C169" s="239"/>
      <c r="D169" s="233" t="s">
        <v>173</v>
      </c>
      <c r="E169" s="239"/>
      <c r="F169" s="241" t="s">
        <v>1014</v>
      </c>
      <c r="G169" s="239"/>
      <c r="H169" s="242">
        <v>1075.509</v>
      </c>
      <c r="I169" s="243"/>
      <c r="J169" s="239"/>
      <c r="K169" s="239"/>
      <c r="L169" s="244"/>
      <c r="M169" s="245"/>
      <c r="N169" s="246"/>
      <c r="O169" s="246"/>
      <c r="P169" s="246"/>
      <c r="Q169" s="246"/>
      <c r="R169" s="246"/>
      <c r="S169" s="246"/>
      <c r="T169" s="247"/>
      <c r="U169" s="13"/>
      <c r="V169" s="13"/>
      <c r="W169" s="13"/>
      <c r="X169" s="13"/>
      <c r="Y169" s="13"/>
      <c r="Z169" s="13"/>
      <c r="AA169" s="13"/>
      <c r="AB169" s="13"/>
      <c r="AC169" s="13"/>
      <c r="AD169" s="13"/>
      <c r="AE169" s="13"/>
      <c r="AT169" s="248" t="s">
        <v>173</v>
      </c>
      <c r="AU169" s="248" t="s">
        <v>82</v>
      </c>
      <c r="AV169" s="13" t="s">
        <v>82</v>
      </c>
      <c r="AW169" s="13" t="s">
        <v>4</v>
      </c>
      <c r="AX169" s="13" t="s">
        <v>80</v>
      </c>
      <c r="AY169" s="248" t="s">
        <v>160</v>
      </c>
    </row>
    <row r="170" s="2" customFormat="1" ht="16.5" customHeight="1">
      <c r="A170" s="39"/>
      <c r="B170" s="40"/>
      <c r="C170" s="220" t="s">
        <v>283</v>
      </c>
      <c r="D170" s="220" t="s">
        <v>162</v>
      </c>
      <c r="E170" s="221" t="s">
        <v>1015</v>
      </c>
      <c r="F170" s="222" t="s">
        <v>1016</v>
      </c>
      <c r="G170" s="223" t="s">
        <v>165</v>
      </c>
      <c r="H170" s="224">
        <v>1002.9</v>
      </c>
      <c r="I170" s="225"/>
      <c r="J170" s="226">
        <f>ROUND(I170*H170,2)</f>
        <v>0</v>
      </c>
      <c r="K170" s="222" t="s">
        <v>166</v>
      </c>
      <c r="L170" s="45"/>
      <c r="M170" s="227" t="s">
        <v>19</v>
      </c>
      <c r="N170" s="228" t="s">
        <v>43</v>
      </c>
      <c r="O170" s="85"/>
      <c r="P170" s="229">
        <f>O170*H170</f>
        <v>0</v>
      </c>
      <c r="Q170" s="229">
        <v>0</v>
      </c>
      <c r="R170" s="229">
        <f>Q170*H170</f>
        <v>0</v>
      </c>
      <c r="S170" s="229">
        <v>0</v>
      </c>
      <c r="T170" s="230">
        <f>S170*H170</f>
        <v>0</v>
      </c>
      <c r="U170" s="39"/>
      <c r="V170" s="39"/>
      <c r="W170" s="39"/>
      <c r="X170" s="39"/>
      <c r="Y170" s="39"/>
      <c r="Z170" s="39"/>
      <c r="AA170" s="39"/>
      <c r="AB170" s="39"/>
      <c r="AC170" s="39"/>
      <c r="AD170" s="39"/>
      <c r="AE170" s="39"/>
      <c r="AR170" s="231" t="s">
        <v>167</v>
      </c>
      <c r="AT170" s="231" t="s">
        <v>162</v>
      </c>
      <c r="AU170" s="231" t="s">
        <v>82</v>
      </c>
      <c r="AY170" s="18" t="s">
        <v>160</v>
      </c>
      <c r="BE170" s="232">
        <f>IF(N170="základní",J170,0)</f>
        <v>0</v>
      </c>
      <c r="BF170" s="232">
        <f>IF(N170="snížená",J170,0)</f>
        <v>0</v>
      </c>
      <c r="BG170" s="232">
        <f>IF(N170="zákl. přenesená",J170,0)</f>
        <v>0</v>
      </c>
      <c r="BH170" s="232">
        <f>IF(N170="sníž. přenesená",J170,0)</f>
        <v>0</v>
      </c>
      <c r="BI170" s="232">
        <f>IF(N170="nulová",J170,0)</f>
        <v>0</v>
      </c>
      <c r="BJ170" s="18" t="s">
        <v>80</v>
      </c>
      <c r="BK170" s="232">
        <f>ROUND(I170*H170,2)</f>
        <v>0</v>
      </c>
      <c r="BL170" s="18" t="s">
        <v>167</v>
      </c>
      <c r="BM170" s="231" t="s">
        <v>1017</v>
      </c>
    </row>
    <row r="171" s="2" customFormat="1">
      <c r="A171" s="39"/>
      <c r="B171" s="40"/>
      <c r="C171" s="41"/>
      <c r="D171" s="233" t="s">
        <v>169</v>
      </c>
      <c r="E171" s="41"/>
      <c r="F171" s="234" t="s">
        <v>1018</v>
      </c>
      <c r="G171" s="41"/>
      <c r="H171" s="41"/>
      <c r="I171" s="138"/>
      <c r="J171" s="41"/>
      <c r="K171" s="41"/>
      <c r="L171" s="45"/>
      <c r="M171" s="235"/>
      <c r="N171" s="236"/>
      <c r="O171" s="85"/>
      <c r="P171" s="85"/>
      <c r="Q171" s="85"/>
      <c r="R171" s="85"/>
      <c r="S171" s="85"/>
      <c r="T171" s="86"/>
      <c r="U171" s="39"/>
      <c r="V171" s="39"/>
      <c r="W171" s="39"/>
      <c r="X171" s="39"/>
      <c r="Y171" s="39"/>
      <c r="Z171" s="39"/>
      <c r="AA171" s="39"/>
      <c r="AB171" s="39"/>
      <c r="AC171" s="39"/>
      <c r="AD171" s="39"/>
      <c r="AE171" s="39"/>
      <c r="AT171" s="18" t="s">
        <v>169</v>
      </c>
      <c r="AU171" s="18" t="s">
        <v>82</v>
      </c>
    </row>
    <row r="172" s="2" customFormat="1">
      <c r="A172" s="39"/>
      <c r="B172" s="40"/>
      <c r="C172" s="41"/>
      <c r="D172" s="233" t="s">
        <v>171</v>
      </c>
      <c r="E172" s="41"/>
      <c r="F172" s="237" t="s">
        <v>1019</v>
      </c>
      <c r="G172" s="41"/>
      <c r="H172" s="41"/>
      <c r="I172" s="138"/>
      <c r="J172" s="41"/>
      <c r="K172" s="41"/>
      <c r="L172" s="45"/>
      <c r="M172" s="235"/>
      <c r="N172" s="236"/>
      <c r="O172" s="85"/>
      <c r="P172" s="85"/>
      <c r="Q172" s="85"/>
      <c r="R172" s="85"/>
      <c r="S172" s="85"/>
      <c r="T172" s="86"/>
      <c r="U172" s="39"/>
      <c r="V172" s="39"/>
      <c r="W172" s="39"/>
      <c r="X172" s="39"/>
      <c r="Y172" s="39"/>
      <c r="Z172" s="39"/>
      <c r="AA172" s="39"/>
      <c r="AB172" s="39"/>
      <c r="AC172" s="39"/>
      <c r="AD172" s="39"/>
      <c r="AE172" s="39"/>
      <c r="AT172" s="18" t="s">
        <v>171</v>
      </c>
      <c r="AU172" s="18" t="s">
        <v>82</v>
      </c>
    </row>
    <row r="173" s="13" customFormat="1">
      <c r="A173" s="13"/>
      <c r="B173" s="238"/>
      <c r="C173" s="239"/>
      <c r="D173" s="233" t="s">
        <v>173</v>
      </c>
      <c r="E173" s="240" t="s">
        <v>19</v>
      </c>
      <c r="F173" s="241" t="s">
        <v>1020</v>
      </c>
      <c r="G173" s="239"/>
      <c r="H173" s="242">
        <v>449.39999999999998</v>
      </c>
      <c r="I173" s="243"/>
      <c r="J173" s="239"/>
      <c r="K173" s="239"/>
      <c r="L173" s="244"/>
      <c r="M173" s="245"/>
      <c r="N173" s="246"/>
      <c r="O173" s="246"/>
      <c r="P173" s="246"/>
      <c r="Q173" s="246"/>
      <c r="R173" s="246"/>
      <c r="S173" s="246"/>
      <c r="T173" s="247"/>
      <c r="U173" s="13"/>
      <c r="V173" s="13"/>
      <c r="W173" s="13"/>
      <c r="X173" s="13"/>
      <c r="Y173" s="13"/>
      <c r="Z173" s="13"/>
      <c r="AA173" s="13"/>
      <c r="AB173" s="13"/>
      <c r="AC173" s="13"/>
      <c r="AD173" s="13"/>
      <c r="AE173" s="13"/>
      <c r="AT173" s="248" t="s">
        <v>173</v>
      </c>
      <c r="AU173" s="248" t="s">
        <v>82</v>
      </c>
      <c r="AV173" s="13" t="s">
        <v>82</v>
      </c>
      <c r="AW173" s="13" t="s">
        <v>33</v>
      </c>
      <c r="AX173" s="13" t="s">
        <v>72</v>
      </c>
      <c r="AY173" s="248" t="s">
        <v>160</v>
      </c>
    </row>
    <row r="174" s="13" customFormat="1">
      <c r="A174" s="13"/>
      <c r="B174" s="238"/>
      <c r="C174" s="239"/>
      <c r="D174" s="233" t="s">
        <v>173</v>
      </c>
      <c r="E174" s="240" t="s">
        <v>19</v>
      </c>
      <c r="F174" s="241" t="s">
        <v>1021</v>
      </c>
      <c r="G174" s="239"/>
      <c r="H174" s="242">
        <v>357</v>
      </c>
      <c r="I174" s="243"/>
      <c r="J174" s="239"/>
      <c r="K174" s="239"/>
      <c r="L174" s="244"/>
      <c r="M174" s="245"/>
      <c r="N174" s="246"/>
      <c r="O174" s="246"/>
      <c r="P174" s="246"/>
      <c r="Q174" s="246"/>
      <c r="R174" s="246"/>
      <c r="S174" s="246"/>
      <c r="T174" s="247"/>
      <c r="U174" s="13"/>
      <c r="V174" s="13"/>
      <c r="W174" s="13"/>
      <c r="X174" s="13"/>
      <c r="Y174" s="13"/>
      <c r="Z174" s="13"/>
      <c r="AA174" s="13"/>
      <c r="AB174" s="13"/>
      <c r="AC174" s="13"/>
      <c r="AD174" s="13"/>
      <c r="AE174" s="13"/>
      <c r="AT174" s="248" t="s">
        <v>173</v>
      </c>
      <c r="AU174" s="248" t="s">
        <v>82</v>
      </c>
      <c r="AV174" s="13" t="s">
        <v>82</v>
      </c>
      <c r="AW174" s="13" t="s">
        <v>33</v>
      </c>
      <c r="AX174" s="13" t="s">
        <v>72</v>
      </c>
      <c r="AY174" s="248" t="s">
        <v>160</v>
      </c>
    </row>
    <row r="175" s="13" customFormat="1">
      <c r="A175" s="13"/>
      <c r="B175" s="238"/>
      <c r="C175" s="239"/>
      <c r="D175" s="233" t="s">
        <v>173</v>
      </c>
      <c r="E175" s="240" t="s">
        <v>19</v>
      </c>
      <c r="F175" s="241" t="s">
        <v>1022</v>
      </c>
      <c r="G175" s="239"/>
      <c r="H175" s="242">
        <v>16.5</v>
      </c>
      <c r="I175" s="243"/>
      <c r="J175" s="239"/>
      <c r="K175" s="239"/>
      <c r="L175" s="244"/>
      <c r="M175" s="245"/>
      <c r="N175" s="246"/>
      <c r="O175" s="246"/>
      <c r="P175" s="246"/>
      <c r="Q175" s="246"/>
      <c r="R175" s="246"/>
      <c r="S175" s="246"/>
      <c r="T175" s="247"/>
      <c r="U175" s="13"/>
      <c r="V175" s="13"/>
      <c r="W175" s="13"/>
      <c r="X175" s="13"/>
      <c r="Y175" s="13"/>
      <c r="Z175" s="13"/>
      <c r="AA175" s="13"/>
      <c r="AB175" s="13"/>
      <c r="AC175" s="13"/>
      <c r="AD175" s="13"/>
      <c r="AE175" s="13"/>
      <c r="AT175" s="248" t="s">
        <v>173</v>
      </c>
      <c r="AU175" s="248" t="s">
        <v>82</v>
      </c>
      <c r="AV175" s="13" t="s">
        <v>82</v>
      </c>
      <c r="AW175" s="13" t="s">
        <v>33</v>
      </c>
      <c r="AX175" s="13" t="s">
        <v>72</v>
      </c>
      <c r="AY175" s="248" t="s">
        <v>160</v>
      </c>
    </row>
    <row r="176" s="13" customFormat="1">
      <c r="A176" s="13"/>
      <c r="B176" s="238"/>
      <c r="C176" s="239"/>
      <c r="D176" s="233" t="s">
        <v>173</v>
      </c>
      <c r="E176" s="240" t="s">
        <v>19</v>
      </c>
      <c r="F176" s="241" t="s">
        <v>1023</v>
      </c>
      <c r="G176" s="239"/>
      <c r="H176" s="242">
        <v>180</v>
      </c>
      <c r="I176" s="243"/>
      <c r="J176" s="239"/>
      <c r="K176" s="239"/>
      <c r="L176" s="244"/>
      <c r="M176" s="245"/>
      <c r="N176" s="246"/>
      <c r="O176" s="246"/>
      <c r="P176" s="246"/>
      <c r="Q176" s="246"/>
      <c r="R176" s="246"/>
      <c r="S176" s="246"/>
      <c r="T176" s="247"/>
      <c r="U176" s="13"/>
      <c r="V176" s="13"/>
      <c r="W176" s="13"/>
      <c r="X176" s="13"/>
      <c r="Y176" s="13"/>
      <c r="Z176" s="13"/>
      <c r="AA176" s="13"/>
      <c r="AB176" s="13"/>
      <c r="AC176" s="13"/>
      <c r="AD176" s="13"/>
      <c r="AE176" s="13"/>
      <c r="AT176" s="248" t="s">
        <v>173</v>
      </c>
      <c r="AU176" s="248" t="s">
        <v>82</v>
      </c>
      <c r="AV176" s="13" t="s">
        <v>82</v>
      </c>
      <c r="AW176" s="13" t="s">
        <v>33</v>
      </c>
      <c r="AX176" s="13" t="s">
        <v>72</v>
      </c>
      <c r="AY176" s="248" t="s">
        <v>160</v>
      </c>
    </row>
    <row r="177" s="14" customFormat="1">
      <c r="A177" s="14"/>
      <c r="B177" s="259"/>
      <c r="C177" s="260"/>
      <c r="D177" s="233" t="s">
        <v>173</v>
      </c>
      <c r="E177" s="261" t="s">
        <v>19</v>
      </c>
      <c r="F177" s="262" t="s">
        <v>204</v>
      </c>
      <c r="G177" s="260"/>
      <c r="H177" s="263">
        <v>1002.9</v>
      </c>
      <c r="I177" s="264"/>
      <c r="J177" s="260"/>
      <c r="K177" s="260"/>
      <c r="L177" s="265"/>
      <c r="M177" s="266"/>
      <c r="N177" s="267"/>
      <c r="O177" s="267"/>
      <c r="P177" s="267"/>
      <c r="Q177" s="267"/>
      <c r="R177" s="267"/>
      <c r="S177" s="267"/>
      <c r="T177" s="268"/>
      <c r="U177" s="14"/>
      <c r="V177" s="14"/>
      <c r="W177" s="14"/>
      <c r="X177" s="14"/>
      <c r="Y177" s="14"/>
      <c r="Z177" s="14"/>
      <c r="AA177" s="14"/>
      <c r="AB177" s="14"/>
      <c r="AC177" s="14"/>
      <c r="AD177" s="14"/>
      <c r="AE177" s="14"/>
      <c r="AT177" s="269" t="s">
        <v>173</v>
      </c>
      <c r="AU177" s="269" t="s">
        <v>82</v>
      </c>
      <c r="AV177" s="14" t="s">
        <v>167</v>
      </c>
      <c r="AW177" s="14" t="s">
        <v>33</v>
      </c>
      <c r="AX177" s="14" t="s">
        <v>80</v>
      </c>
      <c r="AY177" s="269" t="s">
        <v>160</v>
      </c>
    </row>
    <row r="178" s="2" customFormat="1" ht="16.5" customHeight="1">
      <c r="A178" s="39"/>
      <c r="B178" s="40"/>
      <c r="C178" s="220" t="s">
        <v>289</v>
      </c>
      <c r="D178" s="220" t="s">
        <v>162</v>
      </c>
      <c r="E178" s="221" t="s">
        <v>223</v>
      </c>
      <c r="F178" s="222" t="s">
        <v>224</v>
      </c>
      <c r="G178" s="223" t="s">
        <v>165</v>
      </c>
      <c r="H178" s="224">
        <v>296.85000000000002</v>
      </c>
      <c r="I178" s="225"/>
      <c r="J178" s="226">
        <f>ROUND(I178*H178,2)</f>
        <v>0</v>
      </c>
      <c r="K178" s="222" t="s">
        <v>166</v>
      </c>
      <c r="L178" s="45"/>
      <c r="M178" s="227" t="s">
        <v>19</v>
      </c>
      <c r="N178" s="228" t="s">
        <v>43</v>
      </c>
      <c r="O178" s="85"/>
      <c r="P178" s="229">
        <f>O178*H178</f>
        <v>0</v>
      </c>
      <c r="Q178" s="229">
        <v>0</v>
      </c>
      <c r="R178" s="229">
        <f>Q178*H178</f>
        <v>0</v>
      </c>
      <c r="S178" s="229">
        <v>0</v>
      </c>
      <c r="T178" s="230">
        <f>S178*H178</f>
        <v>0</v>
      </c>
      <c r="U178" s="39"/>
      <c r="V178" s="39"/>
      <c r="W178" s="39"/>
      <c r="X178" s="39"/>
      <c r="Y178" s="39"/>
      <c r="Z178" s="39"/>
      <c r="AA178" s="39"/>
      <c r="AB178" s="39"/>
      <c r="AC178" s="39"/>
      <c r="AD178" s="39"/>
      <c r="AE178" s="39"/>
      <c r="AR178" s="231" t="s">
        <v>167</v>
      </c>
      <c r="AT178" s="231" t="s">
        <v>162</v>
      </c>
      <c r="AU178" s="231" t="s">
        <v>82</v>
      </c>
      <c r="AY178" s="18" t="s">
        <v>160</v>
      </c>
      <c r="BE178" s="232">
        <f>IF(N178="základní",J178,0)</f>
        <v>0</v>
      </c>
      <c r="BF178" s="232">
        <f>IF(N178="snížená",J178,0)</f>
        <v>0</v>
      </c>
      <c r="BG178" s="232">
        <f>IF(N178="zákl. přenesená",J178,0)</f>
        <v>0</v>
      </c>
      <c r="BH178" s="232">
        <f>IF(N178="sníž. přenesená",J178,0)</f>
        <v>0</v>
      </c>
      <c r="BI178" s="232">
        <f>IF(N178="nulová",J178,0)</f>
        <v>0</v>
      </c>
      <c r="BJ178" s="18" t="s">
        <v>80</v>
      </c>
      <c r="BK178" s="232">
        <f>ROUND(I178*H178,2)</f>
        <v>0</v>
      </c>
      <c r="BL178" s="18" t="s">
        <v>167</v>
      </c>
      <c r="BM178" s="231" t="s">
        <v>1024</v>
      </c>
    </row>
    <row r="179" s="2" customFormat="1">
      <c r="A179" s="39"/>
      <c r="B179" s="40"/>
      <c r="C179" s="41"/>
      <c r="D179" s="233" t="s">
        <v>169</v>
      </c>
      <c r="E179" s="41"/>
      <c r="F179" s="234" t="s">
        <v>226</v>
      </c>
      <c r="G179" s="41"/>
      <c r="H179" s="41"/>
      <c r="I179" s="138"/>
      <c r="J179" s="41"/>
      <c r="K179" s="41"/>
      <c r="L179" s="45"/>
      <c r="M179" s="235"/>
      <c r="N179" s="236"/>
      <c r="O179" s="85"/>
      <c r="P179" s="85"/>
      <c r="Q179" s="85"/>
      <c r="R179" s="85"/>
      <c r="S179" s="85"/>
      <c r="T179" s="86"/>
      <c r="U179" s="39"/>
      <c r="V179" s="39"/>
      <c r="W179" s="39"/>
      <c r="X179" s="39"/>
      <c r="Y179" s="39"/>
      <c r="Z179" s="39"/>
      <c r="AA179" s="39"/>
      <c r="AB179" s="39"/>
      <c r="AC179" s="39"/>
      <c r="AD179" s="39"/>
      <c r="AE179" s="39"/>
      <c r="AT179" s="18" t="s">
        <v>169</v>
      </c>
      <c r="AU179" s="18" t="s">
        <v>82</v>
      </c>
    </row>
    <row r="180" s="2" customFormat="1">
      <c r="A180" s="39"/>
      <c r="B180" s="40"/>
      <c r="C180" s="41"/>
      <c r="D180" s="233" t="s">
        <v>171</v>
      </c>
      <c r="E180" s="41"/>
      <c r="F180" s="237" t="s">
        <v>227</v>
      </c>
      <c r="G180" s="41"/>
      <c r="H180" s="41"/>
      <c r="I180" s="138"/>
      <c r="J180" s="41"/>
      <c r="K180" s="41"/>
      <c r="L180" s="45"/>
      <c r="M180" s="235"/>
      <c r="N180" s="236"/>
      <c r="O180" s="85"/>
      <c r="P180" s="85"/>
      <c r="Q180" s="85"/>
      <c r="R180" s="85"/>
      <c r="S180" s="85"/>
      <c r="T180" s="86"/>
      <c r="U180" s="39"/>
      <c r="V180" s="39"/>
      <c r="W180" s="39"/>
      <c r="X180" s="39"/>
      <c r="Y180" s="39"/>
      <c r="Z180" s="39"/>
      <c r="AA180" s="39"/>
      <c r="AB180" s="39"/>
      <c r="AC180" s="39"/>
      <c r="AD180" s="39"/>
      <c r="AE180" s="39"/>
      <c r="AT180" s="18" t="s">
        <v>171</v>
      </c>
      <c r="AU180" s="18" t="s">
        <v>82</v>
      </c>
    </row>
    <row r="181" s="13" customFormat="1">
      <c r="A181" s="13"/>
      <c r="B181" s="238"/>
      <c r="C181" s="239"/>
      <c r="D181" s="233" t="s">
        <v>173</v>
      </c>
      <c r="E181" s="240" t="s">
        <v>19</v>
      </c>
      <c r="F181" s="241" t="s">
        <v>1025</v>
      </c>
      <c r="G181" s="239"/>
      <c r="H181" s="242">
        <v>108.45</v>
      </c>
      <c r="I181" s="243"/>
      <c r="J181" s="239"/>
      <c r="K181" s="239"/>
      <c r="L181" s="244"/>
      <c r="M181" s="245"/>
      <c r="N181" s="246"/>
      <c r="O181" s="246"/>
      <c r="P181" s="246"/>
      <c r="Q181" s="246"/>
      <c r="R181" s="246"/>
      <c r="S181" s="246"/>
      <c r="T181" s="247"/>
      <c r="U181" s="13"/>
      <c r="V181" s="13"/>
      <c r="W181" s="13"/>
      <c r="X181" s="13"/>
      <c r="Y181" s="13"/>
      <c r="Z181" s="13"/>
      <c r="AA181" s="13"/>
      <c r="AB181" s="13"/>
      <c r="AC181" s="13"/>
      <c r="AD181" s="13"/>
      <c r="AE181" s="13"/>
      <c r="AT181" s="248" t="s">
        <v>173</v>
      </c>
      <c r="AU181" s="248" t="s">
        <v>82</v>
      </c>
      <c r="AV181" s="13" t="s">
        <v>82</v>
      </c>
      <c r="AW181" s="13" t="s">
        <v>33</v>
      </c>
      <c r="AX181" s="13" t="s">
        <v>72</v>
      </c>
      <c r="AY181" s="248" t="s">
        <v>160</v>
      </c>
    </row>
    <row r="182" s="13" customFormat="1">
      <c r="A182" s="13"/>
      <c r="B182" s="238"/>
      <c r="C182" s="239"/>
      <c r="D182" s="233" t="s">
        <v>173</v>
      </c>
      <c r="E182" s="240" t="s">
        <v>19</v>
      </c>
      <c r="F182" s="241" t="s">
        <v>1026</v>
      </c>
      <c r="G182" s="239"/>
      <c r="H182" s="242">
        <v>188.40000000000001</v>
      </c>
      <c r="I182" s="243"/>
      <c r="J182" s="239"/>
      <c r="K182" s="239"/>
      <c r="L182" s="244"/>
      <c r="M182" s="245"/>
      <c r="N182" s="246"/>
      <c r="O182" s="246"/>
      <c r="P182" s="246"/>
      <c r="Q182" s="246"/>
      <c r="R182" s="246"/>
      <c r="S182" s="246"/>
      <c r="T182" s="247"/>
      <c r="U182" s="13"/>
      <c r="V182" s="13"/>
      <c r="W182" s="13"/>
      <c r="X182" s="13"/>
      <c r="Y182" s="13"/>
      <c r="Z182" s="13"/>
      <c r="AA182" s="13"/>
      <c r="AB182" s="13"/>
      <c r="AC182" s="13"/>
      <c r="AD182" s="13"/>
      <c r="AE182" s="13"/>
      <c r="AT182" s="248" t="s">
        <v>173</v>
      </c>
      <c r="AU182" s="248" t="s">
        <v>82</v>
      </c>
      <c r="AV182" s="13" t="s">
        <v>82</v>
      </c>
      <c r="AW182" s="13" t="s">
        <v>33</v>
      </c>
      <c r="AX182" s="13" t="s">
        <v>72</v>
      </c>
      <c r="AY182" s="248" t="s">
        <v>160</v>
      </c>
    </row>
    <row r="183" s="14" customFormat="1">
      <c r="A183" s="14"/>
      <c r="B183" s="259"/>
      <c r="C183" s="260"/>
      <c r="D183" s="233" t="s">
        <v>173</v>
      </c>
      <c r="E183" s="261" t="s">
        <v>19</v>
      </c>
      <c r="F183" s="262" t="s">
        <v>204</v>
      </c>
      <c r="G183" s="260"/>
      <c r="H183" s="263">
        <v>296.85000000000002</v>
      </c>
      <c r="I183" s="264"/>
      <c r="J183" s="260"/>
      <c r="K183" s="260"/>
      <c r="L183" s="265"/>
      <c r="M183" s="266"/>
      <c r="N183" s="267"/>
      <c r="O183" s="267"/>
      <c r="P183" s="267"/>
      <c r="Q183" s="267"/>
      <c r="R183" s="267"/>
      <c r="S183" s="267"/>
      <c r="T183" s="268"/>
      <c r="U183" s="14"/>
      <c r="V183" s="14"/>
      <c r="W183" s="14"/>
      <c r="X183" s="14"/>
      <c r="Y183" s="14"/>
      <c r="Z183" s="14"/>
      <c r="AA183" s="14"/>
      <c r="AB183" s="14"/>
      <c r="AC183" s="14"/>
      <c r="AD183" s="14"/>
      <c r="AE183" s="14"/>
      <c r="AT183" s="269" t="s">
        <v>173</v>
      </c>
      <c r="AU183" s="269" t="s">
        <v>82</v>
      </c>
      <c r="AV183" s="14" t="s">
        <v>167</v>
      </c>
      <c r="AW183" s="14" t="s">
        <v>33</v>
      </c>
      <c r="AX183" s="14" t="s">
        <v>80</v>
      </c>
      <c r="AY183" s="269" t="s">
        <v>160</v>
      </c>
    </row>
    <row r="184" s="2" customFormat="1" ht="16.5" customHeight="1">
      <c r="A184" s="39"/>
      <c r="B184" s="40"/>
      <c r="C184" s="249" t="s">
        <v>7</v>
      </c>
      <c r="D184" s="249" t="s">
        <v>187</v>
      </c>
      <c r="E184" s="250" t="s">
        <v>1027</v>
      </c>
      <c r="F184" s="251" t="s">
        <v>1028</v>
      </c>
      <c r="G184" s="252" t="s">
        <v>190</v>
      </c>
      <c r="H184" s="253">
        <v>593.70000000000005</v>
      </c>
      <c r="I184" s="254"/>
      <c r="J184" s="255">
        <f>ROUND(I184*H184,2)</f>
        <v>0</v>
      </c>
      <c r="K184" s="251" t="s">
        <v>166</v>
      </c>
      <c r="L184" s="256"/>
      <c r="M184" s="257" t="s">
        <v>19</v>
      </c>
      <c r="N184" s="258" t="s">
        <v>43</v>
      </c>
      <c r="O184" s="85"/>
      <c r="P184" s="229">
        <f>O184*H184</f>
        <v>0</v>
      </c>
      <c r="Q184" s="229">
        <v>1</v>
      </c>
      <c r="R184" s="229">
        <f>Q184*H184</f>
        <v>593.70000000000005</v>
      </c>
      <c r="S184" s="229">
        <v>0</v>
      </c>
      <c r="T184" s="230">
        <f>S184*H184</f>
        <v>0</v>
      </c>
      <c r="U184" s="39"/>
      <c r="V184" s="39"/>
      <c r="W184" s="39"/>
      <c r="X184" s="39"/>
      <c r="Y184" s="39"/>
      <c r="Z184" s="39"/>
      <c r="AA184" s="39"/>
      <c r="AB184" s="39"/>
      <c r="AC184" s="39"/>
      <c r="AD184" s="39"/>
      <c r="AE184" s="39"/>
      <c r="AR184" s="231" t="s">
        <v>191</v>
      </c>
      <c r="AT184" s="231" t="s">
        <v>187</v>
      </c>
      <c r="AU184" s="231" t="s">
        <v>82</v>
      </c>
      <c r="AY184" s="18" t="s">
        <v>160</v>
      </c>
      <c r="BE184" s="232">
        <f>IF(N184="základní",J184,0)</f>
        <v>0</v>
      </c>
      <c r="BF184" s="232">
        <f>IF(N184="snížená",J184,0)</f>
        <v>0</v>
      </c>
      <c r="BG184" s="232">
        <f>IF(N184="zákl. přenesená",J184,0)</f>
        <v>0</v>
      </c>
      <c r="BH184" s="232">
        <f>IF(N184="sníž. přenesená",J184,0)</f>
        <v>0</v>
      </c>
      <c r="BI184" s="232">
        <f>IF(N184="nulová",J184,0)</f>
        <v>0</v>
      </c>
      <c r="BJ184" s="18" t="s">
        <v>80</v>
      </c>
      <c r="BK184" s="232">
        <f>ROUND(I184*H184,2)</f>
        <v>0</v>
      </c>
      <c r="BL184" s="18" t="s">
        <v>167</v>
      </c>
      <c r="BM184" s="231" t="s">
        <v>1029</v>
      </c>
    </row>
    <row r="185" s="2" customFormat="1">
      <c r="A185" s="39"/>
      <c r="B185" s="40"/>
      <c r="C185" s="41"/>
      <c r="D185" s="233" t="s">
        <v>169</v>
      </c>
      <c r="E185" s="41"/>
      <c r="F185" s="234" t="s">
        <v>1028</v>
      </c>
      <c r="G185" s="41"/>
      <c r="H185" s="41"/>
      <c r="I185" s="138"/>
      <c r="J185" s="41"/>
      <c r="K185" s="41"/>
      <c r="L185" s="45"/>
      <c r="M185" s="235"/>
      <c r="N185" s="236"/>
      <c r="O185" s="85"/>
      <c r="P185" s="85"/>
      <c r="Q185" s="85"/>
      <c r="R185" s="85"/>
      <c r="S185" s="85"/>
      <c r="T185" s="86"/>
      <c r="U185" s="39"/>
      <c r="V185" s="39"/>
      <c r="W185" s="39"/>
      <c r="X185" s="39"/>
      <c r="Y185" s="39"/>
      <c r="Z185" s="39"/>
      <c r="AA185" s="39"/>
      <c r="AB185" s="39"/>
      <c r="AC185" s="39"/>
      <c r="AD185" s="39"/>
      <c r="AE185" s="39"/>
      <c r="AT185" s="18" t="s">
        <v>169</v>
      </c>
      <c r="AU185" s="18" t="s">
        <v>82</v>
      </c>
    </row>
    <row r="186" s="13" customFormat="1">
      <c r="A186" s="13"/>
      <c r="B186" s="238"/>
      <c r="C186" s="239"/>
      <c r="D186" s="233" t="s">
        <v>173</v>
      </c>
      <c r="E186" s="239"/>
      <c r="F186" s="241" t="s">
        <v>1030</v>
      </c>
      <c r="G186" s="239"/>
      <c r="H186" s="242">
        <v>593.70000000000005</v>
      </c>
      <c r="I186" s="243"/>
      <c r="J186" s="239"/>
      <c r="K186" s="239"/>
      <c r="L186" s="244"/>
      <c r="M186" s="245"/>
      <c r="N186" s="246"/>
      <c r="O186" s="246"/>
      <c r="P186" s="246"/>
      <c r="Q186" s="246"/>
      <c r="R186" s="246"/>
      <c r="S186" s="246"/>
      <c r="T186" s="247"/>
      <c r="U186" s="13"/>
      <c r="V186" s="13"/>
      <c r="W186" s="13"/>
      <c r="X186" s="13"/>
      <c r="Y186" s="13"/>
      <c r="Z186" s="13"/>
      <c r="AA186" s="13"/>
      <c r="AB186" s="13"/>
      <c r="AC186" s="13"/>
      <c r="AD186" s="13"/>
      <c r="AE186" s="13"/>
      <c r="AT186" s="248" t="s">
        <v>173</v>
      </c>
      <c r="AU186" s="248" t="s">
        <v>82</v>
      </c>
      <c r="AV186" s="13" t="s">
        <v>82</v>
      </c>
      <c r="AW186" s="13" t="s">
        <v>4</v>
      </c>
      <c r="AX186" s="13" t="s">
        <v>80</v>
      </c>
      <c r="AY186" s="248" t="s">
        <v>160</v>
      </c>
    </row>
    <row r="187" s="12" customFormat="1" ht="22.8" customHeight="1">
      <c r="A187" s="12"/>
      <c r="B187" s="204"/>
      <c r="C187" s="205"/>
      <c r="D187" s="206" t="s">
        <v>71</v>
      </c>
      <c r="E187" s="218" t="s">
        <v>82</v>
      </c>
      <c r="F187" s="218" t="s">
        <v>794</v>
      </c>
      <c r="G187" s="205"/>
      <c r="H187" s="205"/>
      <c r="I187" s="208"/>
      <c r="J187" s="219">
        <f>BK187</f>
        <v>0</v>
      </c>
      <c r="K187" s="205"/>
      <c r="L187" s="210"/>
      <c r="M187" s="211"/>
      <c r="N187" s="212"/>
      <c r="O187" s="212"/>
      <c r="P187" s="213">
        <f>SUM(P188:P191)</f>
        <v>0</v>
      </c>
      <c r="Q187" s="212"/>
      <c r="R187" s="213">
        <f>SUM(R188:R191)</f>
        <v>0</v>
      </c>
      <c r="S187" s="212"/>
      <c r="T187" s="214">
        <f>SUM(T188:T191)</f>
        <v>0</v>
      </c>
      <c r="U187" s="12"/>
      <c r="V187" s="12"/>
      <c r="W187" s="12"/>
      <c r="X187" s="12"/>
      <c r="Y187" s="12"/>
      <c r="Z187" s="12"/>
      <c r="AA187" s="12"/>
      <c r="AB187" s="12"/>
      <c r="AC187" s="12"/>
      <c r="AD187" s="12"/>
      <c r="AE187" s="12"/>
      <c r="AR187" s="215" t="s">
        <v>80</v>
      </c>
      <c r="AT187" s="216" t="s">
        <v>71</v>
      </c>
      <c r="AU187" s="216" t="s">
        <v>80</v>
      </c>
      <c r="AY187" s="215" t="s">
        <v>160</v>
      </c>
      <c r="BK187" s="217">
        <f>SUM(BK188:BK191)</f>
        <v>0</v>
      </c>
    </row>
    <row r="188" s="2" customFormat="1" ht="16.5" customHeight="1">
      <c r="A188" s="39"/>
      <c r="B188" s="40"/>
      <c r="C188" s="220" t="s">
        <v>300</v>
      </c>
      <c r="D188" s="220" t="s">
        <v>162</v>
      </c>
      <c r="E188" s="221" t="s">
        <v>1031</v>
      </c>
      <c r="F188" s="222" t="s">
        <v>1032</v>
      </c>
      <c r="G188" s="223" t="s">
        <v>165</v>
      </c>
      <c r="H188" s="224">
        <v>36</v>
      </c>
      <c r="I188" s="225"/>
      <c r="J188" s="226">
        <f>ROUND(I188*H188,2)</f>
        <v>0</v>
      </c>
      <c r="K188" s="222" t="s">
        <v>166</v>
      </c>
      <c r="L188" s="45"/>
      <c r="M188" s="227" t="s">
        <v>19</v>
      </c>
      <c r="N188" s="228" t="s">
        <v>43</v>
      </c>
      <c r="O188" s="85"/>
      <c r="P188" s="229">
        <f>O188*H188</f>
        <v>0</v>
      </c>
      <c r="Q188" s="229">
        <v>0</v>
      </c>
      <c r="R188" s="229">
        <f>Q188*H188</f>
        <v>0</v>
      </c>
      <c r="S188" s="229">
        <v>0</v>
      </c>
      <c r="T188" s="230">
        <f>S188*H188</f>
        <v>0</v>
      </c>
      <c r="U188" s="39"/>
      <c r="V188" s="39"/>
      <c r="W188" s="39"/>
      <c r="X188" s="39"/>
      <c r="Y188" s="39"/>
      <c r="Z188" s="39"/>
      <c r="AA188" s="39"/>
      <c r="AB188" s="39"/>
      <c r="AC188" s="39"/>
      <c r="AD188" s="39"/>
      <c r="AE188" s="39"/>
      <c r="AR188" s="231" t="s">
        <v>167</v>
      </c>
      <c r="AT188" s="231" t="s">
        <v>162</v>
      </c>
      <c r="AU188" s="231" t="s">
        <v>82</v>
      </c>
      <c r="AY188" s="18" t="s">
        <v>160</v>
      </c>
      <c r="BE188" s="232">
        <f>IF(N188="základní",J188,0)</f>
        <v>0</v>
      </c>
      <c r="BF188" s="232">
        <f>IF(N188="snížená",J188,0)</f>
        <v>0</v>
      </c>
      <c r="BG188" s="232">
        <f>IF(N188="zákl. přenesená",J188,0)</f>
        <v>0</v>
      </c>
      <c r="BH188" s="232">
        <f>IF(N188="sníž. přenesená",J188,0)</f>
        <v>0</v>
      </c>
      <c r="BI188" s="232">
        <f>IF(N188="nulová",J188,0)</f>
        <v>0</v>
      </c>
      <c r="BJ188" s="18" t="s">
        <v>80</v>
      </c>
      <c r="BK188" s="232">
        <f>ROUND(I188*H188,2)</f>
        <v>0</v>
      </c>
      <c r="BL188" s="18" t="s">
        <v>167</v>
      </c>
      <c r="BM188" s="231" t="s">
        <v>1033</v>
      </c>
    </row>
    <row r="189" s="2" customFormat="1">
      <c r="A189" s="39"/>
      <c r="B189" s="40"/>
      <c r="C189" s="41"/>
      <c r="D189" s="233" t="s">
        <v>169</v>
      </c>
      <c r="E189" s="41"/>
      <c r="F189" s="234" t="s">
        <v>1034</v>
      </c>
      <c r="G189" s="41"/>
      <c r="H189" s="41"/>
      <c r="I189" s="138"/>
      <c r="J189" s="41"/>
      <c r="K189" s="41"/>
      <c r="L189" s="45"/>
      <c r="M189" s="235"/>
      <c r="N189" s="236"/>
      <c r="O189" s="85"/>
      <c r="P189" s="85"/>
      <c r="Q189" s="85"/>
      <c r="R189" s="85"/>
      <c r="S189" s="85"/>
      <c r="T189" s="86"/>
      <c r="U189" s="39"/>
      <c r="V189" s="39"/>
      <c r="W189" s="39"/>
      <c r="X189" s="39"/>
      <c r="Y189" s="39"/>
      <c r="Z189" s="39"/>
      <c r="AA189" s="39"/>
      <c r="AB189" s="39"/>
      <c r="AC189" s="39"/>
      <c r="AD189" s="39"/>
      <c r="AE189" s="39"/>
      <c r="AT189" s="18" t="s">
        <v>169</v>
      </c>
      <c r="AU189" s="18" t="s">
        <v>82</v>
      </c>
    </row>
    <row r="190" s="2" customFormat="1">
      <c r="A190" s="39"/>
      <c r="B190" s="40"/>
      <c r="C190" s="41"/>
      <c r="D190" s="233" t="s">
        <v>171</v>
      </c>
      <c r="E190" s="41"/>
      <c r="F190" s="237" t="s">
        <v>1035</v>
      </c>
      <c r="G190" s="41"/>
      <c r="H190" s="41"/>
      <c r="I190" s="138"/>
      <c r="J190" s="41"/>
      <c r="K190" s="41"/>
      <c r="L190" s="45"/>
      <c r="M190" s="235"/>
      <c r="N190" s="236"/>
      <c r="O190" s="85"/>
      <c r="P190" s="85"/>
      <c r="Q190" s="85"/>
      <c r="R190" s="85"/>
      <c r="S190" s="85"/>
      <c r="T190" s="86"/>
      <c r="U190" s="39"/>
      <c r="V190" s="39"/>
      <c r="W190" s="39"/>
      <c r="X190" s="39"/>
      <c r="Y190" s="39"/>
      <c r="Z190" s="39"/>
      <c r="AA190" s="39"/>
      <c r="AB190" s="39"/>
      <c r="AC190" s="39"/>
      <c r="AD190" s="39"/>
      <c r="AE190" s="39"/>
      <c r="AT190" s="18" t="s">
        <v>171</v>
      </c>
      <c r="AU190" s="18" t="s">
        <v>82</v>
      </c>
    </row>
    <row r="191" s="13" customFormat="1">
      <c r="A191" s="13"/>
      <c r="B191" s="238"/>
      <c r="C191" s="239"/>
      <c r="D191" s="233" t="s">
        <v>173</v>
      </c>
      <c r="E191" s="240" t="s">
        <v>19</v>
      </c>
      <c r="F191" s="241" t="s">
        <v>1036</v>
      </c>
      <c r="G191" s="239"/>
      <c r="H191" s="242">
        <v>36</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173</v>
      </c>
      <c r="AU191" s="248" t="s">
        <v>82</v>
      </c>
      <c r="AV191" s="13" t="s">
        <v>82</v>
      </c>
      <c r="AW191" s="13" t="s">
        <v>33</v>
      </c>
      <c r="AX191" s="13" t="s">
        <v>80</v>
      </c>
      <c r="AY191" s="248" t="s">
        <v>160</v>
      </c>
    </row>
    <row r="192" s="12" customFormat="1" ht="22.8" customHeight="1">
      <c r="A192" s="12"/>
      <c r="B192" s="204"/>
      <c r="C192" s="205"/>
      <c r="D192" s="206" t="s">
        <v>71</v>
      </c>
      <c r="E192" s="218" t="s">
        <v>180</v>
      </c>
      <c r="F192" s="218" t="s">
        <v>813</v>
      </c>
      <c r="G192" s="205"/>
      <c r="H192" s="205"/>
      <c r="I192" s="208"/>
      <c r="J192" s="219">
        <f>BK192</f>
        <v>0</v>
      </c>
      <c r="K192" s="205"/>
      <c r="L192" s="210"/>
      <c r="M192" s="211"/>
      <c r="N192" s="212"/>
      <c r="O192" s="212"/>
      <c r="P192" s="213">
        <f>SUM(P193:P203)</f>
        <v>0</v>
      </c>
      <c r="Q192" s="212"/>
      <c r="R192" s="213">
        <f>SUM(R193:R203)</f>
        <v>0.5</v>
      </c>
      <c r="S192" s="212"/>
      <c r="T192" s="214">
        <f>SUM(T193:T203)</f>
        <v>1.25</v>
      </c>
      <c r="U192" s="12"/>
      <c r="V192" s="12"/>
      <c r="W192" s="12"/>
      <c r="X192" s="12"/>
      <c r="Y192" s="12"/>
      <c r="Z192" s="12"/>
      <c r="AA192" s="12"/>
      <c r="AB192" s="12"/>
      <c r="AC192" s="12"/>
      <c r="AD192" s="12"/>
      <c r="AE192" s="12"/>
      <c r="AR192" s="215" t="s">
        <v>80</v>
      </c>
      <c r="AT192" s="216" t="s">
        <v>71</v>
      </c>
      <c r="AU192" s="216" t="s">
        <v>80</v>
      </c>
      <c r="AY192" s="215" t="s">
        <v>160</v>
      </c>
      <c r="BK192" s="217">
        <f>SUM(BK193:BK203)</f>
        <v>0</v>
      </c>
    </row>
    <row r="193" s="2" customFormat="1" ht="16.5" customHeight="1">
      <c r="A193" s="39"/>
      <c r="B193" s="40"/>
      <c r="C193" s="220" t="s">
        <v>308</v>
      </c>
      <c r="D193" s="220" t="s">
        <v>162</v>
      </c>
      <c r="E193" s="221" t="s">
        <v>1037</v>
      </c>
      <c r="F193" s="222" t="s">
        <v>1038</v>
      </c>
      <c r="G193" s="223" t="s">
        <v>165</v>
      </c>
      <c r="H193" s="224">
        <v>0.5</v>
      </c>
      <c r="I193" s="225"/>
      <c r="J193" s="226">
        <f>ROUND(I193*H193,2)</f>
        <v>0</v>
      </c>
      <c r="K193" s="222" t="s">
        <v>166</v>
      </c>
      <c r="L193" s="45"/>
      <c r="M193" s="227" t="s">
        <v>19</v>
      </c>
      <c r="N193" s="228" t="s">
        <v>43</v>
      </c>
      <c r="O193" s="85"/>
      <c r="P193" s="229">
        <f>O193*H193</f>
        <v>0</v>
      </c>
      <c r="Q193" s="229">
        <v>0</v>
      </c>
      <c r="R193" s="229">
        <f>Q193*H193</f>
        <v>0</v>
      </c>
      <c r="S193" s="229">
        <v>2.5</v>
      </c>
      <c r="T193" s="230">
        <f>S193*H193</f>
        <v>1.25</v>
      </c>
      <c r="U193" s="39"/>
      <c r="V193" s="39"/>
      <c r="W193" s="39"/>
      <c r="X193" s="39"/>
      <c r="Y193" s="39"/>
      <c r="Z193" s="39"/>
      <c r="AA193" s="39"/>
      <c r="AB193" s="39"/>
      <c r="AC193" s="39"/>
      <c r="AD193" s="39"/>
      <c r="AE193" s="39"/>
      <c r="AR193" s="231" t="s">
        <v>167</v>
      </c>
      <c r="AT193" s="231" t="s">
        <v>162</v>
      </c>
      <c r="AU193" s="231" t="s">
        <v>82</v>
      </c>
      <c r="AY193" s="18" t="s">
        <v>160</v>
      </c>
      <c r="BE193" s="232">
        <f>IF(N193="základní",J193,0)</f>
        <v>0</v>
      </c>
      <c r="BF193" s="232">
        <f>IF(N193="snížená",J193,0)</f>
        <v>0</v>
      </c>
      <c r="BG193" s="232">
        <f>IF(N193="zákl. přenesená",J193,0)</f>
        <v>0</v>
      </c>
      <c r="BH193" s="232">
        <f>IF(N193="sníž. přenesená",J193,0)</f>
        <v>0</v>
      </c>
      <c r="BI193" s="232">
        <f>IF(N193="nulová",J193,0)</f>
        <v>0</v>
      </c>
      <c r="BJ193" s="18" t="s">
        <v>80</v>
      </c>
      <c r="BK193" s="232">
        <f>ROUND(I193*H193,2)</f>
        <v>0</v>
      </c>
      <c r="BL193" s="18" t="s">
        <v>167</v>
      </c>
      <c r="BM193" s="231" t="s">
        <v>1039</v>
      </c>
    </row>
    <row r="194" s="2" customFormat="1">
      <c r="A194" s="39"/>
      <c r="B194" s="40"/>
      <c r="C194" s="41"/>
      <c r="D194" s="233" t="s">
        <v>169</v>
      </c>
      <c r="E194" s="41"/>
      <c r="F194" s="234" t="s">
        <v>1040</v>
      </c>
      <c r="G194" s="41"/>
      <c r="H194" s="41"/>
      <c r="I194" s="138"/>
      <c r="J194" s="41"/>
      <c r="K194" s="41"/>
      <c r="L194" s="45"/>
      <c r="M194" s="235"/>
      <c r="N194" s="236"/>
      <c r="O194" s="85"/>
      <c r="P194" s="85"/>
      <c r="Q194" s="85"/>
      <c r="R194" s="85"/>
      <c r="S194" s="85"/>
      <c r="T194" s="86"/>
      <c r="U194" s="39"/>
      <c r="V194" s="39"/>
      <c r="W194" s="39"/>
      <c r="X194" s="39"/>
      <c r="Y194" s="39"/>
      <c r="Z194" s="39"/>
      <c r="AA194" s="39"/>
      <c r="AB194" s="39"/>
      <c r="AC194" s="39"/>
      <c r="AD194" s="39"/>
      <c r="AE194" s="39"/>
      <c r="AT194" s="18" t="s">
        <v>169</v>
      </c>
      <c r="AU194" s="18" t="s">
        <v>82</v>
      </c>
    </row>
    <row r="195" s="2" customFormat="1" ht="16.5" customHeight="1">
      <c r="A195" s="39"/>
      <c r="B195" s="40"/>
      <c r="C195" s="220" t="s">
        <v>313</v>
      </c>
      <c r="D195" s="220" t="s">
        <v>162</v>
      </c>
      <c r="E195" s="221" t="s">
        <v>1041</v>
      </c>
      <c r="F195" s="222" t="s">
        <v>1042</v>
      </c>
      <c r="G195" s="223" t="s">
        <v>244</v>
      </c>
      <c r="H195" s="224">
        <v>531</v>
      </c>
      <c r="I195" s="225"/>
      <c r="J195" s="226">
        <f>ROUND(I195*H195,2)</f>
        <v>0</v>
      </c>
      <c r="K195" s="222" t="s">
        <v>166</v>
      </c>
      <c r="L195" s="45"/>
      <c r="M195" s="227" t="s">
        <v>19</v>
      </c>
      <c r="N195" s="228" t="s">
        <v>43</v>
      </c>
      <c r="O195" s="85"/>
      <c r="P195" s="229">
        <f>O195*H195</f>
        <v>0</v>
      </c>
      <c r="Q195" s="229">
        <v>0</v>
      </c>
      <c r="R195" s="229">
        <f>Q195*H195</f>
        <v>0</v>
      </c>
      <c r="S195" s="229">
        <v>0</v>
      </c>
      <c r="T195" s="230">
        <f>S195*H195</f>
        <v>0</v>
      </c>
      <c r="U195" s="39"/>
      <c r="V195" s="39"/>
      <c r="W195" s="39"/>
      <c r="X195" s="39"/>
      <c r="Y195" s="39"/>
      <c r="Z195" s="39"/>
      <c r="AA195" s="39"/>
      <c r="AB195" s="39"/>
      <c r="AC195" s="39"/>
      <c r="AD195" s="39"/>
      <c r="AE195" s="39"/>
      <c r="AR195" s="231" t="s">
        <v>167</v>
      </c>
      <c r="AT195" s="231" t="s">
        <v>162</v>
      </c>
      <c r="AU195" s="231" t="s">
        <v>82</v>
      </c>
      <c r="AY195" s="18" t="s">
        <v>160</v>
      </c>
      <c r="BE195" s="232">
        <f>IF(N195="základní",J195,0)</f>
        <v>0</v>
      </c>
      <c r="BF195" s="232">
        <f>IF(N195="snížená",J195,0)</f>
        <v>0</v>
      </c>
      <c r="BG195" s="232">
        <f>IF(N195="zákl. přenesená",J195,0)</f>
        <v>0</v>
      </c>
      <c r="BH195" s="232">
        <f>IF(N195="sníž. přenesená",J195,0)</f>
        <v>0</v>
      </c>
      <c r="BI195" s="232">
        <f>IF(N195="nulová",J195,0)</f>
        <v>0</v>
      </c>
      <c r="BJ195" s="18" t="s">
        <v>80</v>
      </c>
      <c r="BK195" s="232">
        <f>ROUND(I195*H195,2)</f>
        <v>0</v>
      </c>
      <c r="BL195" s="18" t="s">
        <v>167</v>
      </c>
      <c r="BM195" s="231" t="s">
        <v>1043</v>
      </c>
    </row>
    <row r="196" s="2" customFormat="1">
      <c r="A196" s="39"/>
      <c r="B196" s="40"/>
      <c r="C196" s="41"/>
      <c r="D196" s="233" t="s">
        <v>169</v>
      </c>
      <c r="E196" s="41"/>
      <c r="F196" s="234" t="s">
        <v>1044</v>
      </c>
      <c r="G196" s="41"/>
      <c r="H196" s="41"/>
      <c r="I196" s="138"/>
      <c r="J196" s="41"/>
      <c r="K196" s="41"/>
      <c r="L196" s="45"/>
      <c r="M196" s="235"/>
      <c r="N196" s="236"/>
      <c r="O196" s="85"/>
      <c r="P196" s="85"/>
      <c r="Q196" s="85"/>
      <c r="R196" s="85"/>
      <c r="S196" s="85"/>
      <c r="T196" s="86"/>
      <c r="U196" s="39"/>
      <c r="V196" s="39"/>
      <c r="W196" s="39"/>
      <c r="X196" s="39"/>
      <c r="Y196" s="39"/>
      <c r="Z196" s="39"/>
      <c r="AA196" s="39"/>
      <c r="AB196" s="39"/>
      <c r="AC196" s="39"/>
      <c r="AD196" s="39"/>
      <c r="AE196" s="39"/>
      <c r="AT196" s="18" t="s">
        <v>169</v>
      </c>
      <c r="AU196" s="18" t="s">
        <v>82</v>
      </c>
    </row>
    <row r="197" s="2" customFormat="1">
      <c r="A197" s="39"/>
      <c r="B197" s="40"/>
      <c r="C197" s="41"/>
      <c r="D197" s="233" t="s">
        <v>171</v>
      </c>
      <c r="E197" s="41"/>
      <c r="F197" s="237" t="s">
        <v>1045</v>
      </c>
      <c r="G197" s="41"/>
      <c r="H197" s="41"/>
      <c r="I197" s="138"/>
      <c r="J197" s="41"/>
      <c r="K197" s="41"/>
      <c r="L197" s="45"/>
      <c r="M197" s="235"/>
      <c r="N197" s="236"/>
      <c r="O197" s="85"/>
      <c r="P197" s="85"/>
      <c r="Q197" s="85"/>
      <c r="R197" s="85"/>
      <c r="S197" s="85"/>
      <c r="T197" s="86"/>
      <c r="U197" s="39"/>
      <c r="V197" s="39"/>
      <c r="W197" s="39"/>
      <c r="X197" s="39"/>
      <c r="Y197" s="39"/>
      <c r="Z197" s="39"/>
      <c r="AA197" s="39"/>
      <c r="AB197" s="39"/>
      <c r="AC197" s="39"/>
      <c r="AD197" s="39"/>
      <c r="AE197" s="39"/>
      <c r="AT197" s="18" t="s">
        <v>171</v>
      </c>
      <c r="AU197" s="18" t="s">
        <v>82</v>
      </c>
    </row>
    <row r="198" s="13" customFormat="1">
      <c r="A198" s="13"/>
      <c r="B198" s="238"/>
      <c r="C198" s="239"/>
      <c r="D198" s="233" t="s">
        <v>173</v>
      </c>
      <c r="E198" s="240" t="s">
        <v>19</v>
      </c>
      <c r="F198" s="241" t="s">
        <v>1046</v>
      </c>
      <c r="G198" s="239"/>
      <c r="H198" s="242">
        <v>531</v>
      </c>
      <c r="I198" s="243"/>
      <c r="J198" s="239"/>
      <c r="K198" s="239"/>
      <c r="L198" s="244"/>
      <c r="M198" s="245"/>
      <c r="N198" s="246"/>
      <c r="O198" s="246"/>
      <c r="P198" s="246"/>
      <c r="Q198" s="246"/>
      <c r="R198" s="246"/>
      <c r="S198" s="246"/>
      <c r="T198" s="247"/>
      <c r="U198" s="13"/>
      <c r="V198" s="13"/>
      <c r="W198" s="13"/>
      <c r="X198" s="13"/>
      <c r="Y198" s="13"/>
      <c r="Z198" s="13"/>
      <c r="AA198" s="13"/>
      <c r="AB198" s="13"/>
      <c r="AC198" s="13"/>
      <c r="AD198" s="13"/>
      <c r="AE198" s="13"/>
      <c r="AT198" s="248" t="s">
        <v>173</v>
      </c>
      <c r="AU198" s="248" t="s">
        <v>82</v>
      </c>
      <c r="AV198" s="13" t="s">
        <v>82</v>
      </c>
      <c r="AW198" s="13" t="s">
        <v>33</v>
      </c>
      <c r="AX198" s="13" t="s">
        <v>80</v>
      </c>
      <c r="AY198" s="248" t="s">
        <v>160</v>
      </c>
    </row>
    <row r="199" s="2" customFormat="1" ht="16.5" customHeight="1">
      <c r="A199" s="39"/>
      <c r="B199" s="40"/>
      <c r="C199" s="220" t="s">
        <v>318</v>
      </c>
      <c r="D199" s="220" t="s">
        <v>162</v>
      </c>
      <c r="E199" s="221" t="s">
        <v>1047</v>
      </c>
      <c r="F199" s="222" t="s">
        <v>1048</v>
      </c>
      <c r="G199" s="223" t="s">
        <v>379</v>
      </c>
      <c r="H199" s="224">
        <v>1</v>
      </c>
      <c r="I199" s="225"/>
      <c r="J199" s="226">
        <f>ROUND(I199*H199,2)</f>
        <v>0</v>
      </c>
      <c r="K199" s="222" t="s">
        <v>166</v>
      </c>
      <c r="L199" s="45"/>
      <c r="M199" s="227" t="s">
        <v>19</v>
      </c>
      <c r="N199" s="228" t="s">
        <v>43</v>
      </c>
      <c r="O199" s="85"/>
      <c r="P199" s="229">
        <f>O199*H199</f>
        <v>0</v>
      </c>
      <c r="Q199" s="229">
        <v>0</v>
      </c>
      <c r="R199" s="229">
        <f>Q199*H199</f>
        <v>0</v>
      </c>
      <c r="S199" s="229">
        <v>0</v>
      </c>
      <c r="T199" s="230">
        <f>S199*H199</f>
        <v>0</v>
      </c>
      <c r="U199" s="39"/>
      <c r="V199" s="39"/>
      <c r="W199" s="39"/>
      <c r="X199" s="39"/>
      <c r="Y199" s="39"/>
      <c r="Z199" s="39"/>
      <c r="AA199" s="39"/>
      <c r="AB199" s="39"/>
      <c r="AC199" s="39"/>
      <c r="AD199" s="39"/>
      <c r="AE199" s="39"/>
      <c r="AR199" s="231" t="s">
        <v>167</v>
      </c>
      <c r="AT199" s="231" t="s">
        <v>162</v>
      </c>
      <c r="AU199" s="231" t="s">
        <v>82</v>
      </c>
      <c r="AY199" s="18" t="s">
        <v>160</v>
      </c>
      <c r="BE199" s="232">
        <f>IF(N199="základní",J199,0)</f>
        <v>0</v>
      </c>
      <c r="BF199" s="232">
        <f>IF(N199="snížená",J199,0)</f>
        <v>0</v>
      </c>
      <c r="BG199" s="232">
        <f>IF(N199="zákl. přenesená",J199,0)</f>
        <v>0</v>
      </c>
      <c r="BH199" s="232">
        <f>IF(N199="sníž. přenesená",J199,0)</f>
        <v>0</v>
      </c>
      <c r="BI199" s="232">
        <f>IF(N199="nulová",J199,0)</f>
        <v>0</v>
      </c>
      <c r="BJ199" s="18" t="s">
        <v>80</v>
      </c>
      <c r="BK199" s="232">
        <f>ROUND(I199*H199,2)</f>
        <v>0</v>
      </c>
      <c r="BL199" s="18" t="s">
        <v>167</v>
      </c>
      <c r="BM199" s="231" t="s">
        <v>1049</v>
      </c>
    </row>
    <row r="200" s="2" customFormat="1">
      <c r="A200" s="39"/>
      <c r="B200" s="40"/>
      <c r="C200" s="41"/>
      <c r="D200" s="233" t="s">
        <v>169</v>
      </c>
      <c r="E200" s="41"/>
      <c r="F200" s="234" t="s">
        <v>1050</v>
      </c>
      <c r="G200" s="41"/>
      <c r="H200" s="41"/>
      <c r="I200" s="138"/>
      <c r="J200" s="41"/>
      <c r="K200" s="41"/>
      <c r="L200" s="45"/>
      <c r="M200" s="235"/>
      <c r="N200" s="236"/>
      <c r="O200" s="85"/>
      <c r="P200" s="85"/>
      <c r="Q200" s="85"/>
      <c r="R200" s="85"/>
      <c r="S200" s="85"/>
      <c r="T200" s="86"/>
      <c r="U200" s="39"/>
      <c r="V200" s="39"/>
      <c r="W200" s="39"/>
      <c r="X200" s="39"/>
      <c r="Y200" s="39"/>
      <c r="Z200" s="39"/>
      <c r="AA200" s="39"/>
      <c r="AB200" s="39"/>
      <c r="AC200" s="39"/>
      <c r="AD200" s="39"/>
      <c r="AE200" s="39"/>
      <c r="AT200" s="18" t="s">
        <v>169</v>
      </c>
      <c r="AU200" s="18" t="s">
        <v>82</v>
      </c>
    </row>
    <row r="201" s="2" customFormat="1">
      <c r="A201" s="39"/>
      <c r="B201" s="40"/>
      <c r="C201" s="41"/>
      <c r="D201" s="233" t="s">
        <v>171</v>
      </c>
      <c r="E201" s="41"/>
      <c r="F201" s="237" t="s">
        <v>1051</v>
      </c>
      <c r="G201" s="41"/>
      <c r="H201" s="41"/>
      <c r="I201" s="138"/>
      <c r="J201" s="41"/>
      <c r="K201" s="41"/>
      <c r="L201" s="45"/>
      <c r="M201" s="235"/>
      <c r="N201" s="236"/>
      <c r="O201" s="85"/>
      <c r="P201" s="85"/>
      <c r="Q201" s="85"/>
      <c r="R201" s="85"/>
      <c r="S201" s="85"/>
      <c r="T201" s="86"/>
      <c r="U201" s="39"/>
      <c r="V201" s="39"/>
      <c r="W201" s="39"/>
      <c r="X201" s="39"/>
      <c r="Y201" s="39"/>
      <c r="Z201" s="39"/>
      <c r="AA201" s="39"/>
      <c r="AB201" s="39"/>
      <c r="AC201" s="39"/>
      <c r="AD201" s="39"/>
      <c r="AE201" s="39"/>
      <c r="AT201" s="18" t="s">
        <v>171</v>
      </c>
      <c r="AU201" s="18" t="s">
        <v>82</v>
      </c>
    </row>
    <row r="202" s="2" customFormat="1" ht="16.5" customHeight="1">
      <c r="A202" s="39"/>
      <c r="B202" s="40"/>
      <c r="C202" s="249" t="s">
        <v>326</v>
      </c>
      <c r="D202" s="249" t="s">
        <v>187</v>
      </c>
      <c r="E202" s="250" t="s">
        <v>1052</v>
      </c>
      <c r="F202" s="251" t="s">
        <v>1053</v>
      </c>
      <c r="G202" s="252" t="s">
        <v>379</v>
      </c>
      <c r="H202" s="253">
        <v>1</v>
      </c>
      <c r="I202" s="254"/>
      <c r="J202" s="255">
        <f>ROUND(I202*H202,2)</f>
        <v>0</v>
      </c>
      <c r="K202" s="251" t="s">
        <v>166</v>
      </c>
      <c r="L202" s="256"/>
      <c r="M202" s="257" t="s">
        <v>19</v>
      </c>
      <c r="N202" s="258" t="s">
        <v>43</v>
      </c>
      <c r="O202" s="85"/>
      <c r="P202" s="229">
        <f>O202*H202</f>
        <v>0</v>
      </c>
      <c r="Q202" s="229">
        <v>0.5</v>
      </c>
      <c r="R202" s="229">
        <f>Q202*H202</f>
        <v>0.5</v>
      </c>
      <c r="S202" s="229">
        <v>0</v>
      </c>
      <c r="T202" s="230">
        <f>S202*H202</f>
        <v>0</v>
      </c>
      <c r="U202" s="39"/>
      <c r="V202" s="39"/>
      <c r="W202" s="39"/>
      <c r="X202" s="39"/>
      <c r="Y202" s="39"/>
      <c r="Z202" s="39"/>
      <c r="AA202" s="39"/>
      <c r="AB202" s="39"/>
      <c r="AC202" s="39"/>
      <c r="AD202" s="39"/>
      <c r="AE202" s="39"/>
      <c r="AR202" s="231" t="s">
        <v>191</v>
      </c>
      <c r="AT202" s="231" t="s">
        <v>187</v>
      </c>
      <c r="AU202" s="231" t="s">
        <v>82</v>
      </c>
      <c r="AY202" s="18" t="s">
        <v>160</v>
      </c>
      <c r="BE202" s="232">
        <f>IF(N202="základní",J202,0)</f>
        <v>0</v>
      </c>
      <c r="BF202" s="232">
        <f>IF(N202="snížená",J202,0)</f>
        <v>0</v>
      </c>
      <c r="BG202" s="232">
        <f>IF(N202="zákl. přenesená",J202,0)</f>
        <v>0</v>
      </c>
      <c r="BH202" s="232">
        <f>IF(N202="sníž. přenesená",J202,0)</f>
        <v>0</v>
      </c>
      <c r="BI202" s="232">
        <f>IF(N202="nulová",J202,0)</f>
        <v>0</v>
      </c>
      <c r="BJ202" s="18" t="s">
        <v>80</v>
      </c>
      <c r="BK202" s="232">
        <f>ROUND(I202*H202,2)</f>
        <v>0</v>
      </c>
      <c r="BL202" s="18" t="s">
        <v>167</v>
      </c>
      <c r="BM202" s="231" t="s">
        <v>1054</v>
      </c>
    </row>
    <row r="203" s="2" customFormat="1">
      <c r="A203" s="39"/>
      <c r="B203" s="40"/>
      <c r="C203" s="41"/>
      <c r="D203" s="233" t="s">
        <v>169</v>
      </c>
      <c r="E203" s="41"/>
      <c r="F203" s="234" t="s">
        <v>1053</v>
      </c>
      <c r="G203" s="41"/>
      <c r="H203" s="41"/>
      <c r="I203" s="138"/>
      <c r="J203" s="41"/>
      <c r="K203" s="41"/>
      <c r="L203" s="45"/>
      <c r="M203" s="235"/>
      <c r="N203" s="236"/>
      <c r="O203" s="85"/>
      <c r="P203" s="85"/>
      <c r="Q203" s="85"/>
      <c r="R203" s="85"/>
      <c r="S203" s="85"/>
      <c r="T203" s="86"/>
      <c r="U203" s="39"/>
      <c r="V203" s="39"/>
      <c r="W203" s="39"/>
      <c r="X203" s="39"/>
      <c r="Y203" s="39"/>
      <c r="Z203" s="39"/>
      <c r="AA203" s="39"/>
      <c r="AB203" s="39"/>
      <c r="AC203" s="39"/>
      <c r="AD203" s="39"/>
      <c r="AE203" s="39"/>
      <c r="AT203" s="18" t="s">
        <v>169</v>
      </c>
      <c r="AU203" s="18" t="s">
        <v>82</v>
      </c>
    </row>
    <row r="204" s="12" customFormat="1" ht="22.8" customHeight="1">
      <c r="A204" s="12"/>
      <c r="B204" s="204"/>
      <c r="C204" s="205"/>
      <c r="D204" s="206" t="s">
        <v>71</v>
      </c>
      <c r="E204" s="218" t="s">
        <v>167</v>
      </c>
      <c r="F204" s="218" t="s">
        <v>240</v>
      </c>
      <c r="G204" s="205"/>
      <c r="H204" s="205"/>
      <c r="I204" s="208"/>
      <c r="J204" s="219">
        <f>BK204</f>
        <v>0</v>
      </c>
      <c r="K204" s="205"/>
      <c r="L204" s="210"/>
      <c r="M204" s="211"/>
      <c r="N204" s="212"/>
      <c r="O204" s="212"/>
      <c r="P204" s="213">
        <f>SUM(P205:P214)</f>
        <v>0</v>
      </c>
      <c r="Q204" s="212"/>
      <c r="R204" s="213">
        <f>SUM(R205:R214)</f>
        <v>1.9430399999999999</v>
      </c>
      <c r="S204" s="212"/>
      <c r="T204" s="214">
        <f>SUM(T205:T214)</f>
        <v>0</v>
      </c>
      <c r="U204" s="12"/>
      <c r="V204" s="12"/>
      <c r="W204" s="12"/>
      <c r="X204" s="12"/>
      <c r="Y204" s="12"/>
      <c r="Z204" s="12"/>
      <c r="AA204" s="12"/>
      <c r="AB204" s="12"/>
      <c r="AC204" s="12"/>
      <c r="AD204" s="12"/>
      <c r="AE204" s="12"/>
      <c r="AR204" s="215" t="s">
        <v>80</v>
      </c>
      <c r="AT204" s="216" t="s">
        <v>71</v>
      </c>
      <c r="AU204" s="216" t="s">
        <v>80</v>
      </c>
      <c r="AY204" s="215" t="s">
        <v>160</v>
      </c>
      <c r="BK204" s="217">
        <f>SUM(BK205:BK214)</f>
        <v>0</v>
      </c>
    </row>
    <row r="205" s="2" customFormat="1" ht="16.5" customHeight="1">
      <c r="A205" s="39"/>
      <c r="B205" s="40"/>
      <c r="C205" s="220" t="s">
        <v>329</v>
      </c>
      <c r="D205" s="220" t="s">
        <v>162</v>
      </c>
      <c r="E205" s="221" t="s">
        <v>1055</v>
      </c>
      <c r="F205" s="222" t="s">
        <v>1056</v>
      </c>
      <c r="G205" s="223" t="s">
        <v>165</v>
      </c>
      <c r="H205" s="224">
        <v>86.400000000000006</v>
      </c>
      <c r="I205" s="225"/>
      <c r="J205" s="226">
        <f>ROUND(I205*H205,2)</f>
        <v>0</v>
      </c>
      <c r="K205" s="222" t="s">
        <v>166</v>
      </c>
      <c r="L205" s="45"/>
      <c r="M205" s="227" t="s">
        <v>19</v>
      </c>
      <c r="N205" s="228" t="s">
        <v>43</v>
      </c>
      <c r="O205" s="85"/>
      <c r="P205" s="229">
        <f>O205*H205</f>
        <v>0</v>
      </c>
      <c r="Q205" s="229">
        <v>0</v>
      </c>
      <c r="R205" s="229">
        <f>Q205*H205</f>
        <v>0</v>
      </c>
      <c r="S205" s="229">
        <v>0</v>
      </c>
      <c r="T205" s="230">
        <f>S205*H205</f>
        <v>0</v>
      </c>
      <c r="U205" s="39"/>
      <c r="V205" s="39"/>
      <c r="W205" s="39"/>
      <c r="X205" s="39"/>
      <c r="Y205" s="39"/>
      <c r="Z205" s="39"/>
      <c r="AA205" s="39"/>
      <c r="AB205" s="39"/>
      <c r="AC205" s="39"/>
      <c r="AD205" s="39"/>
      <c r="AE205" s="39"/>
      <c r="AR205" s="231" t="s">
        <v>167</v>
      </c>
      <c r="AT205" s="231" t="s">
        <v>162</v>
      </c>
      <c r="AU205" s="231" t="s">
        <v>82</v>
      </c>
      <c r="AY205" s="18" t="s">
        <v>160</v>
      </c>
      <c r="BE205" s="232">
        <f>IF(N205="základní",J205,0)</f>
        <v>0</v>
      </c>
      <c r="BF205" s="232">
        <f>IF(N205="snížená",J205,0)</f>
        <v>0</v>
      </c>
      <c r="BG205" s="232">
        <f>IF(N205="zákl. přenesená",J205,0)</f>
        <v>0</v>
      </c>
      <c r="BH205" s="232">
        <f>IF(N205="sníž. přenesená",J205,0)</f>
        <v>0</v>
      </c>
      <c r="BI205" s="232">
        <f>IF(N205="nulová",J205,0)</f>
        <v>0</v>
      </c>
      <c r="BJ205" s="18" t="s">
        <v>80</v>
      </c>
      <c r="BK205" s="232">
        <f>ROUND(I205*H205,2)</f>
        <v>0</v>
      </c>
      <c r="BL205" s="18" t="s">
        <v>167</v>
      </c>
      <c r="BM205" s="231" t="s">
        <v>1057</v>
      </c>
    </row>
    <row r="206" s="2" customFormat="1">
      <c r="A206" s="39"/>
      <c r="B206" s="40"/>
      <c r="C206" s="41"/>
      <c r="D206" s="233" t="s">
        <v>169</v>
      </c>
      <c r="E206" s="41"/>
      <c r="F206" s="234" t="s">
        <v>1058</v>
      </c>
      <c r="G206" s="41"/>
      <c r="H206" s="41"/>
      <c r="I206" s="138"/>
      <c r="J206" s="41"/>
      <c r="K206" s="41"/>
      <c r="L206" s="45"/>
      <c r="M206" s="235"/>
      <c r="N206" s="236"/>
      <c r="O206" s="85"/>
      <c r="P206" s="85"/>
      <c r="Q206" s="85"/>
      <c r="R206" s="85"/>
      <c r="S206" s="85"/>
      <c r="T206" s="86"/>
      <c r="U206" s="39"/>
      <c r="V206" s="39"/>
      <c r="W206" s="39"/>
      <c r="X206" s="39"/>
      <c r="Y206" s="39"/>
      <c r="Z206" s="39"/>
      <c r="AA206" s="39"/>
      <c r="AB206" s="39"/>
      <c r="AC206" s="39"/>
      <c r="AD206" s="39"/>
      <c r="AE206" s="39"/>
      <c r="AT206" s="18" t="s">
        <v>169</v>
      </c>
      <c r="AU206" s="18" t="s">
        <v>82</v>
      </c>
    </row>
    <row r="207" s="2" customFormat="1">
      <c r="A207" s="39"/>
      <c r="B207" s="40"/>
      <c r="C207" s="41"/>
      <c r="D207" s="233" t="s">
        <v>171</v>
      </c>
      <c r="E207" s="41"/>
      <c r="F207" s="237" t="s">
        <v>1059</v>
      </c>
      <c r="G207" s="41"/>
      <c r="H207" s="41"/>
      <c r="I207" s="138"/>
      <c r="J207" s="41"/>
      <c r="K207" s="41"/>
      <c r="L207" s="45"/>
      <c r="M207" s="235"/>
      <c r="N207" s="236"/>
      <c r="O207" s="85"/>
      <c r="P207" s="85"/>
      <c r="Q207" s="85"/>
      <c r="R207" s="85"/>
      <c r="S207" s="85"/>
      <c r="T207" s="86"/>
      <c r="U207" s="39"/>
      <c r="V207" s="39"/>
      <c r="W207" s="39"/>
      <c r="X207" s="39"/>
      <c r="Y207" s="39"/>
      <c r="Z207" s="39"/>
      <c r="AA207" s="39"/>
      <c r="AB207" s="39"/>
      <c r="AC207" s="39"/>
      <c r="AD207" s="39"/>
      <c r="AE207" s="39"/>
      <c r="AT207" s="18" t="s">
        <v>171</v>
      </c>
      <c r="AU207" s="18" t="s">
        <v>82</v>
      </c>
    </row>
    <row r="208" s="13" customFormat="1">
      <c r="A208" s="13"/>
      <c r="B208" s="238"/>
      <c r="C208" s="239"/>
      <c r="D208" s="233" t="s">
        <v>173</v>
      </c>
      <c r="E208" s="240" t="s">
        <v>19</v>
      </c>
      <c r="F208" s="241" t="s">
        <v>1060</v>
      </c>
      <c r="G208" s="239"/>
      <c r="H208" s="242">
        <v>53.100000000000001</v>
      </c>
      <c r="I208" s="243"/>
      <c r="J208" s="239"/>
      <c r="K208" s="239"/>
      <c r="L208" s="244"/>
      <c r="M208" s="245"/>
      <c r="N208" s="246"/>
      <c r="O208" s="246"/>
      <c r="P208" s="246"/>
      <c r="Q208" s="246"/>
      <c r="R208" s="246"/>
      <c r="S208" s="246"/>
      <c r="T208" s="247"/>
      <c r="U208" s="13"/>
      <c r="V208" s="13"/>
      <c r="W208" s="13"/>
      <c r="X208" s="13"/>
      <c r="Y208" s="13"/>
      <c r="Z208" s="13"/>
      <c r="AA208" s="13"/>
      <c r="AB208" s="13"/>
      <c r="AC208" s="13"/>
      <c r="AD208" s="13"/>
      <c r="AE208" s="13"/>
      <c r="AT208" s="248" t="s">
        <v>173</v>
      </c>
      <c r="AU208" s="248" t="s">
        <v>82</v>
      </c>
      <c r="AV208" s="13" t="s">
        <v>82</v>
      </c>
      <c r="AW208" s="13" t="s">
        <v>33</v>
      </c>
      <c r="AX208" s="13" t="s">
        <v>72</v>
      </c>
      <c r="AY208" s="248" t="s">
        <v>160</v>
      </c>
    </row>
    <row r="209" s="13" customFormat="1">
      <c r="A209" s="13"/>
      <c r="B209" s="238"/>
      <c r="C209" s="239"/>
      <c r="D209" s="233" t="s">
        <v>173</v>
      </c>
      <c r="E209" s="240" t="s">
        <v>19</v>
      </c>
      <c r="F209" s="241" t="s">
        <v>1061</v>
      </c>
      <c r="G209" s="239"/>
      <c r="H209" s="242">
        <v>27</v>
      </c>
      <c r="I209" s="243"/>
      <c r="J209" s="239"/>
      <c r="K209" s="239"/>
      <c r="L209" s="244"/>
      <c r="M209" s="245"/>
      <c r="N209" s="246"/>
      <c r="O209" s="246"/>
      <c r="P209" s="246"/>
      <c r="Q209" s="246"/>
      <c r="R209" s="246"/>
      <c r="S209" s="246"/>
      <c r="T209" s="247"/>
      <c r="U209" s="13"/>
      <c r="V209" s="13"/>
      <c r="W209" s="13"/>
      <c r="X209" s="13"/>
      <c r="Y209" s="13"/>
      <c r="Z209" s="13"/>
      <c r="AA209" s="13"/>
      <c r="AB209" s="13"/>
      <c r="AC209" s="13"/>
      <c r="AD209" s="13"/>
      <c r="AE209" s="13"/>
      <c r="AT209" s="248" t="s">
        <v>173</v>
      </c>
      <c r="AU209" s="248" t="s">
        <v>82</v>
      </c>
      <c r="AV209" s="13" t="s">
        <v>82</v>
      </c>
      <c r="AW209" s="13" t="s">
        <v>33</v>
      </c>
      <c r="AX209" s="13" t="s">
        <v>72</v>
      </c>
      <c r="AY209" s="248" t="s">
        <v>160</v>
      </c>
    </row>
    <row r="210" s="13" customFormat="1">
      <c r="A210" s="13"/>
      <c r="B210" s="238"/>
      <c r="C210" s="239"/>
      <c r="D210" s="233" t="s">
        <v>173</v>
      </c>
      <c r="E210" s="240" t="s">
        <v>19</v>
      </c>
      <c r="F210" s="241" t="s">
        <v>1062</v>
      </c>
      <c r="G210" s="239"/>
      <c r="H210" s="242">
        <v>6.2999999999999998</v>
      </c>
      <c r="I210" s="243"/>
      <c r="J210" s="239"/>
      <c r="K210" s="239"/>
      <c r="L210" s="244"/>
      <c r="M210" s="245"/>
      <c r="N210" s="246"/>
      <c r="O210" s="246"/>
      <c r="P210" s="246"/>
      <c r="Q210" s="246"/>
      <c r="R210" s="246"/>
      <c r="S210" s="246"/>
      <c r="T210" s="247"/>
      <c r="U210" s="13"/>
      <c r="V210" s="13"/>
      <c r="W210" s="13"/>
      <c r="X210" s="13"/>
      <c r="Y210" s="13"/>
      <c r="Z210" s="13"/>
      <c r="AA210" s="13"/>
      <c r="AB210" s="13"/>
      <c r="AC210" s="13"/>
      <c r="AD210" s="13"/>
      <c r="AE210" s="13"/>
      <c r="AT210" s="248" t="s">
        <v>173</v>
      </c>
      <c r="AU210" s="248" t="s">
        <v>82</v>
      </c>
      <c r="AV210" s="13" t="s">
        <v>82</v>
      </c>
      <c r="AW210" s="13" t="s">
        <v>33</v>
      </c>
      <c r="AX210" s="13" t="s">
        <v>72</v>
      </c>
      <c r="AY210" s="248" t="s">
        <v>160</v>
      </c>
    </row>
    <row r="211" s="14" customFormat="1">
      <c r="A211" s="14"/>
      <c r="B211" s="259"/>
      <c r="C211" s="260"/>
      <c r="D211" s="233" t="s">
        <v>173</v>
      </c>
      <c r="E211" s="261" t="s">
        <v>19</v>
      </c>
      <c r="F211" s="262" t="s">
        <v>204</v>
      </c>
      <c r="G211" s="260"/>
      <c r="H211" s="263">
        <v>86.399999999999991</v>
      </c>
      <c r="I211" s="264"/>
      <c r="J211" s="260"/>
      <c r="K211" s="260"/>
      <c r="L211" s="265"/>
      <c r="M211" s="266"/>
      <c r="N211" s="267"/>
      <c r="O211" s="267"/>
      <c r="P211" s="267"/>
      <c r="Q211" s="267"/>
      <c r="R211" s="267"/>
      <c r="S211" s="267"/>
      <c r="T211" s="268"/>
      <c r="U211" s="14"/>
      <c r="V211" s="14"/>
      <c r="W211" s="14"/>
      <c r="X211" s="14"/>
      <c r="Y211" s="14"/>
      <c r="Z211" s="14"/>
      <c r="AA211" s="14"/>
      <c r="AB211" s="14"/>
      <c r="AC211" s="14"/>
      <c r="AD211" s="14"/>
      <c r="AE211" s="14"/>
      <c r="AT211" s="269" t="s">
        <v>173</v>
      </c>
      <c r="AU211" s="269" t="s">
        <v>82</v>
      </c>
      <c r="AV211" s="14" t="s">
        <v>167</v>
      </c>
      <c r="AW211" s="14" t="s">
        <v>33</v>
      </c>
      <c r="AX211" s="14" t="s">
        <v>80</v>
      </c>
      <c r="AY211" s="269" t="s">
        <v>160</v>
      </c>
    </row>
    <row r="212" s="2" customFormat="1" ht="16.5" customHeight="1">
      <c r="A212" s="39"/>
      <c r="B212" s="40"/>
      <c r="C212" s="220" t="s">
        <v>333</v>
      </c>
      <c r="D212" s="220" t="s">
        <v>162</v>
      </c>
      <c r="E212" s="221" t="s">
        <v>1063</v>
      </c>
      <c r="F212" s="222" t="s">
        <v>1064</v>
      </c>
      <c r="G212" s="223" t="s">
        <v>379</v>
      </c>
      <c r="H212" s="224">
        <v>22</v>
      </c>
      <c r="I212" s="225"/>
      <c r="J212" s="226">
        <f>ROUND(I212*H212,2)</f>
        <v>0</v>
      </c>
      <c r="K212" s="222" t="s">
        <v>166</v>
      </c>
      <c r="L212" s="45"/>
      <c r="M212" s="227" t="s">
        <v>19</v>
      </c>
      <c r="N212" s="228" t="s">
        <v>43</v>
      </c>
      <c r="O212" s="85"/>
      <c r="P212" s="229">
        <f>O212*H212</f>
        <v>0</v>
      </c>
      <c r="Q212" s="229">
        <v>0.088319999999999996</v>
      </c>
      <c r="R212" s="229">
        <f>Q212*H212</f>
        <v>1.9430399999999999</v>
      </c>
      <c r="S212" s="229">
        <v>0</v>
      </c>
      <c r="T212" s="230">
        <f>S212*H212</f>
        <v>0</v>
      </c>
      <c r="U212" s="39"/>
      <c r="V212" s="39"/>
      <c r="W212" s="39"/>
      <c r="X212" s="39"/>
      <c r="Y212" s="39"/>
      <c r="Z212" s="39"/>
      <c r="AA212" s="39"/>
      <c r="AB212" s="39"/>
      <c r="AC212" s="39"/>
      <c r="AD212" s="39"/>
      <c r="AE212" s="39"/>
      <c r="AR212" s="231" t="s">
        <v>167</v>
      </c>
      <c r="AT212" s="231" t="s">
        <v>162</v>
      </c>
      <c r="AU212" s="231" t="s">
        <v>82</v>
      </c>
      <c r="AY212" s="18" t="s">
        <v>160</v>
      </c>
      <c r="BE212" s="232">
        <f>IF(N212="základní",J212,0)</f>
        <v>0</v>
      </c>
      <c r="BF212" s="232">
        <f>IF(N212="snížená",J212,0)</f>
        <v>0</v>
      </c>
      <c r="BG212" s="232">
        <f>IF(N212="zákl. přenesená",J212,0)</f>
        <v>0</v>
      </c>
      <c r="BH212" s="232">
        <f>IF(N212="sníž. přenesená",J212,0)</f>
        <v>0</v>
      </c>
      <c r="BI212" s="232">
        <f>IF(N212="nulová",J212,0)</f>
        <v>0</v>
      </c>
      <c r="BJ212" s="18" t="s">
        <v>80</v>
      </c>
      <c r="BK212" s="232">
        <f>ROUND(I212*H212,2)</f>
        <v>0</v>
      </c>
      <c r="BL212" s="18" t="s">
        <v>167</v>
      </c>
      <c r="BM212" s="231" t="s">
        <v>1065</v>
      </c>
    </row>
    <row r="213" s="2" customFormat="1">
      <c r="A213" s="39"/>
      <c r="B213" s="40"/>
      <c r="C213" s="41"/>
      <c r="D213" s="233" t="s">
        <v>169</v>
      </c>
      <c r="E213" s="41"/>
      <c r="F213" s="234" t="s">
        <v>1066</v>
      </c>
      <c r="G213" s="41"/>
      <c r="H213" s="41"/>
      <c r="I213" s="138"/>
      <c r="J213" s="41"/>
      <c r="K213" s="41"/>
      <c r="L213" s="45"/>
      <c r="M213" s="235"/>
      <c r="N213" s="236"/>
      <c r="O213" s="85"/>
      <c r="P213" s="85"/>
      <c r="Q213" s="85"/>
      <c r="R213" s="85"/>
      <c r="S213" s="85"/>
      <c r="T213" s="86"/>
      <c r="U213" s="39"/>
      <c r="V213" s="39"/>
      <c r="W213" s="39"/>
      <c r="X213" s="39"/>
      <c r="Y213" s="39"/>
      <c r="Z213" s="39"/>
      <c r="AA213" s="39"/>
      <c r="AB213" s="39"/>
      <c r="AC213" s="39"/>
      <c r="AD213" s="39"/>
      <c r="AE213" s="39"/>
      <c r="AT213" s="18" t="s">
        <v>169</v>
      </c>
      <c r="AU213" s="18" t="s">
        <v>82</v>
      </c>
    </row>
    <row r="214" s="2" customFormat="1">
      <c r="A214" s="39"/>
      <c r="B214" s="40"/>
      <c r="C214" s="41"/>
      <c r="D214" s="233" t="s">
        <v>171</v>
      </c>
      <c r="E214" s="41"/>
      <c r="F214" s="237" t="s">
        <v>1067</v>
      </c>
      <c r="G214" s="41"/>
      <c r="H214" s="41"/>
      <c r="I214" s="138"/>
      <c r="J214" s="41"/>
      <c r="K214" s="41"/>
      <c r="L214" s="45"/>
      <c r="M214" s="235"/>
      <c r="N214" s="236"/>
      <c r="O214" s="85"/>
      <c r="P214" s="85"/>
      <c r="Q214" s="85"/>
      <c r="R214" s="85"/>
      <c r="S214" s="85"/>
      <c r="T214" s="86"/>
      <c r="U214" s="39"/>
      <c r="V214" s="39"/>
      <c r="W214" s="39"/>
      <c r="X214" s="39"/>
      <c r="Y214" s="39"/>
      <c r="Z214" s="39"/>
      <c r="AA214" s="39"/>
      <c r="AB214" s="39"/>
      <c r="AC214" s="39"/>
      <c r="AD214" s="39"/>
      <c r="AE214" s="39"/>
      <c r="AT214" s="18" t="s">
        <v>171</v>
      </c>
      <c r="AU214" s="18" t="s">
        <v>82</v>
      </c>
    </row>
    <row r="215" s="12" customFormat="1" ht="22.8" customHeight="1">
      <c r="A215" s="12"/>
      <c r="B215" s="204"/>
      <c r="C215" s="205"/>
      <c r="D215" s="206" t="s">
        <v>71</v>
      </c>
      <c r="E215" s="218" t="s">
        <v>194</v>
      </c>
      <c r="F215" s="218" t="s">
        <v>260</v>
      </c>
      <c r="G215" s="205"/>
      <c r="H215" s="205"/>
      <c r="I215" s="208"/>
      <c r="J215" s="219">
        <f>BK215</f>
        <v>0</v>
      </c>
      <c r="K215" s="205"/>
      <c r="L215" s="210"/>
      <c r="M215" s="211"/>
      <c r="N215" s="212"/>
      <c r="O215" s="212"/>
      <c r="P215" s="213">
        <f>SUM(P216:P227)</f>
        <v>0</v>
      </c>
      <c r="Q215" s="212"/>
      <c r="R215" s="213">
        <f>SUM(R216:R227)</f>
        <v>30.595511999999999</v>
      </c>
      <c r="S215" s="212"/>
      <c r="T215" s="214">
        <f>SUM(T216:T227)</f>
        <v>0</v>
      </c>
      <c r="U215" s="12"/>
      <c r="V215" s="12"/>
      <c r="W215" s="12"/>
      <c r="X215" s="12"/>
      <c r="Y215" s="12"/>
      <c r="Z215" s="12"/>
      <c r="AA215" s="12"/>
      <c r="AB215" s="12"/>
      <c r="AC215" s="12"/>
      <c r="AD215" s="12"/>
      <c r="AE215" s="12"/>
      <c r="AR215" s="215" t="s">
        <v>80</v>
      </c>
      <c r="AT215" s="216" t="s">
        <v>71</v>
      </c>
      <c r="AU215" s="216" t="s">
        <v>80</v>
      </c>
      <c r="AY215" s="215" t="s">
        <v>160</v>
      </c>
      <c r="BK215" s="217">
        <f>SUM(BK216:BK227)</f>
        <v>0</v>
      </c>
    </row>
    <row r="216" s="2" customFormat="1" ht="16.5" customHeight="1">
      <c r="A216" s="39"/>
      <c r="B216" s="40"/>
      <c r="C216" s="220" t="s">
        <v>340</v>
      </c>
      <c r="D216" s="220" t="s">
        <v>162</v>
      </c>
      <c r="E216" s="221" t="s">
        <v>1068</v>
      </c>
      <c r="F216" s="222" t="s">
        <v>1069</v>
      </c>
      <c r="G216" s="223" t="s">
        <v>197</v>
      </c>
      <c r="H216" s="224">
        <v>40.799999999999997</v>
      </c>
      <c r="I216" s="225"/>
      <c r="J216" s="226">
        <f>ROUND(I216*H216,2)</f>
        <v>0</v>
      </c>
      <c r="K216" s="222" t="s">
        <v>166</v>
      </c>
      <c r="L216" s="45"/>
      <c r="M216" s="227" t="s">
        <v>19</v>
      </c>
      <c r="N216" s="228" t="s">
        <v>43</v>
      </c>
      <c r="O216" s="85"/>
      <c r="P216" s="229">
        <f>O216*H216</f>
        <v>0</v>
      </c>
      <c r="Q216" s="229">
        <v>0.28089999999999998</v>
      </c>
      <c r="R216" s="229">
        <f>Q216*H216</f>
        <v>11.460719999999999</v>
      </c>
      <c r="S216" s="229">
        <v>0</v>
      </c>
      <c r="T216" s="230">
        <f>S216*H216</f>
        <v>0</v>
      </c>
      <c r="U216" s="39"/>
      <c r="V216" s="39"/>
      <c r="W216" s="39"/>
      <c r="X216" s="39"/>
      <c r="Y216" s="39"/>
      <c r="Z216" s="39"/>
      <c r="AA216" s="39"/>
      <c r="AB216" s="39"/>
      <c r="AC216" s="39"/>
      <c r="AD216" s="39"/>
      <c r="AE216" s="39"/>
      <c r="AR216" s="231" t="s">
        <v>167</v>
      </c>
      <c r="AT216" s="231" t="s">
        <v>162</v>
      </c>
      <c r="AU216" s="231" t="s">
        <v>82</v>
      </c>
      <c r="AY216" s="18" t="s">
        <v>160</v>
      </c>
      <c r="BE216" s="232">
        <f>IF(N216="základní",J216,0)</f>
        <v>0</v>
      </c>
      <c r="BF216" s="232">
        <f>IF(N216="snížená",J216,0)</f>
        <v>0</v>
      </c>
      <c r="BG216" s="232">
        <f>IF(N216="zákl. přenesená",J216,0)</f>
        <v>0</v>
      </c>
      <c r="BH216" s="232">
        <f>IF(N216="sníž. přenesená",J216,0)</f>
        <v>0</v>
      </c>
      <c r="BI216" s="232">
        <f>IF(N216="nulová",J216,0)</f>
        <v>0</v>
      </c>
      <c r="BJ216" s="18" t="s">
        <v>80</v>
      </c>
      <c r="BK216" s="232">
        <f>ROUND(I216*H216,2)</f>
        <v>0</v>
      </c>
      <c r="BL216" s="18" t="s">
        <v>167</v>
      </c>
      <c r="BM216" s="231" t="s">
        <v>1070</v>
      </c>
    </row>
    <row r="217" s="2" customFormat="1">
      <c r="A217" s="39"/>
      <c r="B217" s="40"/>
      <c r="C217" s="41"/>
      <c r="D217" s="233" t="s">
        <v>169</v>
      </c>
      <c r="E217" s="41"/>
      <c r="F217" s="234" t="s">
        <v>1071</v>
      </c>
      <c r="G217" s="41"/>
      <c r="H217" s="41"/>
      <c r="I217" s="138"/>
      <c r="J217" s="41"/>
      <c r="K217" s="41"/>
      <c r="L217" s="45"/>
      <c r="M217" s="235"/>
      <c r="N217" s="236"/>
      <c r="O217" s="85"/>
      <c r="P217" s="85"/>
      <c r="Q217" s="85"/>
      <c r="R217" s="85"/>
      <c r="S217" s="85"/>
      <c r="T217" s="86"/>
      <c r="U217" s="39"/>
      <c r="V217" s="39"/>
      <c r="W217" s="39"/>
      <c r="X217" s="39"/>
      <c r="Y217" s="39"/>
      <c r="Z217" s="39"/>
      <c r="AA217" s="39"/>
      <c r="AB217" s="39"/>
      <c r="AC217" s="39"/>
      <c r="AD217" s="39"/>
      <c r="AE217" s="39"/>
      <c r="AT217" s="18" t="s">
        <v>169</v>
      </c>
      <c r="AU217" s="18" t="s">
        <v>82</v>
      </c>
    </row>
    <row r="218" s="2" customFormat="1">
      <c r="A218" s="39"/>
      <c r="B218" s="40"/>
      <c r="C218" s="41"/>
      <c r="D218" s="233" t="s">
        <v>171</v>
      </c>
      <c r="E218" s="41"/>
      <c r="F218" s="237" t="s">
        <v>1072</v>
      </c>
      <c r="G218" s="41"/>
      <c r="H218" s="41"/>
      <c r="I218" s="138"/>
      <c r="J218" s="41"/>
      <c r="K218" s="41"/>
      <c r="L218" s="45"/>
      <c r="M218" s="235"/>
      <c r="N218" s="236"/>
      <c r="O218" s="85"/>
      <c r="P218" s="85"/>
      <c r="Q218" s="85"/>
      <c r="R218" s="85"/>
      <c r="S218" s="85"/>
      <c r="T218" s="86"/>
      <c r="U218" s="39"/>
      <c r="V218" s="39"/>
      <c r="W218" s="39"/>
      <c r="X218" s="39"/>
      <c r="Y218" s="39"/>
      <c r="Z218" s="39"/>
      <c r="AA218" s="39"/>
      <c r="AB218" s="39"/>
      <c r="AC218" s="39"/>
      <c r="AD218" s="39"/>
      <c r="AE218" s="39"/>
      <c r="AT218" s="18" t="s">
        <v>171</v>
      </c>
      <c r="AU218" s="18" t="s">
        <v>82</v>
      </c>
    </row>
    <row r="219" s="2" customFormat="1" ht="16.5" customHeight="1">
      <c r="A219" s="39"/>
      <c r="B219" s="40"/>
      <c r="C219" s="220" t="s">
        <v>346</v>
      </c>
      <c r="D219" s="220" t="s">
        <v>162</v>
      </c>
      <c r="E219" s="221" t="s">
        <v>1073</v>
      </c>
      <c r="F219" s="222" t="s">
        <v>1074</v>
      </c>
      <c r="G219" s="223" t="s">
        <v>197</v>
      </c>
      <c r="H219" s="224">
        <v>40.799999999999997</v>
      </c>
      <c r="I219" s="225"/>
      <c r="J219" s="226">
        <f>ROUND(I219*H219,2)</f>
        <v>0</v>
      </c>
      <c r="K219" s="222" t="s">
        <v>166</v>
      </c>
      <c r="L219" s="45"/>
      <c r="M219" s="227" t="s">
        <v>19</v>
      </c>
      <c r="N219" s="228" t="s">
        <v>43</v>
      </c>
      <c r="O219" s="85"/>
      <c r="P219" s="229">
        <f>O219*H219</f>
        <v>0</v>
      </c>
      <c r="Q219" s="229">
        <v>0.13188</v>
      </c>
      <c r="R219" s="229">
        <f>Q219*H219</f>
        <v>5.3807039999999997</v>
      </c>
      <c r="S219" s="229">
        <v>0</v>
      </c>
      <c r="T219" s="230">
        <f>S219*H219</f>
        <v>0</v>
      </c>
      <c r="U219" s="39"/>
      <c r="V219" s="39"/>
      <c r="W219" s="39"/>
      <c r="X219" s="39"/>
      <c r="Y219" s="39"/>
      <c r="Z219" s="39"/>
      <c r="AA219" s="39"/>
      <c r="AB219" s="39"/>
      <c r="AC219" s="39"/>
      <c r="AD219" s="39"/>
      <c r="AE219" s="39"/>
      <c r="AR219" s="231" t="s">
        <v>167</v>
      </c>
      <c r="AT219" s="231" t="s">
        <v>162</v>
      </c>
      <c r="AU219" s="231" t="s">
        <v>82</v>
      </c>
      <c r="AY219" s="18" t="s">
        <v>160</v>
      </c>
      <c r="BE219" s="232">
        <f>IF(N219="základní",J219,0)</f>
        <v>0</v>
      </c>
      <c r="BF219" s="232">
        <f>IF(N219="snížená",J219,0)</f>
        <v>0</v>
      </c>
      <c r="BG219" s="232">
        <f>IF(N219="zákl. přenesená",J219,0)</f>
        <v>0</v>
      </c>
      <c r="BH219" s="232">
        <f>IF(N219="sníž. přenesená",J219,0)</f>
        <v>0</v>
      </c>
      <c r="BI219" s="232">
        <f>IF(N219="nulová",J219,0)</f>
        <v>0</v>
      </c>
      <c r="BJ219" s="18" t="s">
        <v>80</v>
      </c>
      <c r="BK219" s="232">
        <f>ROUND(I219*H219,2)</f>
        <v>0</v>
      </c>
      <c r="BL219" s="18" t="s">
        <v>167</v>
      </c>
      <c r="BM219" s="231" t="s">
        <v>1075</v>
      </c>
    </row>
    <row r="220" s="2" customFormat="1">
      <c r="A220" s="39"/>
      <c r="B220" s="40"/>
      <c r="C220" s="41"/>
      <c r="D220" s="233" t="s">
        <v>169</v>
      </c>
      <c r="E220" s="41"/>
      <c r="F220" s="234" t="s">
        <v>1076</v>
      </c>
      <c r="G220" s="41"/>
      <c r="H220" s="41"/>
      <c r="I220" s="138"/>
      <c r="J220" s="41"/>
      <c r="K220" s="41"/>
      <c r="L220" s="45"/>
      <c r="M220" s="235"/>
      <c r="N220" s="236"/>
      <c r="O220" s="85"/>
      <c r="P220" s="85"/>
      <c r="Q220" s="85"/>
      <c r="R220" s="85"/>
      <c r="S220" s="85"/>
      <c r="T220" s="86"/>
      <c r="U220" s="39"/>
      <c r="V220" s="39"/>
      <c r="W220" s="39"/>
      <c r="X220" s="39"/>
      <c r="Y220" s="39"/>
      <c r="Z220" s="39"/>
      <c r="AA220" s="39"/>
      <c r="AB220" s="39"/>
      <c r="AC220" s="39"/>
      <c r="AD220" s="39"/>
      <c r="AE220" s="39"/>
      <c r="AT220" s="18" t="s">
        <v>169</v>
      </c>
      <c r="AU220" s="18" t="s">
        <v>82</v>
      </c>
    </row>
    <row r="221" s="2" customFormat="1">
      <c r="A221" s="39"/>
      <c r="B221" s="40"/>
      <c r="C221" s="41"/>
      <c r="D221" s="233" t="s">
        <v>171</v>
      </c>
      <c r="E221" s="41"/>
      <c r="F221" s="237" t="s">
        <v>1077</v>
      </c>
      <c r="G221" s="41"/>
      <c r="H221" s="41"/>
      <c r="I221" s="138"/>
      <c r="J221" s="41"/>
      <c r="K221" s="41"/>
      <c r="L221" s="45"/>
      <c r="M221" s="235"/>
      <c r="N221" s="236"/>
      <c r="O221" s="85"/>
      <c r="P221" s="85"/>
      <c r="Q221" s="85"/>
      <c r="R221" s="85"/>
      <c r="S221" s="85"/>
      <c r="T221" s="86"/>
      <c r="U221" s="39"/>
      <c r="V221" s="39"/>
      <c r="W221" s="39"/>
      <c r="X221" s="39"/>
      <c r="Y221" s="39"/>
      <c r="Z221" s="39"/>
      <c r="AA221" s="39"/>
      <c r="AB221" s="39"/>
      <c r="AC221" s="39"/>
      <c r="AD221" s="39"/>
      <c r="AE221" s="39"/>
      <c r="AT221" s="18" t="s">
        <v>171</v>
      </c>
      <c r="AU221" s="18" t="s">
        <v>82</v>
      </c>
    </row>
    <row r="222" s="2" customFormat="1" ht="16.5" customHeight="1">
      <c r="A222" s="39"/>
      <c r="B222" s="40"/>
      <c r="C222" s="220" t="s">
        <v>351</v>
      </c>
      <c r="D222" s="220" t="s">
        <v>162</v>
      </c>
      <c r="E222" s="221" t="s">
        <v>1078</v>
      </c>
      <c r="F222" s="222" t="s">
        <v>1079</v>
      </c>
      <c r="G222" s="223" t="s">
        <v>197</v>
      </c>
      <c r="H222" s="224">
        <v>40.799999999999997</v>
      </c>
      <c r="I222" s="225"/>
      <c r="J222" s="226">
        <f>ROUND(I222*H222,2)</f>
        <v>0</v>
      </c>
      <c r="K222" s="222" t="s">
        <v>166</v>
      </c>
      <c r="L222" s="45"/>
      <c r="M222" s="227" t="s">
        <v>19</v>
      </c>
      <c r="N222" s="228" t="s">
        <v>43</v>
      </c>
      <c r="O222" s="85"/>
      <c r="P222" s="229">
        <f>O222*H222</f>
        <v>0</v>
      </c>
      <c r="Q222" s="229">
        <v>0.12966</v>
      </c>
      <c r="R222" s="229">
        <f>Q222*H222</f>
        <v>5.2901279999999993</v>
      </c>
      <c r="S222" s="229">
        <v>0</v>
      </c>
      <c r="T222" s="230">
        <f>S222*H222</f>
        <v>0</v>
      </c>
      <c r="U222" s="39"/>
      <c r="V222" s="39"/>
      <c r="W222" s="39"/>
      <c r="X222" s="39"/>
      <c r="Y222" s="39"/>
      <c r="Z222" s="39"/>
      <c r="AA222" s="39"/>
      <c r="AB222" s="39"/>
      <c r="AC222" s="39"/>
      <c r="AD222" s="39"/>
      <c r="AE222" s="39"/>
      <c r="AR222" s="231" t="s">
        <v>167</v>
      </c>
      <c r="AT222" s="231" t="s">
        <v>162</v>
      </c>
      <c r="AU222" s="231" t="s">
        <v>82</v>
      </c>
      <c r="AY222" s="18" t="s">
        <v>160</v>
      </c>
      <c r="BE222" s="232">
        <f>IF(N222="základní",J222,0)</f>
        <v>0</v>
      </c>
      <c r="BF222" s="232">
        <f>IF(N222="snížená",J222,0)</f>
        <v>0</v>
      </c>
      <c r="BG222" s="232">
        <f>IF(N222="zákl. přenesená",J222,0)</f>
        <v>0</v>
      </c>
      <c r="BH222" s="232">
        <f>IF(N222="sníž. přenesená",J222,0)</f>
        <v>0</v>
      </c>
      <c r="BI222" s="232">
        <f>IF(N222="nulová",J222,0)</f>
        <v>0</v>
      </c>
      <c r="BJ222" s="18" t="s">
        <v>80</v>
      </c>
      <c r="BK222" s="232">
        <f>ROUND(I222*H222,2)</f>
        <v>0</v>
      </c>
      <c r="BL222" s="18" t="s">
        <v>167</v>
      </c>
      <c r="BM222" s="231" t="s">
        <v>1080</v>
      </c>
    </row>
    <row r="223" s="2" customFormat="1">
      <c r="A223" s="39"/>
      <c r="B223" s="40"/>
      <c r="C223" s="41"/>
      <c r="D223" s="233" t="s">
        <v>169</v>
      </c>
      <c r="E223" s="41"/>
      <c r="F223" s="234" t="s">
        <v>1081</v>
      </c>
      <c r="G223" s="41"/>
      <c r="H223" s="41"/>
      <c r="I223" s="138"/>
      <c r="J223" s="41"/>
      <c r="K223" s="41"/>
      <c r="L223" s="45"/>
      <c r="M223" s="235"/>
      <c r="N223" s="236"/>
      <c r="O223" s="85"/>
      <c r="P223" s="85"/>
      <c r="Q223" s="85"/>
      <c r="R223" s="85"/>
      <c r="S223" s="85"/>
      <c r="T223" s="86"/>
      <c r="U223" s="39"/>
      <c r="V223" s="39"/>
      <c r="W223" s="39"/>
      <c r="X223" s="39"/>
      <c r="Y223" s="39"/>
      <c r="Z223" s="39"/>
      <c r="AA223" s="39"/>
      <c r="AB223" s="39"/>
      <c r="AC223" s="39"/>
      <c r="AD223" s="39"/>
      <c r="AE223" s="39"/>
      <c r="AT223" s="18" t="s">
        <v>169</v>
      </c>
      <c r="AU223" s="18" t="s">
        <v>82</v>
      </c>
    </row>
    <row r="224" s="2" customFormat="1">
      <c r="A224" s="39"/>
      <c r="B224" s="40"/>
      <c r="C224" s="41"/>
      <c r="D224" s="233" t="s">
        <v>171</v>
      </c>
      <c r="E224" s="41"/>
      <c r="F224" s="237" t="s">
        <v>1077</v>
      </c>
      <c r="G224" s="41"/>
      <c r="H224" s="41"/>
      <c r="I224" s="138"/>
      <c r="J224" s="41"/>
      <c r="K224" s="41"/>
      <c r="L224" s="45"/>
      <c r="M224" s="235"/>
      <c r="N224" s="236"/>
      <c r="O224" s="85"/>
      <c r="P224" s="85"/>
      <c r="Q224" s="85"/>
      <c r="R224" s="85"/>
      <c r="S224" s="85"/>
      <c r="T224" s="86"/>
      <c r="U224" s="39"/>
      <c r="V224" s="39"/>
      <c r="W224" s="39"/>
      <c r="X224" s="39"/>
      <c r="Y224" s="39"/>
      <c r="Z224" s="39"/>
      <c r="AA224" s="39"/>
      <c r="AB224" s="39"/>
      <c r="AC224" s="39"/>
      <c r="AD224" s="39"/>
      <c r="AE224" s="39"/>
      <c r="AT224" s="18" t="s">
        <v>171</v>
      </c>
      <c r="AU224" s="18" t="s">
        <v>82</v>
      </c>
    </row>
    <row r="225" s="2" customFormat="1" ht="16.5" customHeight="1">
      <c r="A225" s="39"/>
      <c r="B225" s="40"/>
      <c r="C225" s="220" t="s">
        <v>357</v>
      </c>
      <c r="D225" s="220" t="s">
        <v>162</v>
      </c>
      <c r="E225" s="221" t="s">
        <v>1082</v>
      </c>
      <c r="F225" s="222" t="s">
        <v>1083</v>
      </c>
      <c r="G225" s="223" t="s">
        <v>197</v>
      </c>
      <c r="H225" s="224">
        <v>40.799999999999997</v>
      </c>
      <c r="I225" s="225"/>
      <c r="J225" s="226">
        <f>ROUND(I225*H225,2)</f>
        <v>0</v>
      </c>
      <c r="K225" s="222" t="s">
        <v>166</v>
      </c>
      <c r="L225" s="45"/>
      <c r="M225" s="227" t="s">
        <v>19</v>
      </c>
      <c r="N225" s="228" t="s">
        <v>43</v>
      </c>
      <c r="O225" s="85"/>
      <c r="P225" s="229">
        <f>O225*H225</f>
        <v>0</v>
      </c>
      <c r="Q225" s="229">
        <v>0.20745</v>
      </c>
      <c r="R225" s="229">
        <f>Q225*H225</f>
        <v>8.4639599999999984</v>
      </c>
      <c r="S225" s="229">
        <v>0</v>
      </c>
      <c r="T225" s="230">
        <f>S225*H225</f>
        <v>0</v>
      </c>
      <c r="U225" s="39"/>
      <c r="V225" s="39"/>
      <c r="W225" s="39"/>
      <c r="X225" s="39"/>
      <c r="Y225" s="39"/>
      <c r="Z225" s="39"/>
      <c r="AA225" s="39"/>
      <c r="AB225" s="39"/>
      <c r="AC225" s="39"/>
      <c r="AD225" s="39"/>
      <c r="AE225" s="39"/>
      <c r="AR225" s="231" t="s">
        <v>167</v>
      </c>
      <c r="AT225" s="231" t="s">
        <v>162</v>
      </c>
      <c r="AU225" s="231" t="s">
        <v>82</v>
      </c>
      <c r="AY225" s="18" t="s">
        <v>160</v>
      </c>
      <c r="BE225" s="232">
        <f>IF(N225="základní",J225,0)</f>
        <v>0</v>
      </c>
      <c r="BF225" s="232">
        <f>IF(N225="snížená",J225,0)</f>
        <v>0</v>
      </c>
      <c r="BG225" s="232">
        <f>IF(N225="zákl. přenesená",J225,0)</f>
        <v>0</v>
      </c>
      <c r="BH225" s="232">
        <f>IF(N225="sníž. přenesená",J225,0)</f>
        <v>0</v>
      </c>
      <c r="BI225" s="232">
        <f>IF(N225="nulová",J225,0)</f>
        <v>0</v>
      </c>
      <c r="BJ225" s="18" t="s">
        <v>80</v>
      </c>
      <c r="BK225" s="232">
        <f>ROUND(I225*H225,2)</f>
        <v>0</v>
      </c>
      <c r="BL225" s="18" t="s">
        <v>167</v>
      </c>
      <c r="BM225" s="231" t="s">
        <v>1084</v>
      </c>
    </row>
    <row r="226" s="2" customFormat="1">
      <c r="A226" s="39"/>
      <c r="B226" s="40"/>
      <c r="C226" s="41"/>
      <c r="D226" s="233" t="s">
        <v>169</v>
      </c>
      <c r="E226" s="41"/>
      <c r="F226" s="234" t="s">
        <v>1085</v>
      </c>
      <c r="G226" s="41"/>
      <c r="H226" s="41"/>
      <c r="I226" s="138"/>
      <c r="J226" s="41"/>
      <c r="K226" s="41"/>
      <c r="L226" s="45"/>
      <c r="M226" s="235"/>
      <c r="N226" s="236"/>
      <c r="O226" s="85"/>
      <c r="P226" s="85"/>
      <c r="Q226" s="85"/>
      <c r="R226" s="85"/>
      <c r="S226" s="85"/>
      <c r="T226" s="86"/>
      <c r="U226" s="39"/>
      <c r="V226" s="39"/>
      <c r="W226" s="39"/>
      <c r="X226" s="39"/>
      <c r="Y226" s="39"/>
      <c r="Z226" s="39"/>
      <c r="AA226" s="39"/>
      <c r="AB226" s="39"/>
      <c r="AC226" s="39"/>
      <c r="AD226" s="39"/>
      <c r="AE226" s="39"/>
      <c r="AT226" s="18" t="s">
        <v>169</v>
      </c>
      <c r="AU226" s="18" t="s">
        <v>82</v>
      </c>
    </row>
    <row r="227" s="2" customFormat="1">
      <c r="A227" s="39"/>
      <c r="B227" s="40"/>
      <c r="C227" s="41"/>
      <c r="D227" s="233" t="s">
        <v>171</v>
      </c>
      <c r="E227" s="41"/>
      <c r="F227" s="237" t="s">
        <v>1077</v>
      </c>
      <c r="G227" s="41"/>
      <c r="H227" s="41"/>
      <c r="I227" s="138"/>
      <c r="J227" s="41"/>
      <c r="K227" s="41"/>
      <c r="L227" s="45"/>
      <c r="M227" s="235"/>
      <c r="N227" s="236"/>
      <c r="O227" s="85"/>
      <c r="P227" s="85"/>
      <c r="Q227" s="85"/>
      <c r="R227" s="85"/>
      <c r="S227" s="85"/>
      <c r="T227" s="86"/>
      <c r="U227" s="39"/>
      <c r="V227" s="39"/>
      <c r="W227" s="39"/>
      <c r="X227" s="39"/>
      <c r="Y227" s="39"/>
      <c r="Z227" s="39"/>
      <c r="AA227" s="39"/>
      <c r="AB227" s="39"/>
      <c r="AC227" s="39"/>
      <c r="AD227" s="39"/>
      <c r="AE227" s="39"/>
      <c r="AT227" s="18" t="s">
        <v>171</v>
      </c>
      <c r="AU227" s="18" t="s">
        <v>82</v>
      </c>
    </row>
    <row r="228" s="12" customFormat="1" ht="22.8" customHeight="1">
      <c r="A228" s="12"/>
      <c r="B228" s="204"/>
      <c r="C228" s="205"/>
      <c r="D228" s="206" t="s">
        <v>71</v>
      </c>
      <c r="E228" s="218" t="s">
        <v>191</v>
      </c>
      <c r="F228" s="218" t="s">
        <v>363</v>
      </c>
      <c r="G228" s="205"/>
      <c r="H228" s="205"/>
      <c r="I228" s="208"/>
      <c r="J228" s="219">
        <f>BK228</f>
        <v>0</v>
      </c>
      <c r="K228" s="205"/>
      <c r="L228" s="210"/>
      <c r="M228" s="211"/>
      <c r="N228" s="212"/>
      <c r="O228" s="212"/>
      <c r="P228" s="213">
        <f>SUM(P229:P304)</f>
        <v>0</v>
      </c>
      <c r="Q228" s="212"/>
      <c r="R228" s="213">
        <f>SUM(R229:R304)</f>
        <v>124.1892835</v>
      </c>
      <c r="S228" s="212"/>
      <c r="T228" s="214">
        <f>SUM(T229:T304)</f>
        <v>0</v>
      </c>
      <c r="U228" s="12"/>
      <c r="V228" s="12"/>
      <c r="W228" s="12"/>
      <c r="X228" s="12"/>
      <c r="Y228" s="12"/>
      <c r="Z228" s="12"/>
      <c r="AA228" s="12"/>
      <c r="AB228" s="12"/>
      <c r="AC228" s="12"/>
      <c r="AD228" s="12"/>
      <c r="AE228" s="12"/>
      <c r="AR228" s="215" t="s">
        <v>80</v>
      </c>
      <c r="AT228" s="216" t="s">
        <v>71</v>
      </c>
      <c r="AU228" s="216" t="s">
        <v>80</v>
      </c>
      <c r="AY228" s="215" t="s">
        <v>160</v>
      </c>
      <c r="BK228" s="217">
        <f>SUM(BK229:BK304)</f>
        <v>0</v>
      </c>
    </row>
    <row r="229" s="2" customFormat="1" ht="16.5" customHeight="1">
      <c r="A229" s="39"/>
      <c r="B229" s="40"/>
      <c r="C229" s="220" t="s">
        <v>364</v>
      </c>
      <c r="D229" s="220" t="s">
        <v>162</v>
      </c>
      <c r="E229" s="221" t="s">
        <v>1086</v>
      </c>
      <c r="F229" s="222" t="s">
        <v>1087</v>
      </c>
      <c r="G229" s="223" t="s">
        <v>244</v>
      </c>
      <c r="H229" s="224">
        <v>80.25</v>
      </c>
      <c r="I229" s="225"/>
      <c r="J229" s="226">
        <f>ROUND(I229*H229,2)</f>
        <v>0</v>
      </c>
      <c r="K229" s="222" t="s">
        <v>166</v>
      </c>
      <c r="L229" s="45"/>
      <c r="M229" s="227" t="s">
        <v>19</v>
      </c>
      <c r="N229" s="228" t="s">
        <v>43</v>
      </c>
      <c r="O229" s="85"/>
      <c r="P229" s="229">
        <f>O229*H229</f>
        <v>0</v>
      </c>
      <c r="Q229" s="229">
        <v>0.0026800000000000001</v>
      </c>
      <c r="R229" s="229">
        <f>Q229*H229</f>
        <v>0.21507000000000001</v>
      </c>
      <c r="S229" s="229">
        <v>0</v>
      </c>
      <c r="T229" s="230">
        <f>S229*H229</f>
        <v>0</v>
      </c>
      <c r="U229" s="39"/>
      <c r="V229" s="39"/>
      <c r="W229" s="39"/>
      <c r="X229" s="39"/>
      <c r="Y229" s="39"/>
      <c r="Z229" s="39"/>
      <c r="AA229" s="39"/>
      <c r="AB229" s="39"/>
      <c r="AC229" s="39"/>
      <c r="AD229" s="39"/>
      <c r="AE229" s="39"/>
      <c r="AR229" s="231" t="s">
        <v>167</v>
      </c>
      <c r="AT229" s="231" t="s">
        <v>162</v>
      </c>
      <c r="AU229" s="231" t="s">
        <v>82</v>
      </c>
      <c r="AY229" s="18" t="s">
        <v>160</v>
      </c>
      <c r="BE229" s="232">
        <f>IF(N229="základní",J229,0)</f>
        <v>0</v>
      </c>
      <c r="BF229" s="232">
        <f>IF(N229="snížená",J229,0)</f>
        <v>0</v>
      </c>
      <c r="BG229" s="232">
        <f>IF(N229="zákl. přenesená",J229,0)</f>
        <v>0</v>
      </c>
      <c r="BH229" s="232">
        <f>IF(N229="sníž. přenesená",J229,0)</f>
        <v>0</v>
      </c>
      <c r="BI229" s="232">
        <f>IF(N229="nulová",J229,0)</f>
        <v>0</v>
      </c>
      <c r="BJ229" s="18" t="s">
        <v>80</v>
      </c>
      <c r="BK229" s="232">
        <f>ROUND(I229*H229,2)</f>
        <v>0</v>
      </c>
      <c r="BL229" s="18" t="s">
        <v>167</v>
      </c>
      <c r="BM229" s="231" t="s">
        <v>1088</v>
      </c>
    </row>
    <row r="230" s="2" customFormat="1">
      <c r="A230" s="39"/>
      <c r="B230" s="40"/>
      <c r="C230" s="41"/>
      <c r="D230" s="233" t="s">
        <v>169</v>
      </c>
      <c r="E230" s="41"/>
      <c r="F230" s="234" t="s">
        <v>1089</v>
      </c>
      <c r="G230" s="41"/>
      <c r="H230" s="41"/>
      <c r="I230" s="138"/>
      <c r="J230" s="41"/>
      <c r="K230" s="41"/>
      <c r="L230" s="45"/>
      <c r="M230" s="235"/>
      <c r="N230" s="236"/>
      <c r="O230" s="85"/>
      <c r="P230" s="85"/>
      <c r="Q230" s="85"/>
      <c r="R230" s="85"/>
      <c r="S230" s="85"/>
      <c r="T230" s="86"/>
      <c r="U230" s="39"/>
      <c r="V230" s="39"/>
      <c r="W230" s="39"/>
      <c r="X230" s="39"/>
      <c r="Y230" s="39"/>
      <c r="Z230" s="39"/>
      <c r="AA230" s="39"/>
      <c r="AB230" s="39"/>
      <c r="AC230" s="39"/>
      <c r="AD230" s="39"/>
      <c r="AE230" s="39"/>
      <c r="AT230" s="18" t="s">
        <v>169</v>
      </c>
      <c r="AU230" s="18" t="s">
        <v>82</v>
      </c>
    </row>
    <row r="231" s="2" customFormat="1">
      <c r="A231" s="39"/>
      <c r="B231" s="40"/>
      <c r="C231" s="41"/>
      <c r="D231" s="233" t="s">
        <v>171</v>
      </c>
      <c r="E231" s="41"/>
      <c r="F231" s="237" t="s">
        <v>1090</v>
      </c>
      <c r="G231" s="41"/>
      <c r="H231" s="41"/>
      <c r="I231" s="138"/>
      <c r="J231" s="41"/>
      <c r="K231" s="41"/>
      <c r="L231" s="45"/>
      <c r="M231" s="235"/>
      <c r="N231" s="236"/>
      <c r="O231" s="85"/>
      <c r="P231" s="85"/>
      <c r="Q231" s="85"/>
      <c r="R231" s="85"/>
      <c r="S231" s="85"/>
      <c r="T231" s="86"/>
      <c r="U231" s="39"/>
      <c r="V231" s="39"/>
      <c r="W231" s="39"/>
      <c r="X231" s="39"/>
      <c r="Y231" s="39"/>
      <c r="Z231" s="39"/>
      <c r="AA231" s="39"/>
      <c r="AB231" s="39"/>
      <c r="AC231" s="39"/>
      <c r="AD231" s="39"/>
      <c r="AE231" s="39"/>
      <c r="AT231" s="18" t="s">
        <v>171</v>
      </c>
      <c r="AU231" s="18" t="s">
        <v>82</v>
      </c>
    </row>
    <row r="232" s="2" customFormat="1" ht="16.5" customHeight="1">
      <c r="A232" s="39"/>
      <c r="B232" s="40"/>
      <c r="C232" s="220" t="s">
        <v>371</v>
      </c>
      <c r="D232" s="220" t="s">
        <v>162</v>
      </c>
      <c r="E232" s="221" t="s">
        <v>1091</v>
      </c>
      <c r="F232" s="222" t="s">
        <v>1092</v>
      </c>
      <c r="G232" s="223" t="s">
        <v>244</v>
      </c>
      <c r="H232" s="224">
        <v>136.65000000000001</v>
      </c>
      <c r="I232" s="225"/>
      <c r="J232" s="226">
        <f>ROUND(I232*H232,2)</f>
        <v>0</v>
      </c>
      <c r="K232" s="222" t="s">
        <v>166</v>
      </c>
      <c r="L232" s="45"/>
      <c r="M232" s="227" t="s">
        <v>19</v>
      </c>
      <c r="N232" s="228" t="s">
        <v>43</v>
      </c>
      <c r="O232" s="85"/>
      <c r="P232" s="229">
        <f>O232*H232</f>
        <v>0</v>
      </c>
      <c r="Q232" s="229">
        <v>0.0042700000000000004</v>
      </c>
      <c r="R232" s="229">
        <f>Q232*H232</f>
        <v>0.58349550000000006</v>
      </c>
      <c r="S232" s="229">
        <v>0</v>
      </c>
      <c r="T232" s="230">
        <f>S232*H232</f>
        <v>0</v>
      </c>
      <c r="U232" s="39"/>
      <c r="V232" s="39"/>
      <c r="W232" s="39"/>
      <c r="X232" s="39"/>
      <c r="Y232" s="39"/>
      <c r="Z232" s="39"/>
      <c r="AA232" s="39"/>
      <c r="AB232" s="39"/>
      <c r="AC232" s="39"/>
      <c r="AD232" s="39"/>
      <c r="AE232" s="39"/>
      <c r="AR232" s="231" t="s">
        <v>167</v>
      </c>
      <c r="AT232" s="231" t="s">
        <v>162</v>
      </c>
      <c r="AU232" s="231" t="s">
        <v>82</v>
      </c>
      <c r="AY232" s="18" t="s">
        <v>160</v>
      </c>
      <c r="BE232" s="232">
        <f>IF(N232="základní",J232,0)</f>
        <v>0</v>
      </c>
      <c r="BF232" s="232">
        <f>IF(N232="snížená",J232,0)</f>
        <v>0</v>
      </c>
      <c r="BG232" s="232">
        <f>IF(N232="zákl. přenesená",J232,0)</f>
        <v>0</v>
      </c>
      <c r="BH232" s="232">
        <f>IF(N232="sníž. přenesená",J232,0)</f>
        <v>0</v>
      </c>
      <c r="BI232" s="232">
        <f>IF(N232="nulová",J232,0)</f>
        <v>0</v>
      </c>
      <c r="BJ232" s="18" t="s">
        <v>80</v>
      </c>
      <c r="BK232" s="232">
        <f>ROUND(I232*H232,2)</f>
        <v>0</v>
      </c>
      <c r="BL232" s="18" t="s">
        <v>167</v>
      </c>
      <c r="BM232" s="231" t="s">
        <v>1093</v>
      </c>
    </row>
    <row r="233" s="2" customFormat="1">
      <c r="A233" s="39"/>
      <c r="B233" s="40"/>
      <c r="C233" s="41"/>
      <c r="D233" s="233" t="s">
        <v>169</v>
      </c>
      <c r="E233" s="41"/>
      <c r="F233" s="234" t="s">
        <v>1094</v>
      </c>
      <c r="G233" s="41"/>
      <c r="H233" s="41"/>
      <c r="I233" s="138"/>
      <c r="J233" s="41"/>
      <c r="K233" s="41"/>
      <c r="L233" s="45"/>
      <c r="M233" s="235"/>
      <c r="N233" s="236"/>
      <c r="O233" s="85"/>
      <c r="P233" s="85"/>
      <c r="Q233" s="85"/>
      <c r="R233" s="85"/>
      <c r="S233" s="85"/>
      <c r="T233" s="86"/>
      <c r="U233" s="39"/>
      <c r="V233" s="39"/>
      <c r="W233" s="39"/>
      <c r="X233" s="39"/>
      <c r="Y233" s="39"/>
      <c r="Z233" s="39"/>
      <c r="AA233" s="39"/>
      <c r="AB233" s="39"/>
      <c r="AC233" s="39"/>
      <c r="AD233" s="39"/>
      <c r="AE233" s="39"/>
      <c r="AT233" s="18" t="s">
        <v>169</v>
      </c>
      <c r="AU233" s="18" t="s">
        <v>82</v>
      </c>
    </row>
    <row r="234" s="2" customFormat="1">
      <c r="A234" s="39"/>
      <c r="B234" s="40"/>
      <c r="C234" s="41"/>
      <c r="D234" s="233" t="s">
        <v>171</v>
      </c>
      <c r="E234" s="41"/>
      <c r="F234" s="237" t="s">
        <v>1090</v>
      </c>
      <c r="G234" s="41"/>
      <c r="H234" s="41"/>
      <c r="I234" s="138"/>
      <c r="J234" s="41"/>
      <c r="K234" s="41"/>
      <c r="L234" s="45"/>
      <c r="M234" s="235"/>
      <c r="N234" s="236"/>
      <c r="O234" s="85"/>
      <c r="P234" s="85"/>
      <c r="Q234" s="85"/>
      <c r="R234" s="85"/>
      <c r="S234" s="85"/>
      <c r="T234" s="86"/>
      <c r="U234" s="39"/>
      <c r="V234" s="39"/>
      <c r="W234" s="39"/>
      <c r="X234" s="39"/>
      <c r="Y234" s="39"/>
      <c r="Z234" s="39"/>
      <c r="AA234" s="39"/>
      <c r="AB234" s="39"/>
      <c r="AC234" s="39"/>
      <c r="AD234" s="39"/>
      <c r="AE234" s="39"/>
      <c r="AT234" s="18" t="s">
        <v>171</v>
      </c>
      <c r="AU234" s="18" t="s">
        <v>82</v>
      </c>
    </row>
    <row r="235" s="2" customFormat="1" ht="16.5" customHeight="1">
      <c r="A235" s="39"/>
      <c r="B235" s="40"/>
      <c r="C235" s="220" t="s">
        <v>376</v>
      </c>
      <c r="D235" s="220" t="s">
        <v>162</v>
      </c>
      <c r="E235" s="221" t="s">
        <v>1095</v>
      </c>
      <c r="F235" s="222" t="s">
        <v>1096</v>
      </c>
      <c r="G235" s="223" t="s">
        <v>244</v>
      </c>
      <c r="H235" s="224">
        <v>80</v>
      </c>
      <c r="I235" s="225"/>
      <c r="J235" s="226">
        <f>ROUND(I235*H235,2)</f>
        <v>0</v>
      </c>
      <c r="K235" s="222" t="s">
        <v>166</v>
      </c>
      <c r="L235" s="45"/>
      <c r="M235" s="227" t="s">
        <v>19</v>
      </c>
      <c r="N235" s="228" t="s">
        <v>43</v>
      </c>
      <c r="O235" s="85"/>
      <c r="P235" s="229">
        <f>O235*H235</f>
        <v>0</v>
      </c>
      <c r="Q235" s="229">
        <v>2.0000000000000002E-05</v>
      </c>
      <c r="R235" s="229">
        <f>Q235*H235</f>
        <v>0.0016000000000000001</v>
      </c>
      <c r="S235" s="229">
        <v>0</v>
      </c>
      <c r="T235" s="230">
        <f>S235*H235</f>
        <v>0</v>
      </c>
      <c r="U235" s="39"/>
      <c r="V235" s="39"/>
      <c r="W235" s="39"/>
      <c r="X235" s="39"/>
      <c r="Y235" s="39"/>
      <c r="Z235" s="39"/>
      <c r="AA235" s="39"/>
      <c r="AB235" s="39"/>
      <c r="AC235" s="39"/>
      <c r="AD235" s="39"/>
      <c r="AE235" s="39"/>
      <c r="AR235" s="231" t="s">
        <v>167</v>
      </c>
      <c r="AT235" s="231" t="s">
        <v>162</v>
      </c>
      <c r="AU235" s="231" t="s">
        <v>82</v>
      </c>
      <c r="AY235" s="18" t="s">
        <v>160</v>
      </c>
      <c r="BE235" s="232">
        <f>IF(N235="základní",J235,0)</f>
        <v>0</v>
      </c>
      <c r="BF235" s="232">
        <f>IF(N235="snížená",J235,0)</f>
        <v>0</v>
      </c>
      <c r="BG235" s="232">
        <f>IF(N235="zákl. přenesená",J235,0)</f>
        <v>0</v>
      </c>
      <c r="BH235" s="232">
        <f>IF(N235="sníž. přenesená",J235,0)</f>
        <v>0</v>
      </c>
      <c r="BI235" s="232">
        <f>IF(N235="nulová",J235,0)</f>
        <v>0</v>
      </c>
      <c r="BJ235" s="18" t="s">
        <v>80</v>
      </c>
      <c r="BK235" s="232">
        <f>ROUND(I235*H235,2)</f>
        <v>0</v>
      </c>
      <c r="BL235" s="18" t="s">
        <v>167</v>
      </c>
      <c r="BM235" s="231" t="s">
        <v>1097</v>
      </c>
    </row>
    <row r="236" s="2" customFormat="1">
      <c r="A236" s="39"/>
      <c r="B236" s="40"/>
      <c r="C236" s="41"/>
      <c r="D236" s="233" t="s">
        <v>169</v>
      </c>
      <c r="E236" s="41"/>
      <c r="F236" s="234" t="s">
        <v>1098</v>
      </c>
      <c r="G236" s="41"/>
      <c r="H236" s="41"/>
      <c r="I236" s="138"/>
      <c r="J236" s="41"/>
      <c r="K236" s="41"/>
      <c r="L236" s="45"/>
      <c r="M236" s="235"/>
      <c r="N236" s="236"/>
      <c r="O236" s="85"/>
      <c r="P236" s="85"/>
      <c r="Q236" s="85"/>
      <c r="R236" s="85"/>
      <c r="S236" s="85"/>
      <c r="T236" s="86"/>
      <c r="U236" s="39"/>
      <c r="V236" s="39"/>
      <c r="W236" s="39"/>
      <c r="X236" s="39"/>
      <c r="Y236" s="39"/>
      <c r="Z236" s="39"/>
      <c r="AA236" s="39"/>
      <c r="AB236" s="39"/>
      <c r="AC236" s="39"/>
      <c r="AD236" s="39"/>
      <c r="AE236" s="39"/>
      <c r="AT236" s="18" t="s">
        <v>169</v>
      </c>
      <c r="AU236" s="18" t="s">
        <v>82</v>
      </c>
    </row>
    <row r="237" s="2" customFormat="1">
      <c r="A237" s="39"/>
      <c r="B237" s="40"/>
      <c r="C237" s="41"/>
      <c r="D237" s="233" t="s">
        <v>171</v>
      </c>
      <c r="E237" s="41"/>
      <c r="F237" s="237" t="s">
        <v>1099</v>
      </c>
      <c r="G237" s="41"/>
      <c r="H237" s="41"/>
      <c r="I237" s="138"/>
      <c r="J237" s="41"/>
      <c r="K237" s="41"/>
      <c r="L237" s="45"/>
      <c r="M237" s="235"/>
      <c r="N237" s="236"/>
      <c r="O237" s="85"/>
      <c r="P237" s="85"/>
      <c r="Q237" s="85"/>
      <c r="R237" s="85"/>
      <c r="S237" s="85"/>
      <c r="T237" s="86"/>
      <c r="U237" s="39"/>
      <c r="V237" s="39"/>
      <c r="W237" s="39"/>
      <c r="X237" s="39"/>
      <c r="Y237" s="39"/>
      <c r="Z237" s="39"/>
      <c r="AA237" s="39"/>
      <c r="AB237" s="39"/>
      <c r="AC237" s="39"/>
      <c r="AD237" s="39"/>
      <c r="AE237" s="39"/>
      <c r="AT237" s="18" t="s">
        <v>171</v>
      </c>
      <c r="AU237" s="18" t="s">
        <v>82</v>
      </c>
    </row>
    <row r="238" s="2" customFormat="1" ht="16.5" customHeight="1">
      <c r="A238" s="39"/>
      <c r="B238" s="40"/>
      <c r="C238" s="249" t="s">
        <v>382</v>
      </c>
      <c r="D238" s="249" t="s">
        <v>187</v>
      </c>
      <c r="E238" s="250" t="s">
        <v>1100</v>
      </c>
      <c r="F238" s="251" t="s">
        <v>1101</v>
      </c>
      <c r="G238" s="252" t="s">
        <v>244</v>
      </c>
      <c r="H238" s="253">
        <v>80</v>
      </c>
      <c r="I238" s="254"/>
      <c r="J238" s="255">
        <f>ROUND(I238*H238,2)</f>
        <v>0</v>
      </c>
      <c r="K238" s="251" t="s">
        <v>166</v>
      </c>
      <c r="L238" s="256"/>
      <c r="M238" s="257" t="s">
        <v>19</v>
      </c>
      <c r="N238" s="258" t="s">
        <v>43</v>
      </c>
      <c r="O238" s="85"/>
      <c r="P238" s="229">
        <f>O238*H238</f>
        <v>0</v>
      </c>
      <c r="Q238" s="229">
        <v>0.00087000000000000001</v>
      </c>
      <c r="R238" s="229">
        <f>Q238*H238</f>
        <v>0.069599999999999995</v>
      </c>
      <c r="S238" s="229">
        <v>0</v>
      </c>
      <c r="T238" s="230">
        <f>S238*H238</f>
        <v>0</v>
      </c>
      <c r="U238" s="39"/>
      <c r="V238" s="39"/>
      <c r="W238" s="39"/>
      <c r="X238" s="39"/>
      <c r="Y238" s="39"/>
      <c r="Z238" s="39"/>
      <c r="AA238" s="39"/>
      <c r="AB238" s="39"/>
      <c r="AC238" s="39"/>
      <c r="AD238" s="39"/>
      <c r="AE238" s="39"/>
      <c r="AR238" s="231" t="s">
        <v>191</v>
      </c>
      <c r="AT238" s="231" t="s">
        <v>187</v>
      </c>
      <c r="AU238" s="231" t="s">
        <v>82</v>
      </c>
      <c r="AY238" s="18" t="s">
        <v>160</v>
      </c>
      <c r="BE238" s="232">
        <f>IF(N238="základní",J238,0)</f>
        <v>0</v>
      </c>
      <c r="BF238" s="232">
        <f>IF(N238="snížená",J238,0)</f>
        <v>0</v>
      </c>
      <c r="BG238" s="232">
        <f>IF(N238="zákl. přenesená",J238,0)</f>
        <v>0</v>
      </c>
      <c r="BH238" s="232">
        <f>IF(N238="sníž. přenesená",J238,0)</f>
        <v>0</v>
      </c>
      <c r="BI238" s="232">
        <f>IF(N238="nulová",J238,0)</f>
        <v>0</v>
      </c>
      <c r="BJ238" s="18" t="s">
        <v>80</v>
      </c>
      <c r="BK238" s="232">
        <f>ROUND(I238*H238,2)</f>
        <v>0</v>
      </c>
      <c r="BL238" s="18" t="s">
        <v>167</v>
      </c>
      <c r="BM238" s="231" t="s">
        <v>1102</v>
      </c>
    </row>
    <row r="239" s="2" customFormat="1">
      <c r="A239" s="39"/>
      <c r="B239" s="40"/>
      <c r="C239" s="41"/>
      <c r="D239" s="233" t="s">
        <v>169</v>
      </c>
      <c r="E239" s="41"/>
      <c r="F239" s="234" t="s">
        <v>1101</v>
      </c>
      <c r="G239" s="41"/>
      <c r="H239" s="41"/>
      <c r="I239" s="138"/>
      <c r="J239" s="41"/>
      <c r="K239" s="41"/>
      <c r="L239" s="45"/>
      <c r="M239" s="235"/>
      <c r="N239" s="236"/>
      <c r="O239" s="85"/>
      <c r="P239" s="85"/>
      <c r="Q239" s="85"/>
      <c r="R239" s="85"/>
      <c r="S239" s="85"/>
      <c r="T239" s="86"/>
      <c r="U239" s="39"/>
      <c r="V239" s="39"/>
      <c r="W239" s="39"/>
      <c r="X239" s="39"/>
      <c r="Y239" s="39"/>
      <c r="Z239" s="39"/>
      <c r="AA239" s="39"/>
      <c r="AB239" s="39"/>
      <c r="AC239" s="39"/>
      <c r="AD239" s="39"/>
      <c r="AE239" s="39"/>
      <c r="AT239" s="18" t="s">
        <v>169</v>
      </c>
      <c r="AU239" s="18" t="s">
        <v>82</v>
      </c>
    </row>
    <row r="240" s="2" customFormat="1" ht="16.5" customHeight="1">
      <c r="A240" s="39"/>
      <c r="B240" s="40"/>
      <c r="C240" s="220" t="s">
        <v>386</v>
      </c>
      <c r="D240" s="220" t="s">
        <v>162</v>
      </c>
      <c r="E240" s="221" t="s">
        <v>1103</v>
      </c>
      <c r="F240" s="222" t="s">
        <v>1104</v>
      </c>
      <c r="G240" s="223" t="s">
        <v>244</v>
      </c>
      <c r="H240" s="224">
        <v>314.10000000000002</v>
      </c>
      <c r="I240" s="225"/>
      <c r="J240" s="226">
        <f>ROUND(I240*H240,2)</f>
        <v>0</v>
      </c>
      <c r="K240" s="222" t="s">
        <v>166</v>
      </c>
      <c r="L240" s="45"/>
      <c r="M240" s="227" t="s">
        <v>19</v>
      </c>
      <c r="N240" s="228" t="s">
        <v>43</v>
      </c>
      <c r="O240" s="85"/>
      <c r="P240" s="229">
        <f>O240*H240</f>
        <v>0</v>
      </c>
      <c r="Q240" s="229">
        <v>0.011480000000000001</v>
      </c>
      <c r="R240" s="229">
        <f>Q240*H240</f>
        <v>3.6058680000000005</v>
      </c>
      <c r="S240" s="229">
        <v>0</v>
      </c>
      <c r="T240" s="230">
        <f>S240*H240</f>
        <v>0</v>
      </c>
      <c r="U240" s="39"/>
      <c r="V240" s="39"/>
      <c r="W240" s="39"/>
      <c r="X240" s="39"/>
      <c r="Y240" s="39"/>
      <c r="Z240" s="39"/>
      <c r="AA240" s="39"/>
      <c r="AB240" s="39"/>
      <c r="AC240" s="39"/>
      <c r="AD240" s="39"/>
      <c r="AE240" s="39"/>
      <c r="AR240" s="231" t="s">
        <v>167</v>
      </c>
      <c r="AT240" s="231" t="s">
        <v>162</v>
      </c>
      <c r="AU240" s="231" t="s">
        <v>82</v>
      </c>
      <c r="AY240" s="18" t="s">
        <v>160</v>
      </c>
      <c r="BE240" s="232">
        <f>IF(N240="základní",J240,0)</f>
        <v>0</v>
      </c>
      <c r="BF240" s="232">
        <f>IF(N240="snížená",J240,0)</f>
        <v>0</v>
      </c>
      <c r="BG240" s="232">
        <f>IF(N240="zákl. přenesená",J240,0)</f>
        <v>0</v>
      </c>
      <c r="BH240" s="232">
        <f>IF(N240="sníž. přenesená",J240,0)</f>
        <v>0</v>
      </c>
      <c r="BI240" s="232">
        <f>IF(N240="nulová",J240,0)</f>
        <v>0</v>
      </c>
      <c r="BJ240" s="18" t="s">
        <v>80</v>
      </c>
      <c r="BK240" s="232">
        <f>ROUND(I240*H240,2)</f>
        <v>0</v>
      </c>
      <c r="BL240" s="18" t="s">
        <v>167</v>
      </c>
      <c r="BM240" s="231" t="s">
        <v>1105</v>
      </c>
    </row>
    <row r="241" s="2" customFormat="1">
      <c r="A241" s="39"/>
      <c r="B241" s="40"/>
      <c r="C241" s="41"/>
      <c r="D241" s="233" t="s">
        <v>169</v>
      </c>
      <c r="E241" s="41"/>
      <c r="F241" s="234" t="s">
        <v>1106</v>
      </c>
      <c r="G241" s="41"/>
      <c r="H241" s="41"/>
      <c r="I241" s="138"/>
      <c r="J241" s="41"/>
      <c r="K241" s="41"/>
      <c r="L241" s="45"/>
      <c r="M241" s="235"/>
      <c r="N241" s="236"/>
      <c r="O241" s="85"/>
      <c r="P241" s="85"/>
      <c r="Q241" s="85"/>
      <c r="R241" s="85"/>
      <c r="S241" s="85"/>
      <c r="T241" s="86"/>
      <c r="U241" s="39"/>
      <c r="V241" s="39"/>
      <c r="W241" s="39"/>
      <c r="X241" s="39"/>
      <c r="Y241" s="39"/>
      <c r="Z241" s="39"/>
      <c r="AA241" s="39"/>
      <c r="AB241" s="39"/>
      <c r="AC241" s="39"/>
      <c r="AD241" s="39"/>
      <c r="AE241" s="39"/>
      <c r="AT241" s="18" t="s">
        <v>169</v>
      </c>
      <c r="AU241" s="18" t="s">
        <v>82</v>
      </c>
    </row>
    <row r="242" s="2" customFormat="1">
      <c r="A242" s="39"/>
      <c r="B242" s="40"/>
      <c r="C242" s="41"/>
      <c r="D242" s="233" t="s">
        <v>171</v>
      </c>
      <c r="E242" s="41"/>
      <c r="F242" s="237" t="s">
        <v>1090</v>
      </c>
      <c r="G242" s="41"/>
      <c r="H242" s="41"/>
      <c r="I242" s="138"/>
      <c r="J242" s="41"/>
      <c r="K242" s="41"/>
      <c r="L242" s="45"/>
      <c r="M242" s="235"/>
      <c r="N242" s="236"/>
      <c r="O242" s="85"/>
      <c r="P242" s="85"/>
      <c r="Q242" s="85"/>
      <c r="R242" s="85"/>
      <c r="S242" s="85"/>
      <c r="T242" s="86"/>
      <c r="U242" s="39"/>
      <c r="V242" s="39"/>
      <c r="W242" s="39"/>
      <c r="X242" s="39"/>
      <c r="Y242" s="39"/>
      <c r="Z242" s="39"/>
      <c r="AA242" s="39"/>
      <c r="AB242" s="39"/>
      <c r="AC242" s="39"/>
      <c r="AD242" s="39"/>
      <c r="AE242" s="39"/>
      <c r="AT242" s="18" t="s">
        <v>171</v>
      </c>
      <c r="AU242" s="18" t="s">
        <v>82</v>
      </c>
    </row>
    <row r="243" s="2" customFormat="1" ht="16.5" customHeight="1">
      <c r="A243" s="39"/>
      <c r="B243" s="40"/>
      <c r="C243" s="220" t="s">
        <v>390</v>
      </c>
      <c r="D243" s="220" t="s">
        <v>162</v>
      </c>
      <c r="E243" s="221" t="s">
        <v>1107</v>
      </c>
      <c r="F243" s="222" t="s">
        <v>1108</v>
      </c>
      <c r="G243" s="223" t="s">
        <v>379</v>
      </c>
      <c r="H243" s="224">
        <v>5</v>
      </c>
      <c r="I243" s="225"/>
      <c r="J243" s="226">
        <f>ROUND(I243*H243,2)</f>
        <v>0</v>
      </c>
      <c r="K243" s="222" t="s">
        <v>166</v>
      </c>
      <c r="L243" s="45"/>
      <c r="M243" s="227" t="s">
        <v>19</v>
      </c>
      <c r="N243" s="228" t="s">
        <v>43</v>
      </c>
      <c r="O243" s="85"/>
      <c r="P243" s="229">
        <f>O243*H243</f>
        <v>0</v>
      </c>
      <c r="Q243" s="229">
        <v>2.0000000000000002E-05</v>
      </c>
      <c r="R243" s="229">
        <f>Q243*H243</f>
        <v>0.00010000000000000001</v>
      </c>
      <c r="S243" s="229">
        <v>0</v>
      </c>
      <c r="T243" s="230">
        <f>S243*H243</f>
        <v>0</v>
      </c>
      <c r="U243" s="39"/>
      <c r="V243" s="39"/>
      <c r="W243" s="39"/>
      <c r="X243" s="39"/>
      <c r="Y243" s="39"/>
      <c r="Z243" s="39"/>
      <c r="AA243" s="39"/>
      <c r="AB243" s="39"/>
      <c r="AC243" s="39"/>
      <c r="AD243" s="39"/>
      <c r="AE243" s="39"/>
      <c r="AR243" s="231" t="s">
        <v>167</v>
      </c>
      <c r="AT243" s="231" t="s">
        <v>162</v>
      </c>
      <c r="AU243" s="231" t="s">
        <v>82</v>
      </c>
      <c r="AY243" s="18" t="s">
        <v>160</v>
      </c>
      <c r="BE243" s="232">
        <f>IF(N243="základní",J243,0)</f>
        <v>0</v>
      </c>
      <c r="BF243" s="232">
        <f>IF(N243="snížená",J243,0)</f>
        <v>0</v>
      </c>
      <c r="BG243" s="232">
        <f>IF(N243="zákl. přenesená",J243,0)</f>
        <v>0</v>
      </c>
      <c r="BH243" s="232">
        <f>IF(N243="sníž. přenesená",J243,0)</f>
        <v>0</v>
      </c>
      <c r="BI243" s="232">
        <f>IF(N243="nulová",J243,0)</f>
        <v>0</v>
      </c>
      <c r="BJ243" s="18" t="s">
        <v>80</v>
      </c>
      <c r="BK243" s="232">
        <f>ROUND(I243*H243,2)</f>
        <v>0</v>
      </c>
      <c r="BL243" s="18" t="s">
        <v>167</v>
      </c>
      <c r="BM243" s="231" t="s">
        <v>1109</v>
      </c>
    </row>
    <row r="244" s="2" customFormat="1">
      <c r="A244" s="39"/>
      <c r="B244" s="40"/>
      <c r="C244" s="41"/>
      <c r="D244" s="233" t="s">
        <v>169</v>
      </c>
      <c r="E244" s="41"/>
      <c r="F244" s="234" t="s">
        <v>1110</v>
      </c>
      <c r="G244" s="41"/>
      <c r="H244" s="41"/>
      <c r="I244" s="138"/>
      <c r="J244" s="41"/>
      <c r="K244" s="41"/>
      <c r="L244" s="45"/>
      <c r="M244" s="235"/>
      <c r="N244" s="236"/>
      <c r="O244" s="85"/>
      <c r="P244" s="85"/>
      <c r="Q244" s="85"/>
      <c r="R244" s="85"/>
      <c r="S244" s="85"/>
      <c r="T244" s="86"/>
      <c r="U244" s="39"/>
      <c r="V244" s="39"/>
      <c r="W244" s="39"/>
      <c r="X244" s="39"/>
      <c r="Y244" s="39"/>
      <c r="Z244" s="39"/>
      <c r="AA244" s="39"/>
      <c r="AB244" s="39"/>
      <c r="AC244" s="39"/>
      <c r="AD244" s="39"/>
      <c r="AE244" s="39"/>
      <c r="AT244" s="18" t="s">
        <v>169</v>
      </c>
      <c r="AU244" s="18" t="s">
        <v>82</v>
      </c>
    </row>
    <row r="245" s="2" customFormat="1">
      <c r="A245" s="39"/>
      <c r="B245" s="40"/>
      <c r="C245" s="41"/>
      <c r="D245" s="233" t="s">
        <v>171</v>
      </c>
      <c r="E245" s="41"/>
      <c r="F245" s="237" t="s">
        <v>1111</v>
      </c>
      <c r="G245" s="41"/>
      <c r="H245" s="41"/>
      <c r="I245" s="138"/>
      <c r="J245" s="41"/>
      <c r="K245" s="41"/>
      <c r="L245" s="45"/>
      <c r="M245" s="235"/>
      <c r="N245" s="236"/>
      <c r="O245" s="85"/>
      <c r="P245" s="85"/>
      <c r="Q245" s="85"/>
      <c r="R245" s="85"/>
      <c r="S245" s="85"/>
      <c r="T245" s="86"/>
      <c r="U245" s="39"/>
      <c r="V245" s="39"/>
      <c r="W245" s="39"/>
      <c r="X245" s="39"/>
      <c r="Y245" s="39"/>
      <c r="Z245" s="39"/>
      <c r="AA245" s="39"/>
      <c r="AB245" s="39"/>
      <c r="AC245" s="39"/>
      <c r="AD245" s="39"/>
      <c r="AE245" s="39"/>
      <c r="AT245" s="18" t="s">
        <v>171</v>
      </c>
      <c r="AU245" s="18" t="s">
        <v>82</v>
      </c>
    </row>
    <row r="246" s="2" customFormat="1" ht="16.5" customHeight="1">
      <c r="A246" s="39"/>
      <c r="B246" s="40"/>
      <c r="C246" s="249" t="s">
        <v>394</v>
      </c>
      <c r="D246" s="249" t="s">
        <v>187</v>
      </c>
      <c r="E246" s="250" t="s">
        <v>1112</v>
      </c>
      <c r="F246" s="251" t="s">
        <v>1113</v>
      </c>
      <c r="G246" s="252" t="s">
        <v>379</v>
      </c>
      <c r="H246" s="253">
        <v>5</v>
      </c>
      <c r="I246" s="254"/>
      <c r="J246" s="255">
        <f>ROUND(I246*H246,2)</f>
        <v>0</v>
      </c>
      <c r="K246" s="251" t="s">
        <v>166</v>
      </c>
      <c r="L246" s="256"/>
      <c r="M246" s="257" t="s">
        <v>19</v>
      </c>
      <c r="N246" s="258" t="s">
        <v>43</v>
      </c>
      <c r="O246" s="85"/>
      <c r="P246" s="229">
        <f>O246*H246</f>
        <v>0</v>
      </c>
      <c r="Q246" s="229">
        <v>0.0071999999999999998</v>
      </c>
      <c r="R246" s="229">
        <f>Q246*H246</f>
        <v>0.035999999999999997</v>
      </c>
      <c r="S246" s="229">
        <v>0</v>
      </c>
      <c r="T246" s="230">
        <f>S246*H246</f>
        <v>0</v>
      </c>
      <c r="U246" s="39"/>
      <c r="V246" s="39"/>
      <c r="W246" s="39"/>
      <c r="X246" s="39"/>
      <c r="Y246" s="39"/>
      <c r="Z246" s="39"/>
      <c r="AA246" s="39"/>
      <c r="AB246" s="39"/>
      <c r="AC246" s="39"/>
      <c r="AD246" s="39"/>
      <c r="AE246" s="39"/>
      <c r="AR246" s="231" t="s">
        <v>191</v>
      </c>
      <c r="AT246" s="231" t="s">
        <v>187</v>
      </c>
      <c r="AU246" s="231" t="s">
        <v>82</v>
      </c>
      <c r="AY246" s="18" t="s">
        <v>160</v>
      </c>
      <c r="BE246" s="232">
        <f>IF(N246="základní",J246,0)</f>
        <v>0</v>
      </c>
      <c r="BF246" s="232">
        <f>IF(N246="snížená",J246,0)</f>
        <v>0</v>
      </c>
      <c r="BG246" s="232">
        <f>IF(N246="zákl. přenesená",J246,0)</f>
        <v>0</v>
      </c>
      <c r="BH246" s="232">
        <f>IF(N246="sníž. přenesená",J246,0)</f>
        <v>0</v>
      </c>
      <c r="BI246" s="232">
        <f>IF(N246="nulová",J246,0)</f>
        <v>0</v>
      </c>
      <c r="BJ246" s="18" t="s">
        <v>80</v>
      </c>
      <c r="BK246" s="232">
        <f>ROUND(I246*H246,2)</f>
        <v>0</v>
      </c>
      <c r="BL246" s="18" t="s">
        <v>167</v>
      </c>
      <c r="BM246" s="231" t="s">
        <v>1114</v>
      </c>
    </row>
    <row r="247" s="2" customFormat="1">
      <c r="A247" s="39"/>
      <c r="B247" s="40"/>
      <c r="C247" s="41"/>
      <c r="D247" s="233" t="s">
        <v>169</v>
      </c>
      <c r="E247" s="41"/>
      <c r="F247" s="234" t="s">
        <v>1113</v>
      </c>
      <c r="G247" s="41"/>
      <c r="H247" s="41"/>
      <c r="I247" s="138"/>
      <c r="J247" s="41"/>
      <c r="K247" s="41"/>
      <c r="L247" s="45"/>
      <c r="M247" s="235"/>
      <c r="N247" s="236"/>
      <c r="O247" s="85"/>
      <c r="P247" s="85"/>
      <c r="Q247" s="85"/>
      <c r="R247" s="85"/>
      <c r="S247" s="85"/>
      <c r="T247" s="86"/>
      <c r="U247" s="39"/>
      <c r="V247" s="39"/>
      <c r="W247" s="39"/>
      <c r="X247" s="39"/>
      <c r="Y247" s="39"/>
      <c r="Z247" s="39"/>
      <c r="AA247" s="39"/>
      <c r="AB247" s="39"/>
      <c r="AC247" s="39"/>
      <c r="AD247" s="39"/>
      <c r="AE247" s="39"/>
      <c r="AT247" s="18" t="s">
        <v>169</v>
      </c>
      <c r="AU247" s="18" t="s">
        <v>82</v>
      </c>
    </row>
    <row r="248" s="2" customFormat="1" ht="16.5" customHeight="1">
      <c r="A248" s="39"/>
      <c r="B248" s="40"/>
      <c r="C248" s="220" t="s">
        <v>398</v>
      </c>
      <c r="D248" s="220" t="s">
        <v>162</v>
      </c>
      <c r="E248" s="221" t="s">
        <v>1115</v>
      </c>
      <c r="F248" s="222" t="s">
        <v>1116</v>
      </c>
      <c r="G248" s="223" t="s">
        <v>379</v>
      </c>
      <c r="H248" s="224">
        <v>1</v>
      </c>
      <c r="I248" s="225"/>
      <c r="J248" s="226">
        <f>ROUND(I248*H248,2)</f>
        <v>0</v>
      </c>
      <c r="K248" s="222" t="s">
        <v>166</v>
      </c>
      <c r="L248" s="45"/>
      <c r="M248" s="227" t="s">
        <v>19</v>
      </c>
      <c r="N248" s="228" t="s">
        <v>43</v>
      </c>
      <c r="O248" s="85"/>
      <c r="P248" s="229">
        <f>O248*H248</f>
        <v>0</v>
      </c>
      <c r="Q248" s="229">
        <v>0.0015100000000000001</v>
      </c>
      <c r="R248" s="229">
        <f>Q248*H248</f>
        <v>0.0015100000000000001</v>
      </c>
      <c r="S248" s="229">
        <v>0</v>
      </c>
      <c r="T248" s="230">
        <f>S248*H248</f>
        <v>0</v>
      </c>
      <c r="U248" s="39"/>
      <c r="V248" s="39"/>
      <c r="W248" s="39"/>
      <c r="X248" s="39"/>
      <c r="Y248" s="39"/>
      <c r="Z248" s="39"/>
      <c r="AA248" s="39"/>
      <c r="AB248" s="39"/>
      <c r="AC248" s="39"/>
      <c r="AD248" s="39"/>
      <c r="AE248" s="39"/>
      <c r="AR248" s="231" t="s">
        <v>167</v>
      </c>
      <c r="AT248" s="231" t="s">
        <v>162</v>
      </c>
      <c r="AU248" s="231" t="s">
        <v>82</v>
      </c>
      <c r="AY248" s="18" t="s">
        <v>160</v>
      </c>
      <c r="BE248" s="232">
        <f>IF(N248="základní",J248,0)</f>
        <v>0</v>
      </c>
      <c r="BF248" s="232">
        <f>IF(N248="snížená",J248,0)</f>
        <v>0</v>
      </c>
      <c r="BG248" s="232">
        <f>IF(N248="zákl. přenesená",J248,0)</f>
        <v>0</v>
      </c>
      <c r="BH248" s="232">
        <f>IF(N248="sníž. přenesená",J248,0)</f>
        <v>0</v>
      </c>
      <c r="BI248" s="232">
        <f>IF(N248="nulová",J248,0)</f>
        <v>0</v>
      </c>
      <c r="BJ248" s="18" t="s">
        <v>80</v>
      </c>
      <c r="BK248" s="232">
        <f>ROUND(I248*H248,2)</f>
        <v>0</v>
      </c>
      <c r="BL248" s="18" t="s">
        <v>167</v>
      </c>
      <c r="BM248" s="231" t="s">
        <v>1117</v>
      </c>
    </row>
    <row r="249" s="2" customFormat="1">
      <c r="A249" s="39"/>
      <c r="B249" s="40"/>
      <c r="C249" s="41"/>
      <c r="D249" s="233" t="s">
        <v>169</v>
      </c>
      <c r="E249" s="41"/>
      <c r="F249" s="234" t="s">
        <v>1118</v>
      </c>
      <c r="G249" s="41"/>
      <c r="H249" s="41"/>
      <c r="I249" s="138"/>
      <c r="J249" s="41"/>
      <c r="K249" s="41"/>
      <c r="L249" s="45"/>
      <c r="M249" s="235"/>
      <c r="N249" s="236"/>
      <c r="O249" s="85"/>
      <c r="P249" s="85"/>
      <c r="Q249" s="85"/>
      <c r="R249" s="85"/>
      <c r="S249" s="85"/>
      <c r="T249" s="86"/>
      <c r="U249" s="39"/>
      <c r="V249" s="39"/>
      <c r="W249" s="39"/>
      <c r="X249" s="39"/>
      <c r="Y249" s="39"/>
      <c r="Z249" s="39"/>
      <c r="AA249" s="39"/>
      <c r="AB249" s="39"/>
      <c r="AC249" s="39"/>
      <c r="AD249" s="39"/>
      <c r="AE249" s="39"/>
      <c r="AT249" s="18" t="s">
        <v>169</v>
      </c>
      <c r="AU249" s="18" t="s">
        <v>82</v>
      </c>
    </row>
    <row r="250" s="2" customFormat="1">
      <c r="A250" s="39"/>
      <c r="B250" s="40"/>
      <c r="C250" s="41"/>
      <c r="D250" s="233" t="s">
        <v>171</v>
      </c>
      <c r="E250" s="41"/>
      <c r="F250" s="237" t="s">
        <v>1119</v>
      </c>
      <c r="G250" s="41"/>
      <c r="H250" s="41"/>
      <c r="I250" s="138"/>
      <c r="J250" s="41"/>
      <c r="K250" s="41"/>
      <c r="L250" s="45"/>
      <c r="M250" s="235"/>
      <c r="N250" s="236"/>
      <c r="O250" s="85"/>
      <c r="P250" s="85"/>
      <c r="Q250" s="85"/>
      <c r="R250" s="85"/>
      <c r="S250" s="85"/>
      <c r="T250" s="86"/>
      <c r="U250" s="39"/>
      <c r="V250" s="39"/>
      <c r="W250" s="39"/>
      <c r="X250" s="39"/>
      <c r="Y250" s="39"/>
      <c r="Z250" s="39"/>
      <c r="AA250" s="39"/>
      <c r="AB250" s="39"/>
      <c r="AC250" s="39"/>
      <c r="AD250" s="39"/>
      <c r="AE250" s="39"/>
      <c r="AT250" s="18" t="s">
        <v>171</v>
      </c>
      <c r="AU250" s="18" t="s">
        <v>82</v>
      </c>
    </row>
    <row r="251" s="2" customFormat="1" ht="16.5" customHeight="1">
      <c r="A251" s="39"/>
      <c r="B251" s="40"/>
      <c r="C251" s="249" t="s">
        <v>402</v>
      </c>
      <c r="D251" s="249" t="s">
        <v>187</v>
      </c>
      <c r="E251" s="250" t="s">
        <v>1120</v>
      </c>
      <c r="F251" s="251" t="s">
        <v>1121</v>
      </c>
      <c r="G251" s="252" t="s">
        <v>379</v>
      </c>
      <c r="H251" s="253">
        <v>1</v>
      </c>
      <c r="I251" s="254"/>
      <c r="J251" s="255">
        <f>ROUND(I251*H251,2)</f>
        <v>0</v>
      </c>
      <c r="K251" s="251" t="s">
        <v>19</v>
      </c>
      <c r="L251" s="256"/>
      <c r="M251" s="257" t="s">
        <v>19</v>
      </c>
      <c r="N251" s="258" t="s">
        <v>43</v>
      </c>
      <c r="O251" s="85"/>
      <c r="P251" s="229">
        <f>O251*H251</f>
        <v>0</v>
      </c>
      <c r="Q251" s="229">
        <v>0.0041000000000000003</v>
      </c>
      <c r="R251" s="229">
        <f>Q251*H251</f>
        <v>0.0041000000000000003</v>
      </c>
      <c r="S251" s="229">
        <v>0</v>
      </c>
      <c r="T251" s="230">
        <f>S251*H251</f>
        <v>0</v>
      </c>
      <c r="U251" s="39"/>
      <c r="V251" s="39"/>
      <c r="W251" s="39"/>
      <c r="X251" s="39"/>
      <c r="Y251" s="39"/>
      <c r="Z251" s="39"/>
      <c r="AA251" s="39"/>
      <c r="AB251" s="39"/>
      <c r="AC251" s="39"/>
      <c r="AD251" s="39"/>
      <c r="AE251" s="39"/>
      <c r="AR251" s="231" t="s">
        <v>191</v>
      </c>
      <c r="AT251" s="231" t="s">
        <v>187</v>
      </c>
      <c r="AU251" s="231" t="s">
        <v>82</v>
      </c>
      <c r="AY251" s="18" t="s">
        <v>160</v>
      </c>
      <c r="BE251" s="232">
        <f>IF(N251="základní",J251,0)</f>
        <v>0</v>
      </c>
      <c r="BF251" s="232">
        <f>IF(N251="snížená",J251,0)</f>
        <v>0</v>
      </c>
      <c r="BG251" s="232">
        <f>IF(N251="zákl. přenesená",J251,0)</f>
        <v>0</v>
      </c>
      <c r="BH251" s="232">
        <f>IF(N251="sníž. přenesená",J251,0)</f>
        <v>0</v>
      </c>
      <c r="BI251" s="232">
        <f>IF(N251="nulová",J251,0)</f>
        <v>0</v>
      </c>
      <c r="BJ251" s="18" t="s">
        <v>80</v>
      </c>
      <c r="BK251" s="232">
        <f>ROUND(I251*H251,2)</f>
        <v>0</v>
      </c>
      <c r="BL251" s="18" t="s">
        <v>167</v>
      </c>
      <c r="BM251" s="231" t="s">
        <v>1122</v>
      </c>
    </row>
    <row r="252" s="2" customFormat="1">
      <c r="A252" s="39"/>
      <c r="B252" s="40"/>
      <c r="C252" s="41"/>
      <c r="D252" s="233" t="s">
        <v>169</v>
      </c>
      <c r="E252" s="41"/>
      <c r="F252" s="234" t="s">
        <v>1121</v>
      </c>
      <c r="G252" s="41"/>
      <c r="H252" s="41"/>
      <c r="I252" s="138"/>
      <c r="J252" s="41"/>
      <c r="K252" s="41"/>
      <c r="L252" s="45"/>
      <c r="M252" s="235"/>
      <c r="N252" s="236"/>
      <c r="O252" s="85"/>
      <c r="P252" s="85"/>
      <c r="Q252" s="85"/>
      <c r="R252" s="85"/>
      <c r="S252" s="85"/>
      <c r="T252" s="86"/>
      <c r="U252" s="39"/>
      <c r="V252" s="39"/>
      <c r="W252" s="39"/>
      <c r="X252" s="39"/>
      <c r="Y252" s="39"/>
      <c r="Z252" s="39"/>
      <c r="AA252" s="39"/>
      <c r="AB252" s="39"/>
      <c r="AC252" s="39"/>
      <c r="AD252" s="39"/>
      <c r="AE252" s="39"/>
      <c r="AT252" s="18" t="s">
        <v>169</v>
      </c>
      <c r="AU252" s="18" t="s">
        <v>82</v>
      </c>
    </row>
    <row r="253" s="2" customFormat="1" ht="16.5" customHeight="1">
      <c r="A253" s="39"/>
      <c r="B253" s="40"/>
      <c r="C253" s="220" t="s">
        <v>406</v>
      </c>
      <c r="D253" s="220" t="s">
        <v>162</v>
      </c>
      <c r="E253" s="221" t="s">
        <v>1123</v>
      </c>
      <c r="F253" s="222" t="s">
        <v>1124</v>
      </c>
      <c r="G253" s="223" t="s">
        <v>1125</v>
      </c>
      <c r="H253" s="224">
        <v>1</v>
      </c>
      <c r="I253" s="225"/>
      <c r="J253" s="226">
        <f>ROUND(I253*H253,2)</f>
        <v>0</v>
      </c>
      <c r="K253" s="222" t="s">
        <v>166</v>
      </c>
      <c r="L253" s="45"/>
      <c r="M253" s="227" t="s">
        <v>19</v>
      </c>
      <c r="N253" s="228" t="s">
        <v>43</v>
      </c>
      <c r="O253" s="85"/>
      <c r="P253" s="229">
        <f>O253*H253</f>
        <v>0</v>
      </c>
      <c r="Q253" s="229">
        <v>0.00010000000000000001</v>
      </c>
      <c r="R253" s="229">
        <f>Q253*H253</f>
        <v>0.00010000000000000001</v>
      </c>
      <c r="S253" s="229">
        <v>0</v>
      </c>
      <c r="T253" s="230">
        <f>S253*H253</f>
        <v>0</v>
      </c>
      <c r="U253" s="39"/>
      <c r="V253" s="39"/>
      <c r="W253" s="39"/>
      <c r="X253" s="39"/>
      <c r="Y253" s="39"/>
      <c r="Z253" s="39"/>
      <c r="AA253" s="39"/>
      <c r="AB253" s="39"/>
      <c r="AC253" s="39"/>
      <c r="AD253" s="39"/>
      <c r="AE253" s="39"/>
      <c r="AR253" s="231" t="s">
        <v>167</v>
      </c>
      <c r="AT253" s="231" t="s">
        <v>162</v>
      </c>
      <c r="AU253" s="231" t="s">
        <v>82</v>
      </c>
      <c r="AY253" s="18" t="s">
        <v>160</v>
      </c>
      <c r="BE253" s="232">
        <f>IF(N253="základní",J253,0)</f>
        <v>0</v>
      </c>
      <c r="BF253" s="232">
        <f>IF(N253="snížená",J253,0)</f>
        <v>0</v>
      </c>
      <c r="BG253" s="232">
        <f>IF(N253="zákl. přenesená",J253,0)</f>
        <v>0</v>
      </c>
      <c r="BH253" s="232">
        <f>IF(N253="sníž. přenesená",J253,0)</f>
        <v>0</v>
      </c>
      <c r="BI253" s="232">
        <f>IF(N253="nulová",J253,0)</f>
        <v>0</v>
      </c>
      <c r="BJ253" s="18" t="s">
        <v>80</v>
      </c>
      <c r="BK253" s="232">
        <f>ROUND(I253*H253,2)</f>
        <v>0</v>
      </c>
      <c r="BL253" s="18" t="s">
        <v>167</v>
      </c>
      <c r="BM253" s="231" t="s">
        <v>1126</v>
      </c>
    </row>
    <row r="254" s="2" customFormat="1">
      <c r="A254" s="39"/>
      <c r="B254" s="40"/>
      <c r="C254" s="41"/>
      <c r="D254" s="233" t="s">
        <v>169</v>
      </c>
      <c r="E254" s="41"/>
      <c r="F254" s="234" t="s">
        <v>1127</v>
      </c>
      <c r="G254" s="41"/>
      <c r="H254" s="41"/>
      <c r="I254" s="138"/>
      <c r="J254" s="41"/>
      <c r="K254" s="41"/>
      <c r="L254" s="45"/>
      <c r="M254" s="235"/>
      <c r="N254" s="236"/>
      <c r="O254" s="85"/>
      <c r="P254" s="85"/>
      <c r="Q254" s="85"/>
      <c r="R254" s="85"/>
      <c r="S254" s="85"/>
      <c r="T254" s="86"/>
      <c r="U254" s="39"/>
      <c r="V254" s="39"/>
      <c r="W254" s="39"/>
      <c r="X254" s="39"/>
      <c r="Y254" s="39"/>
      <c r="Z254" s="39"/>
      <c r="AA254" s="39"/>
      <c r="AB254" s="39"/>
      <c r="AC254" s="39"/>
      <c r="AD254" s="39"/>
      <c r="AE254" s="39"/>
      <c r="AT254" s="18" t="s">
        <v>169</v>
      </c>
      <c r="AU254" s="18" t="s">
        <v>82</v>
      </c>
    </row>
    <row r="255" s="2" customFormat="1">
      <c r="A255" s="39"/>
      <c r="B255" s="40"/>
      <c r="C255" s="41"/>
      <c r="D255" s="233" t="s">
        <v>171</v>
      </c>
      <c r="E255" s="41"/>
      <c r="F255" s="237" t="s">
        <v>1128</v>
      </c>
      <c r="G255" s="41"/>
      <c r="H255" s="41"/>
      <c r="I255" s="138"/>
      <c r="J255" s="41"/>
      <c r="K255" s="41"/>
      <c r="L255" s="45"/>
      <c r="M255" s="235"/>
      <c r="N255" s="236"/>
      <c r="O255" s="85"/>
      <c r="P255" s="85"/>
      <c r="Q255" s="85"/>
      <c r="R255" s="85"/>
      <c r="S255" s="85"/>
      <c r="T255" s="86"/>
      <c r="U255" s="39"/>
      <c r="V255" s="39"/>
      <c r="W255" s="39"/>
      <c r="X255" s="39"/>
      <c r="Y255" s="39"/>
      <c r="Z255" s="39"/>
      <c r="AA255" s="39"/>
      <c r="AB255" s="39"/>
      <c r="AC255" s="39"/>
      <c r="AD255" s="39"/>
      <c r="AE255" s="39"/>
      <c r="AT255" s="18" t="s">
        <v>171</v>
      </c>
      <c r="AU255" s="18" t="s">
        <v>82</v>
      </c>
    </row>
    <row r="256" s="2" customFormat="1" ht="16.5" customHeight="1">
      <c r="A256" s="39"/>
      <c r="B256" s="40"/>
      <c r="C256" s="220" t="s">
        <v>410</v>
      </c>
      <c r="D256" s="220" t="s">
        <v>162</v>
      </c>
      <c r="E256" s="221" t="s">
        <v>1129</v>
      </c>
      <c r="F256" s="222" t="s">
        <v>1130</v>
      </c>
      <c r="G256" s="223" t="s">
        <v>1125</v>
      </c>
      <c r="H256" s="224">
        <v>5</v>
      </c>
      <c r="I256" s="225"/>
      <c r="J256" s="226">
        <f>ROUND(I256*H256,2)</f>
        <v>0</v>
      </c>
      <c r="K256" s="222" t="s">
        <v>166</v>
      </c>
      <c r="L256" s="45"/>
      <c r="M256" s="227" t="s">
        <v>19</v>
      </c>
      <c r="N256" s="228" t="s">
        <v>43</v>
      </c>
      <c r="O256" s="85"/>
      <c r="P256" s="229">
        <f>O256*H256</f>
        <v>0</v>
      </c>
      <c r="Q256" s="229">
        <v>0.00018000000000000001</v>
      </c>
      <c r="R256" s="229">
        <f>Q256*H256</f>
        <v>0.00090000000000000008</v>
      </c>
      <c r="S256" s="229">
        <v>0</v>
      </c>
      <c r="T256" s="230">
        <f>S256*H256</f>
        <v>0</v>
      </c>
      <c r="U256" s="39"/>
      <c r="V256" s="39"/>
      <c r="W256" s="39"/>
      <c r="X256" s="39"/>
      <c r="Y256" s="39"/>
      <c r="Z256" s="39"/>
      <c r="AA256" s="39"/>
      <c r="AB256" s="39"/>
      <c r="AC256" s="39"/>
      <c r="AD256" s="39"/>
      <c r="AE256" s="39"/>
      <c r="AR256" s="231" t="s">
        <v>167</v>
      </c>
      <c r="AT256" s="231" t="s">
        <v>162</v>
      </c>
      <c r="AU256" s="231" t="s">
        <v>82</v>
      </c>
      <c r="AY256" s="18" t="s">
        <v>160</v>
      </c>
      <c r="BE256" s="232">
        <f>IF(N256="základní",J256,0)</f>
        <v>0</v>
      </c>
      <c r="BF256" s="232">
        <f>IF(N256="snížená",J256,0)</f>
        <v>0</v>
      </c>
      <c r="BG256" s="232">
        <f>IF(N256="zákl. přenesená",J256,0)</f>
        <v>0</v>
      </c>
      <c r="BH256" s="232">
        <f>IF(N256="sníž. přenesená",J256,0)</f>
        <v>0</v>
      </c>
      <c r="BI256" s="232">
        <f>IF(N256="nulová",J256,0)</f>
        <v>0</v>
      </c>
      <c r="BJ256" s="18" t="s">
        <v>80</v>
      </c>
      <c r="BK256" s="232">
        <f>ROUND(I256*H256,2)</f>
        <v>0</v>
      </c>
      <c r="BL256" s="18" t="s">
        <v>167</v>
      </c>
      <c r="BM256" s="231" t="s">
        <v>1131</v>
      </c>
    </row>
    <row r="257" s="2" customFormat="1">
      <c r="A257" s="39"/>
      <c r="B257" s="40"/>
      <c r="C257" s="41"/>
      <c r="D257" s="233" t="s">
        <v>169</v>
      </c>
      <c r="E257" s="41"/>
      <c r="F257" s="234" t="s">
        <v>1132</v>
      </c>
      <c r="G257" s="41"/>
      <c r="H257" s="41"/>
      <c r="I257" s="138"/>
      <c r="J257" s="41"/>
      <c r="K257" s="41"/>
      <c r="L257" s="45"/>
      <c r="M257" s="235"/>
      <c r="N257" s="236"/>
      <c r="O257" s="85"/>
      <c r="P257" s="85"/>
      <c r="Q257" s="85"/>
      <c r="R257" s="85"/>
      <c r="S257" s="85"/>
      <c r="T257" s="86"/>
      <c r="U257" s="39"/>
      <c r="V257" s="39"/>
      <c r="W257" s="39"/>
      <c r="X257" s="39"/>
      <c r="Y257" s="39"/>
      <c r="Z257" s="39"/>
      <c r="AA257" s="39"/>
      <c r="AB257" s="39"/>
      <c r="AC257" s="39"/>
      <c r="AD257" s="39"/>
      <c r="AE257" s="39"/>
      <c r="AT257" s="18" t="s">
        <v>169</v>
      </c>
      <c r="AU257" s="18" t="s">
        <v>82</v>
      </c>
    </row>
    <row r="258" s="2" customFormat="1">
      <c r="A258" s="39"/>
      <c r="B258" s="40"/>
      <c r="C258" s="41"/>
      <c r="D258" s="233" t="s">
        <v>171</v>
      </c>
      <c r="E258" s="41"/>
      <c r="F258" s="237" t="s">
        <v>1128</v>
      </c>
      <c r="G258" s="41"/>
      <c r="H258" s="41"/>
      <c r="I258" s="138"/>
      <c r="J258" s="41"/>
      <c r="K258" s="41"/>
      <c r="L258" s="45"/>
      <c r="M258" s="235"/>
      <c r="N258" s="236"/>
      <c r="O258" s="85"/>
      <c r="P258" s="85"/>
      <c r="Q258" s="85"/>
      <c r="R258" s="85"/>
      <c r="S258" s="85"/>
      <c r="T258" s="86"/>
      <c r="U258" s="39"/>
      <c r="V258" s="39"/>
      <c r="W258" s="39"/>
      <c r="X258" s="39"/>
      <c r="Y258" s="39"/>
      <c r="Z258" s="39"/>
      <c r="AA258" s="39"/>
      <c r="AB258" s="39"/>
      <c r="AC258" s="39"/>
      <c r="AD258" s="39"/>
      <c r="AE258" s="39"/>
      <c r="AT258" s="18" t="s">
        <v>171</v>
      </c>
      <c r="AU258" s="18" t="s">
        <v>82</v>
      </c>
    </row>
    <row r="259" s="2" customFormat="1" ht="16.5" customHeight="1">
      <c r="A259" s="39"/>
      <c r="B259" s="40"/>
      <c r="C259" s="220" t="s">
        <v>414</v>
      </c>
      <c r="D259" s="220" t="s">
        <v>162</v>
      </c>
      <c r="E259" s="221" t="s">
        <v>1133</v>
      </c>
      <c r="F259" s="222" t="s">
        <v>1134</v>
      </c>
      <c r="G259" s="223" t="s">
        <v>1125</v>
      </c>
      <c r="H259" s="224">
        <v>17</v>
      </c>
      <c r="I259" s="225"/>
      <c r="J259" s="226">
        <f>ROUND(I259*H259,2)</f>
        <v>0</v>
      </c>
      <c r="K259" s="222" t="s">
        <v>166</v>
      </c>
      <c r="L259" s="45"/>
      <c r="M259" s="227" t="s">
        <v>19</v>
      </c>
      <c r="N259" s="228" t="s">
        <v>43</v>
      </c>
      <c r="O259" s="85"/>
      <c r="P259" s="229">
        <f>O259*H259</f>
        <v>0</v>
      </c>
      <c r="Q259" s="229">
        <v>0.00031</v>
      </c>
      <c r="R259" s="229">
        <f>Q259*H259</f>
        <v>0.0052700000000000004</v>
      </c>
      <c r="S259" s="229">
        <v>0</v>
      </c>
      <c r="T259" s="230">
        <f>S259*H259</f>
        <v>0</v>
      </c>
      <c r="U259" s="39"/>
      <c r="V259" s="39"/>
      <c r="W259" s="39"/>
      <c r="X259" s="39"/>
      <c r="Y259" s="39"/>
      <c r="Z259" s="39"/>
      <c r="AA259" s="39"/>
      <c r="AB259" s="39"/>
      <c r="AC259" s="39"/>
      <c r="AD259" s="39"/>
      <c r="AE259" s="39"/>
      <c r="AR259" s="231" t="s">
        <v>167</v>
      </c>
      <c r="AT259" s="231" t="s">
        <v>162</v>
      </c>
      <c r="AU259" s="231" t="s">
        <v>82</v>
      </c>
      <c r="AY259" s="18" t="s">
        <v>160</v>
      </c>
      <c r="BE259" s="232">
        <f>IF(N259="základní",J259,0)</f>
        <v>0</v>
      </c>
      <c r="BF259" s="232">
        <f>IF(N259="snížená",J259,0)</f>
        <v>0</v>
      </c>
      <c r="BG259" s="232">
        <f>IF(N259="zákl. přenesená",J259,0)</f>
        <v>0</v>
      </c>
      <c r="BH259" s="232">
        <f>IF(N259="sníž. přenesená",J259,0)</f>
        <v>0</v>
      </c>
      <c r="BI259" s="232">
        <f>IF(N259="nulová",J259,0)</f>
        <v>0</v>
      </c>
      <c r="BJ259" s="18" t="s">
        <v>80</v>
      </c>
      <c r="BK259" s="232">
        <f>ROUND(I259*H259,2)</f>
        <v>0</v>
      </c>
      <c r="BL259" s="18" t="s">
        <v>167</v>
      </c>
      <c r="BM259" s="231" t="s">
        <v>1135</v>
      </c>
    </row>
    <row r="260" s="2" customFormat="1">
      <c r="A260" s="39"/>
      <c r="B260" s="40"/>
      <c r="C260" s="41"/>
      <c r="D260" s="233" t="s">
        <v>169</v>
      </c>
      <c r="E260" s="41"/>
      <c r="F260" s="234" t="s">
        <v>1136</v>
      </c>
      <c r="G260" s="41"/>
      <c r="H260" s="41"/>
      <c r="I260" s="138"/>
      <c r="J260" s="41"/>
      <c r="K260" s="41"/>
      <c r="L260" s="45"/>
      <c r="M260" s="235"/>
      <c r="N260" s="236"/>
      <c r="O260" s="85"/>
      <c r="P260" s="85"/>
      <c r="Q260" s="85"/>
      <c r="R260" s="85"/>
      <c r="S260" s="85"/>
      <c r="T260" s="86"/>
      <c r="U260" s="39"/>
      <c r="V260" s="39"/>
      <c r="W260" s="39"/>
      <c r="X260" s="39"/>
      <c r="Y260" s="39"/>
      <c r="Z260" s="39"/>
      <c r="AA260" s="39"/>
      <c r="AB260" s="39"/>
      <c r="AC260" s="39"/>
      <c r="AD260" s="39"/>
      <c r="AE260" s="39"/>
      <c r="AT260" s="18" t="s">
        <v>169</v>
      </c>
      <c r="AU260" s="18" t="s">
        <v>82</v>
      </c>
    </row>
    <row r="261" s="2" customFormat="1">
      <c r="A261" s="39"/>
      <c r="B261" s="40"/>
      <c r="C261" s="41"/>
      <c r="D261" s="233" t="s">
        <v>171</v>
      </c>
      <c r="E261" s="41"/>
      <c r="F261" s="237" t="s">
        <v>1128</v>
      </c>
      <c r="G261" s="41"/>
      <c r="H261" s="41"/>
      <c r="I261" s="138"/>
      <c r="J261" s="41"/>
      <c r="K261" s="41"/>
      <c r="L261" s="45"/>
      <c r="M261" s="235"/>
      <c r="N261" s="236"/>
      <c r="O261" s="85"/>
      <c r="P261" s="85"/>
      <c r="Q261" s="85"/>
      <c r="R261" s="85"/>
      <c r="S261" s="85"/>
      <c r="T261" s="86"/>
      <c r="U261" s="39"/>
      <c r="V261" s="39"/>
      <c r="W261" s="39"/>
      <c r="X261" s="39"/>
      <c r="Y261" s="39"/>
      <c r="Z261" s="39"/>
      <c r="AA261" s="39"/>
      <c r="AB261" s="39"/>
      <c r="AC261" s="39"/>
      <c r="AD261" s="39"/>
      <c r="AE261" s="39"/>
      <c r="AT261" s="18" t="s">
        <v>171</v>
      </c>
      <c r="AU261" s="18" t="s">
        <v>82</v>
      </c>
    </row>
    <row r="262" s="2" customFormat="1" ht="16.5" customHeight="1">
      <c r="A262" s="39"/>
      <c r="B262" s="40"/>
      <c r="C262" s="220" t="s">
        <v>419</v>
      </c>
      <c r="D262" s="220" t="s">
        <v>162</v>
      </c>
      <c r="E262" s="221" t="s">
        <v>897</v>
      </c>
      <c r="F262" s="222" t="s">
        <v>898</v>
      </c>
      <c r="G262" s="223" t="s">
        <v>379</v>
      </c>
      <c r="H262" s="224">
        <v>68</v>
      </c>
      <c r="I262" s="225"/>
      <c r="J262" s="226">
        <f>ROUND(I262*H262,2)</f>
        <v>0</v>
      </c>
      <c r="K262" s="222" t="s">
        <v>166</v>
      </c>
      <c r="L262" s="45"/>
      <c r="M262" s="227" t="s">
        <v>19</v>
      </c>
      <c r="N262" s="228" t="s">
        <v>43</v>
      </c>
      <c r="O262" s="85"/>
      <c r="P262" s="229">
        <f>O262*H262</f>
        <v>0</v>
      </c>
      <c r="Q262" s="229">
        <v>0.0091800000000000007</v>
      </c>
      <c r="R262" s="229">
        <f>Q262*H262</f>
        <v>0.62424000000000002</v>
      </c>
      <c r="S262" s="229">
        <v>0</v>
      </c>
      <c r="T262" s="230">
        <f>S262*H262</f>
        <v>0</v>
      </c>
      <c r="U262" s="39"/>
      <c r="V262" s="39"/>
      <c r="W262" s="39"/>
      <c r="X262" s="39"/>
      <c r="Y262" s="39"/>
      <c r="Z262" s="39"/>
      <c r="AA262" s="39"/>
      <c r="AB262" s="39"/>
      <c r="AC262" s="39"/>
      <c r="AD262" s="39"/>
      <c r="AE262" s="39"/>
      <c r="AR262" s="231" t="s">
        <v>167</v>
      </c>
      <c r="AT262" s="231" t="s">
        <v>162</v>
      </c>
      <c r="AU262" s="231" t="s">
        <v>82</v>
      </c>
      <c r="AY262" s="18" t="s">
        <v>160</v>
      </c>
      <c r="BE262" s="232">
        <f>IF(N262="základní",J262,0)</f>
        <v>0</v>
      </c>
      <c r="BF262" s="232">
        <f>IF(N262="snížená",J262,0)</f>
        <v>0</v>
      </c>
      <c r="BG262" s="232">
        <f>IF(N262="zákl. přenesená",J262,0)</f>
        <v>0</v>
      </c>
      <c r="BH262" s="232">
        <f>IF(N262="sníž. přenesená",J262,0)</f>
        <v>0</v>
      </c>
      <c r="BI262" s="232">
        <f>IF(N262="nulová",J262,0)</f>
        <v>0</v>
      </c>
      <c r="BJ262" s="18" t="s">
        <v>80</v>
      </c>
      <c r="BK262" s="232">
        <f>ROUND(I262*H262,2)</f>
        <v>0</v>
      </c>
      <c r="BL262" s="18" t="s">
        <v>167</v>
      </c>
      <c r="BM262" s="231" t="s">
        <v>1137</v>
      </c>
    </row>
    <row r="263" s="2" customFormat="1">
      <c r="A263" s="39"/>
      <c r="B263" s="40"/>
      <c r="C263" s="41"/>
      <c r="D263" s="233" t="s">
        <v>169</v>
      </c>
      <c r="E263" s="41"/>
      <c r="F263" s="234" t="s">
        <v>898</v>
      </c>
      <c r="G263" s="41"/>
      <c r="H263" s="41"/>
      <c r="I263" s="138"/>
      <c r="J263" s="41"/>
      <c r="K263" s="41"/>
      <c r="L263" s="45"/>
      <c r="M263" s="235"/>
      <c r="N263" s="236"/>
      <c r="O263" s="85"/>
      <c r="P263" s="85"/>
      <c r="Q263" s="85"/>
      <c r="R263" s="85"/>
      <c r="S263" s="85"/>
      <c r="T263" s="86"/>
      <c r="U263" s="39"/>
      <c r="V263" s="39"/>
      <c r="W263" s="39"/>
      <c r="X263" s="39"/>
      <c r="Y263" s="39"/>
      <c r="Z263" s="39"/>
      <c r="AA263" s="39"/>
      <c r="AB263" s="39"/>
      <c r="AC263" s="39"/>
      <c r="AD263" s="39"/>
      <c r="AE263" s="39"/>
      <c r="AT263" s="18" t="s">
        <v>169</v>
      </c>
      <c r="AU263" s="18" t="s">
        <v>82</v>
      </c>
    </row>
    <row r="264" s="2" customFormat="1">
      <c r="A264" s="39"/>
      <c r="B264" s="40"/>
      <c r="C264" s="41"/>
      <c r="D264" s="233" t="s">
        <v>171</v>
      </c>
      <c r="E264" s="41"/>
      <c r="F264" s="237" t="s">
        <v>900</v>
      </c>
      <c r="G264" s="41"/>
      <c r="H264" s="41"/>
      <c r="I264" s="138"/>
      <c r="J264" s="41"/>
      <c r="K264" s="41"/>
      <c r="L264" s="45"/>
      <c r="M264" s="235"/>
      <c r="N264" s="236"/>
      <c r="O264" s="85"/>
      <c r="P264" s="85"/>
      <c r="Q264" s="85"/>
      <c r="R264" s="85"/>
      <c r="S264" s="85"/>
      <c r="T264" s="86"/>
      <c r="U264" s="39"/>
      <c r="V264" s="39"/>
      <c r="W264" s="39"/>
      <c r="X264" s="39"/>
      <c r="Y264" s="39"/>
      <c r="Z264" s="39"/>
      <c r="AA264" s="39"/>
      <c r="AB264" s="39"/>
      <c r="AC264" s="39"/>
      <c r="AD264" s="39"/>
      <c r="AE264" s="39"/>
      <c r="AT264" s="18" t="s">
        <v>171</v>
      </c>
      <c r="AU264" s="18" t="s">
        <v>82</v>
      </c>
    </row>
    <row r="265" s="2" customFormat="1" ht="16.5" customHeight="1">
      <c r="A265" s="39"/>
      <c r="B265" s="40"/>
      <c r="C265" s="249" t="s">
        <v>423</v>
      </c>
      <c r="D265" s="249" t="s">
        <v>187</v>
      </c>
      <c r="E265" s="250" t="s">
        <v>1138</v>
      </c>
      <c r="F265" s="251" t="s">
        <v>1139</v>
      </c>
      <c r="G265" s="252" t="s">
        <v>379</v>
      </c>
      <c r="H265" s="253">
        <v>44</v>
      </c>
      <c r="I265" s="254"/>
      <c r="J265" s="255">
        <f>ROUND(I265*H265,2)</f>
        <v>0</v>
      </c>
      <c r="K265" s="251" t="s">
        <v>166</v>
      </c>
      <c r="L265" s="256"/>
      <c r="M265" s="257" t="s">
        <v>19</v>
      </c>
      <c r="N265" s="258" t="s">
        <v>43</v>
      </c>
      <c r="O265" s="85"/>
      <c r="P265" s="229">
        <f>O265*H265</f>
        <v>0</v>
      </c>
      <c r="Q265" s="229">
        <v>0.52600000000000002</v>
      </c>
      <c r="R265" s="229">
        <f>Q265*H265</f>
        <v>23.144000000000002</v>
      </c>
      <c r="S265" s="229">
        <v>0</v>
      </c>
      <c r="T265" s="230">
        <f>S265*H265</f>
        <v>0</v>
      </c>
      <c r="U265" s="39"/>
      <c r="V265" s="39"/>
      <c r="W265" s="39"/>
      <c r="X265" s="39"/>
      <c r="Y265" s="39"/>
      <c r="Z265" s="39"/>
      <c r="AA265" s="39"/>
      <c r="AB265" s="39"/>
      <c r="AC265" s="39"/>
      <c r="AD265" s="39"/>
      <c r="AE265" s="39"/>
      <c r="AR265" s="231" t="s">
        <v>191</v>
      </c>
      <c r="AT265" s="231" t="s">
        <v>187</v>
      </c>
      <c r="AU265" s="231" t="s">
        <v>82</v>
      </c>
      <c r="AY265" s="18" t="s">
        <v>160</v>
      </c>
      <c r="BE265" s="232">
        <f>IF(N265="základní",J265,0)</f>
        <v>0</v>
      </c>
      <c r="BF265" s="232">
        <f>IF(N265="snížená",J265,0)</f>
        <v>0</v>
      </c>
      <c r="BG265" s="232">
        <f>IF(N265="zákl. přenesená",J265,0)</f>
        <v>0</v>
      </c>
      <c r="BH265" s="232">
        <f>IF(N265="sníž. přenesená",J265,0)</f>
        <v>0</v>
      </c>
      <c r="BI265" s="232">
        <f>IF(N265="nulová",J265,0)</f>
        <v>0</v>
      </c>
      <c r="BJ265" s="18" t="s">
        <v>80</v>
      </c>
      <c r="BK265" s="232">
        <f>ROUND(I265*H265,2)</f>
        <v>0</v>
      </c>
      <c r="BL265" s="18" t="s">
        <v>167</v>
      </c>
      <c r="BM265" s="231" t="s">
        <v>1140</v>
      </c>
    </row>
    <row r="266" s="2" customFormat="1">
      <c r="A266" s="39"/>
      <c r="B266" s="40"/>
      <c r="C266" s="41"/>
      <c r="D266" s="233" t="s">
        <v>169</v>
      </c>
      <c r="E266" s="41"/>
      <c r="F266" s="234" t="s">
        <v>1139</v>
      </c>
      <c r="G266" s="41"/>
      <c r="H266" s="41"/>
      <c r="I266" s="138"/>
      <c r="J266" s="41"/>
      <c r="K266" s="41"/>
      <c r="L266" s="45"/>
      <c r="M266" s="235"/>
      <c r="N266" s="236"/>
      <c r="O266" s="85"/>
      <c r="P266" s="85"/>
      <c r="Q266" s="85"/>
      <c r="R266" s="85"/>
      <c r="S266" s="85"/>
      <c r="T266" s="86"/>
      <c r="U266" s="39"/>
      <c r="V266" s="39"/>
      <c r="W266" s="39"/>
      <c r="X266" s="39"/>
      <c r="Y266" s="39"/>
      <c r="Z266" s="39"/>
      <c r="AA266" s="39"/>
      <c r="AB266" s="39"/>
      <c r="AC266" s="39"/>
      <c r="AD266" s="39"/>
      <c r="AE266" s="39"/>
      <c r="AT266" s="18" t="s">
        <v>169</v>
      </c>
      <c r="AU266" s="18" t="s">
        <v>82</v>
      </c>
    </row>
    <row r="267" s="13" customFormat="1">
      <c r="A267" s="13"/>
      <c r="B267" s="238"/>
      <c r="C267" s="239"/>
      <c r="D267" s="233" t="s">
        <v>173</v>
      </c>
      <c r="E267" s="240" t="s">
        <v>19</v>
      </c>
      <c r="F267" s="241" t="s">
        <v>1141</v>
      </c>
      <c r="G267" s="239"/>
      <c r="H267" s="242">
        <v>44</v>
      </c>
      <c r="I267" s="243"/>
      <c r="J267" s="239"/>
      <c r="K267" s="239"/>
      <c r="L267" s="244"/>
      <c r="M267" s="245"/>
      <c r="N267" s="246"/>
      <c r="O267" s="246"/>
      <c r="P267" s="246"/>
      <c r="Q267" s="246"/>
      <c r="R267" s="246"/>
      <c r="S267" s="246"/>
      <c r="T267" s="247"/>
      <c r="U267" s="13"/>
      <c r="V267" s="13"/>
      <c r="W267" s="13"/>
      <c r="X267" s="13"/>
      <c r="Y267" s="13"/>
      <c r="Z267" s="13"/>
      <c r="AA267" s="13"/>
      <c r="AB267" s="13"/>
      <c r="AC267" s="13"/>
      <c r="AD267" s="13"/>
      <c r="AE267" s="13"/>
      <c r="AT267" s="248" t="s">
        <v>173</v>
      </c>
      <c r="AU267" s="248" t="s">
        <v>82</v>
      </c>
      <c r="AV267" s="13" t="s">
        <v>82</v>
      </c>
      <c r="AW267" s="13" t="s">
        <v>33</v>
      </c>
      <c r="AX267" s="13" t="s">
        <v>80</v>
      </c>
      <c r="AY267" s="248" t="s">
        <v>160</v>
      </c>
    </row>
    <row r="268" s="2" customFormat="1" ht="16.5" customHeight="1">
      <c r="A268" s="39"/>
      <c r="B268" s="40"/>
      <c r="C268" s="249" t="s">
        <v>1142</v>
      </c>
      <c r="D268" s="249" t="s">
        <v>187</v>
      </c>
      <c r="E268" s="250" t="s">
        <v>1143</v>
      </c>
      <c r="F268" s="251" t="s">
        <v>1144</v>
      </c>
      <c r="G268" s="252" t="s">
        <v>379</v>
      </c>
      <c r="H268" s="253">
        <v>24</v>
      </c>
      <c r="I268" s="254"/>
      <c r="J268" s="255">
        <f>ROUND(I268*H268,2)</f>
        <v>0</v>
      </c>
      <c r="K268" s="251" t="s">
        <v>166</v>
      </c>
      <c r="L268" s="256"/>
      <c r="M268" s="257" t="s">
        <v>19</v>
      </c>
      <c r="N268" s="258" t="s">
        <v>43</v>
      </c>
      <c r="O268" s="85"/>
      <c r="P268" s="229">
        <f>O268*H268</f>
        <v>0</v>
      </c>
      <c r="Q268" s="229">
        <v>0.26200000000000001</v>
      </c>
      <c r="R268" s="229">
        <f>Q268*H268</f>
        <v>6.2880000000000003</v>
      </c>
      <c r="S268" s="229">
        <v>0</v>
      </c>
      <c r="T268" s="230">
        <f>S268*H268</f>
        <v>0</v>
      </c>
      <c r="U268" s="39"/>
      <c r="V268" s="39"/>
      <c r="W268" s="39"/>
      <c r="X268" s="39"/>
      <c r="Y268" s="39"/>
      <c r="Z268" s="39"/>
      <c r="AA268" s="39"/>
      <c r="AB268" s="39"/>
      <c r="AC268" s="39"/>
      <c r="AD268" s="39"/>
      <c r="AE268" s="39"/>
      <c r="AR268" s="231" t="s">
        <v>191</v>
      </c>
      <c r="AT268" s="231" t="s">
        <v>187</v>
      </c>
      <c r="AU268" s="231" t="s">
        <v>82</v>
      </c>
      <c r="AY268" s="18" t="s">
        <v>160</v>
      </c>
      <c r="BE268" s="232">
        <f>IF(N268="základní",J268,0)</f>
        <v>0</v>
      </c>
      <c r="BF268" s="232">
        <f>IF(N268="snížená",J268,0)</f>
        <v>0</v>
      </c>
      <c r="BG268" s="232">
        <f>IF(N268="zákl. přenesená",J268,0)</f>
        <v>0</v>
      </c>
      <c r="BH268" s="232">
        <f>IF(N268="sníž. přenesená",J268,0)</f>
        <v>0</v>
      </c>
      <c r="BI268" s="232">
        <f>IF(N268="nulová",J268,0)</f>
        <v>0</v>
      </c>
      <c r="BJ268" s="18" t="s">
        <v>80</v>
      </c>
      <c r="BK268" s="232">
        <f>ROUND(I268*H268,2)</f>
        <v>0</v>
      </c>
      <c r="BL268" s="18" t="s">
        <v>167</v>
      </c>
      <c r="BM268" s="231" t="s">
        <v>1145</v>
      </c>
    </row>
    <row r="269" s="2" customFormat="1">
      <c r="A269" s="39"/>
      <c r="B269" s="40"/>
      <c r="C269" s="41"/>
      <c r="D269" s="233" t="s">
        <v>169</v>
      </c>
      <c r="E269" s="41"/>
      <c r="F269" s="234" t="s">
        <v>1144</v>
      </c>
      <c r="G269" s="41"/>
      <c r="H269" s="41"/>
      <c r="I269" s="138"/>
      <c r="J269" s="41"/>
      <c r="K269" s="41"/>
      <c r="L269" s="45"/>
      <c r="M269" s="235"/>
      <c r="N269" s="236"/>
      <c r="O269" s="85"/>
      <c r="P269" s="85"/>
      <c r="Q269" s="85"/>
      <c r="R269" s="85"/>
      <c r="S269" s="85"/>
      <c r="T269" s="86"/>
      <c r="U269" s="39"/>
      <c r="V269" s="39"/>
      <c r="W269" s="39"/>
      <c r="X269" s="39"/>
      <c r="Y269" s="39"/>
      <c r="Z269" s="39"/>
      <c r="AA269" s="39"/>
      <c r="AB269" s="39"/>
      <c r="AC269" s="39"/>
      <c r="AD269" s="39"/>
      <c r="AE269" s="39"/>
      <c r="AT269" s="18" t="s">
        <v>169</v>
      </c>
      <c r="AU269" s="18" t="s">
        <v>82</v>
      </c>
    </row>
    <row r="270" s="13" customFormat="1">
      <c r="A270" s="13"/>
      <c r="B270" s="238"/>
      <c r="C270" s="239"/>
      <c r="D270" s="233" t="s">
        <v>173</v>
      </c>
      <c r="E270" s="240" t="s">
        <v>19</v>
      </c>
      <c r="F270" s="241" t="s">
        <v>1146</v>
      </c>
      <c r="G270" s="239"/>
      <c r="H270" s="242">
        <v>2</v>
      </c>
      <c r="I270" s="243"/>
      <c r="J270" s="239"/>
      <c r="K270" s="239"/>
      <c r="L270" s="244"/>
      <c r="M270" s="245"/>
      <c r="N270" s="246"/>
      <c r="O270" s="246"/>
      <c r="P270" s="246"/>
      <c r="Q270" s="246"/>
      <c r="R270" s="246"/>
      <c r="S270" s="246"/>
      <c r="T270" s="247"/>
      <c r="U270" s="13"/>
      <c r="V270" s="13"/>
      <c r="W270" s="13"/>
      <c r="X270" s="13"/>
      <c r="Y270" s="13"/>
      <c r="Z270" s="13"/>
      <c r="AA270" s="13"/>
      <c r="AB270" s="13"/>
      <c r="AC270" s="13"/>
      <c r="AD270" s="13"/>
      <c r="AE270" s="13"/>
      <c r="AT270" s="248" t="s">
        <v>173</v>
      </c>
      <c r="AU270" s="248" t="s">
        <v>82</v>
      </c>
      <c r="AV270" s="13" t="s">
        <v>82</v>
      </c>
      <c r="AW270" s="13" t="s">
        <v>33</v>
      </c>
      <c r="AX270" s="13" t="s">
        <v>72</v>
      </c>
      <c r="AY270" s="248" t="s">
        <v>160</v>
      </c>
    </row>
    <row r="271" s="13" customFormat="1">
      <c r="A271" s="13"/>
      <c r="B271" s="238"/>
      <c r="C271" s="239"/>
      <c r="D271" s="233" t="s">
        <v>173</v>
      </c>
      <c r="E271" s="240" t="s">
        <v>19</v>
      </c>
      <c r="F271" s="241" t="s">
        <v>1147</v>
      </c>
      <c r="G271" s="239"/>
      <c r="H271" s="242">
        <v>22</v>
      </c>
      <c r="I271" s="243"/>
      <c r="J271" s="239"/>
      <c r="K271" s="239"/>
      <c r="L271" s="244"/>
      <c r="M271" s="245"/>
      <c r="N271" s="246"/>
      <c r="O271" s="246"/>
      <c r="P271" s="246"/>
      <c r="Q271" s="246"/>
      <c r="R271" s="246"/>
      <c r="S271" s="246"/>
      <c r="T271" s="247"/>
      <c r="U271" s="13"/>
      <c r="V271" s="13"/>
      <c r="W271" s="13"/>
      <c r="X271" s="13"/>
      <c r="Y271" s="13"/>
      <c r="Z271" s="13"/>
      <c r="AA271" s="13"/>
      <c r="AB271" s="13"/>
      <c r="AC271" s="13"/>
      <c r="AD271" s="13"/>
      <c r="AE271" s="13"/>
      <c r="AT271" s="248" t="s">
        <v>173</v>
      </c>
      <c r="AU271" s="248" t="s">
        <v>82</v>
      </c>
      <c r="AV271" s="13" t="s">
        <v>82</v>
      </c>
      <c r="AW271" s="13" t="s">
        <v>33</v>
      </c>
      <c r="AX271" s="13" t="s">
        <v>72</v>
      </c>
      <c r="AY271" s="248" t="s">
        <v>160</v>
      </c>
    </row>
    <row r="272" s="14" customFormat="1">
      <c r="A272" s="14"/>
      <c r="B272" s="259"/>
      <c r="C272" s="260"/>
      <c r="D272" s="233" t="s">
        <v>173</v>
      </c>
      <c r="E272" s="261" t="s">
        <v>19</v>
      </c>
      <c r="F272" s="262" t="s">
        <v>204</v>
      </c>
      <c r="G272" s="260"/>
      <c r="H272" s="263">
        <v>24</v>
      </c>
      <c r="I272" s="264"/>
      <c r="J272" s="260"/>
      <c r="K272" s="260"/>
      <c r="L272" s="265"/>
      <c r="M272" s="266"/>
      <c r="N272" s="267"/>
      <c r="O272" s="267"/>
      <c r="P272" s="267"/>
      <c r="Q272" s="267"/>
      <c r="R272" s="267"/>
      <c r="S272" s="267"/>
      <c r="T272" s="268"/>
      <c r="U272" s="14"/>
      <c r="V272" s="14"/>
      <c r="W272" s="14"/>
      <c r="X272" s="14"/>
      <c r="Y272" s="14"/>
      <c r="Z272" s="14"/>
      <c r="AA272" s="14"/>
      <c r="AB272" s="14"/>
      <c r="AC272" s="14"/>
      <c r="AD272" s="14"/>
      <c r="AE272" s="14"/>
      <c r="AT272" s="269" t="s">
        <v>173</v>
      </c>
      <c r="AU272" s="269" t="s">
        <v>82</v>
      </c>
      <c r="AV272" s="14" t="s">
        <v>167</v>
      </c>
      <c r="AW272" s="14" t="s">
        <v>33</v>
      </c>
      <c r="AX272" s="14" t="s">
        <v>80</v>
      </c>
      <c r="AY272" s="269" t="s">
        <v>160</v>
      </c>
    </row>
    <row r="273" s="2" customFormat="1" ht="16.5" customHeight="1">
      <c r="A273" s="39"/>
      <c r="B273" s="40"/>
      <c r="C273" s="220" t="s">
        <v>429</v>
      </c>
      <c r="D273" s="220" t="s">
        <v>162</v>
      </c>
      <c r="E273" s="221" t="s">
        <v>1148</v>
      </c>
      <c r="F273" s="222" t="s">
        <v>1149</v>
      </c>
      <c r="G273" s="223" t="s">
        <v>379</v>
      </c>
      <c r="H273" s="224">
        <v>24</v>
      </c>
      <c r="I273" s="225"/>
      <c r="J273" s="226">
        <f>ROUND(I273*H273,2)</f>
        <v>0</v>
      </c>
      <c r="K273" s="222" t="s">
        <v>166</v>
      </c>
      <c r="L273" s="45"/>
      <c r="M273" s="227" t="s">
        <v>19</v>
      </c>
      <c r="N273" s="228" t="s">
        <v>43</v>
      </c>
      <c r="O273" s="85"/>
      <c r="P273" s="229">
        <f>O273*H273</f>
        <v>0</v>
      </c>
      <c r="Q273" s="229">
        <v>0.011469999999999999</v>
      </c>
      <c r="R273" s="229">
        <f>Q273*H273</f>
        <v>0.27527999999999997</v>
      </c>
      <c r="S273" s="229">
        <v>0</v>
      </c>
      <c r="T273" s="230">
        <f>S273*H273</f>
        <v>0</v>
      </c>
      <c r="U273" s="39"/>
      <c r="V273" s="39"/>
      <c r="W273" s="39"/>
      <c r="X273" s="39"/>
      <c r="Y273" s="39"/>
      <c r="Z273" s="39"/>
      <c r="AA273" s="39"/>
      <c r="AB273" s="39"/>
      <c r="AC273" s="39"/>
      <c r="AD273" s="39"/>
      <c r="AE273" s="39"/>
      <c r="AR273" s="231" t="s">
        <v>167</v>
      </c>
      <c r="AT273" s="231" t="s">
        <v>162</v>
      </c>
      <c r="AU273" s="231" t="s">
        <v>82</v>
      </c>
      <c r="AY273" s="18" t="s">
        <v>160</v>
      </c>
      <c r="BE273" s="232">
        <f>IF(N273="základní",J273,0)</f>
        <v>0</v>
      </c>
      <c r="BF273" s="232">
        <f>IF(N273="snížená",J273,0)</f>
        <v>0</v>
      </c>
      <c r="BG273" s="232">
        <f>IF(N273="zákl. přenesená",J273,0)</f>
        <v>0</v>
      </c>
      <c r="BH273" s="232">
        <f>IF(N273="sníž. přenesená",J273,0)</f>
        <v>0</v>
      </c>
      <c r="BI273" s="232">
        <f>IF(N273="nulová",J273,0)</f>
        <v>0</v>
      </c>
      <c r="BJ273" s="18" t="s">
        <v>80</v>
      </c>
      <c r="BK273" s="232">
        <f>ROUND(I273*H273,2)</f>
        <v>0</v>
      </c>
      <c r="BL273" s="18" t="s">
        <v>167</v>
      </c>
      <c r="BM273" s="231" t="s">
        <v>1150</v>
      </c>
    </row>
    <row r="274" s="2" customFormat="1">
      <c r="A274" s="39"/>
      <c r="B274" s="40"/>
      <c r="C274" s="41"/>
      <c r="D274" s="233" t="s">
        <v>169</v>
      </c>
      <c r="E274" s="41"/>
      <c r="F274" s="234" t="s">
        <v>1149</v>
      </c>
      <c r="G274" s="41"/>
      <c r="H274" s="41"/>
      <c r="I274" s="138"/>
      <c r="J274" s="41"/>
      <c r="K274" s="41"/>
      <c r="L274" s="45"/>
      <c r="M274" s="235"/>
      <c r="N274" s="236"/>
      <c r="O274" s="85"/>
      <c r="P274" s="85"/>
      <c r="Q274" s="85"/>
      <c r="R274" s="85"/>
      <c r="S274" s="85"/>
      <c r="T274" s="86"/>
      <c r="U274" s="39"/>
      <c r="V274" s="39"/>
      <c r="W274" s="39"/>
      <c r="X274" s="39"/>
      <c r="Y274" s="39"/>
      <c r="Z274" s="39"/>
      <c r="AA274" s="39"/>
      <c r="AB274" s="39"/>
      <c r="AC274" s="39"/>
      <c r="AD274" s="39"/>
      <c r="AE274" s="39"/>
      <c r="AT274" s="18" t="s">
        <v>169</v>
      </c>
      <c r="AU274" s="18" t="s">
        <v>82</v>
      </c>
    </row>
    <row r="275" s="2" customFormat="1">
      <c r="A275" s="39"/>
      <c r="B275" s="40"/>
      <c r="C275" s="41"/>
      <c r="D275" s="233" t="s">
        <v>171</v>
      </c>
      <c r="E275" s="41"/>
      <c r="F275" s="237" t="s">
        <v>900</v>
      </c>
      <c r="G275" s="41"/>
      <c r="H275" s="41"/>
      <c r="I275" s="138"/>
      <c r="J275" s="41"/>
      <c r="K275" s="41"/>
      <c r="L275" s="45"/>
      <c r="M275" s="235"/>
      <c r="N275" s="236"/>
      <c r="O275" s="85"/>
      <c r="P275" s="85"/>
      <c r="Q275" s="85"/>
      <c r="R275" s="85"/>
      <c r="S275" s="85"/>
      <c r="T275" s="86"/>
      <c r="U275" s="39"/>
      <c r="V275" s="39"/>
      <c r="W275" s="39"/>
      <c r="X275" s="39"/>
      <c r="Y275" s="39"/>
      <c r="Z275" s="39"/>
      <c r="AA275" s="39"/>
      <c r="AB275" s="39"/>
      <c r="AC275" s="39"/>
      <c r="AD275" s="39"/>
      <c r="AE275" s="39"/>
      <c r="AT275" s="18" t="s">
        <v>171</v>
      </c>
      <c r="AU275" s="18" t="s">
        <v>82</v>
      </c>
    </row>
    <row r="276" s="13" customFormat="1">
      <c r="A276" s="13"/>
      <c r="B276" s="238"/>
      <c r="C276" s="239"/>
      <c r="D276" s="233" t="s">
        <v>173</v>
      </c>
      <c r="E276" s="240" t="s">
        <v>19</v>
      </c>
      <c r="F276" s="241" t="s">
        <v>1151</v>
      </c>
      <c r="G276" s="239"/>
      <c r="H276" s="242">
        <v>24</v>
      </c>
      <c r="I276" s="243"/>
      <c r="J276" s="239"/>
      <c r="K276" s="239"/>
      <c r="L276" s="244"/>
      <c r="M276" s="245"/>
      <c r="N276" s="246"/>
      <c r="O276" s="246"/>
      <c r="P276" s="246"/>
      <c r="Q276" s="246"/>
      <c r="R276" s="246"/>
      <c r="S276" s="246"/>
      <c r="T276" s="247"/>
      <c r="U276" s="13"/>
      <c r="V276" s="13"/>
      <c r="W276" s="13"/>
      <c r="X276" s="13"/>
      <c r="Y276" s="13"/>
      <c r="Z276" s="13"/>
      <c r="AA276" s="13"/>
      <c r="AB276" s="13"/>
      <c r="AC276" s="13"/>
      <c r="AD276" s="13"/>
      <c r="AE276" s="13"/>
      <c r="AT276" s="248" t="s">
        <v>173</v>
      </c>
      <c r="AU276" s="248" t="s">
        <v>82</v>
      </c>
      <c r="AV276" s="13" t="s">
        <v>82</v>
      </c>
      <c r="AW276" s="13" t="s">
        <v>33</v>
      </c>
      <c r="AX276" s="13" t="s">
        <v>80</v>
      </c>
      <c r="AY276" s="248" t="s">
        <v>160</v>
      </c>
    </row>
    <row r="277" s="2" customFormat="1" ht="16.5" customHeight="1">
      <c r="A277" s="39"/>
      <c r="B277" s="40"/>
      <c r="C277" s="249" t="s">
        <v>436</v>
      </c>
      <c r="D277" s="249" t="s">
        <v>187</v>
      </c>
      <c r="E277" s="250" t="s">
        <v>1152</v>
      </c>
      <c r="F277" s="251" t="s">
        <v>1153</v>
      </c>
      <c r="G277" s="252" t="s">
        <v>379</v>
      </c>
      <c r="H277" s="253">
        <v>24</v>
      </c>
      <c r="I277" s="254"/>
      <c r="J277" s="255">
        <f>ROUND(I277*H277,2)</f>
        <v>0</v>
      </c>
      <c r="K277" s="251" t="s">
        <v>166</v>
      </c>
      <c r="L277" s="256"/>
      <c r="M277" s="257" t="s">
        <v>19</v>
      </c>
      <c r="N277" s="258" t="s">
        <v>43</v>
      </c>
      <c r="O277" s="85"/>
      <c r="P277" s="229">
        <f>O277*H277</f>
        <v>0</v>
      </c>
      <c r="Q277" s="229">
        <v>0.56999999999999995</v>
      </c>
      <c r="R277" s="229">
        <f>Q277*H277</f>
        <v>13.68</v>
      </c>
      <c r="S277" s="229">
        <v>0</v>
      </c>
      <c r="T277" s="230">
        <f>S277*H277</f>
        <v>0</v>
      </c>
      <c r="U277" s="39"/>
      <c r="V277" s="39"/>
      <c r="W277" s="39"/>
      <c r="X277" s="39"/>
      <c r="Y277" s="39"/>
      <c r="Z277" s="39"/>
      <c r="AA277" s="39"/>
      <c r="AB277" s="39"/>
      <c r="AC277" s="39"/>
      <c r="AD277" s="39"/>
      <c r="AE277" s="39"/>
      <c r="AR277" s="231" t="s">
        <v>191</v>
      </c>
      <c r="AT277" s="231" t="s">
        <v>187</v>
      </c>
      <c r="AU277" s="231" t="s">
        <v>82</v>
      </c>
      <c r="AY277" s="18" t="s">
        <v>160</v>
      </c>
      <c r="BE277" s="232">
        <f>IF(N277="základní",J277,0)</f>
        <v>0</v>
      </c>
      <c r="BF277" s="232">
        <f>IF(N277="snížená",J277,0)</f>
        <v>0</v>
      </c>
      <c r="BG277" s="232">
        <f>IF(N277="zákl. přenesená",J277,0)</f>
        <v>0</v>
      </c>
      <c r="BH277" s="232">
        <f>IF(N277="sníž. přenesená",J277,0)</f>
        <v>0</v>
      </c>
      <c r="BI277" s="232">
        <f>IF(N277="nulová",J277,0)</f>
        <v>0</v>
      </c>
      <c r="BJ277" s="18" t="s">
        <v>80</v>
      </c>
      <c r="BK277" s="232">
        <f>ROUND(I277*H277,2)</f>
        <v>0</v>
      </c>
      <c r="BL277" s="18" t="s">
        <v>167</v>
      </c>
      <c r="BM277" s="231" t="s">
        <v>1154</v>
      </c>
    </row>
    <row r="278" s="2" customFormat="1">
      <c r="A278" s="39"/>
      <c r="B278" s="40"/>
      <c r="C278" s="41"/>
      <c r="D278" s="233" t="s">
        <v>169</v>
      </c>
      <c r="E278" s="41"/>
      <c r="F278" s="234" t="s">
        <v>1153</v>
      </c>
      <c r="G278" s="41"/>
      <c r="H278" s="41"/>
      <c r="I278" s="138"/>
      <c r="J278" s="41"/>
      <c r="K278" s="41"/>
      <c r="L278" s="45"/>
      <c r="M278" s="235"/>
      <c r="N278" s="236"/>
      <c r="O278" s="85"/>
      <c r="P278" s="85"/>
      <c r="Q278" s="85"/>
      <c r="R278" s="85"/>
      <c r="S278" s="85"/>
      <c r="T278" s="86"/>
      <c r="U278" s="39"/>
      <c r="V278" s="39"/>
      <c r="W278" s="39"/>
      <c r="X278" s="39"/>
      <c r="Y278" s="39"/>
      <c r="Z278" s="39"/>
      <c r="AA278" s="39"/>
      <c r="AB278" s="39"/>
      <c r="AC278" s="39"/>
      <c r="AD278" s="39"/>
      <c r="AE278" s="39"/>
      <c r="AT278" s="18" t="s">
        <v>169</v>
      </c>
      <c r="AU278" s="18" t="s">
        <v>82</v>
      </c>
    </row>
    <row r="279" s="2" customFormat="1" ht="16.5" customHeight="1">
      <c r="A279" s="39"/>
      <c r="B279" s="40"/>
      <c r="C279" s="220" t="s">
        <v>440</v>
      </c>
      <c r="D279" s="220" t="s">
        <v>162</v>
      </c>
      <c r="E279" s="221" t="s">
        <v>1155</v>
      </c>
      <c r="F279" s="222" t="s">
        <v>1156</v>
      </c>
      <c r="G279" s="223" t="s">
        <v>379</v>
      </c>
      <c r="H279" s="224">
        <v>22</v>
      </c>
      <c r="I279" s="225"/>
      <c r="J279" s="226">
        <f>ROUND(I279*H279,2)</f>
        <v>0</v>
      </c>
      <c r="K279" s="222" t="s">
        <v>166</v>
      </c>
      <c r="L279" s="45"/>
      <c r="M279" s="227" t="s">
        <v>19</v>
      </c>
      <c r="N279" s="228" t="s">
        <v>43</v>
      </c>
      <c r="O279" s="85"/>
      <c r="P279" s="229">
        <f>O279*H279</f>
        <v>0</v>
      </c>
      <c r="Q279" s="229">
        <v>0.027529999999999999</v>
      </c>
      <c r="R279" s="229">
        <f>Q279*H279</f>
        <v>0.60565999999999998</v>
      </c>
      <c r="S279" s="229">
        <v>0</v>
      </c>
      <c r="T279" s="230">
        <f>S279*H279</f>
        <v>0</v>
      </c>
      <c r="U279" s="39"/>
      <c r="V279" s="39"/>
      <c r="W279" s="39"/>
      <c r="X279" s="39"/>
      <c r="Y279" s="39"/>
      <c r="Z279" s="39"/>
      <c r="AA279" s="39"/>
      <c r="AB279" s="39"/>
      <c r="AC279" s="39"/>
      <c r="AD279" s="39"/>
      <c r="AE279" s="39"/>
      <c r="AR279" s="231" t="s">
        <v>167</v>
      </c>
      <c r="AT279" s="231" t="s">
        <v>162</v>
      </c>
      <c r="AU279" s="231" t="s">
        <v>82</v>
      </c>
      <c r="AY279" s="18" t="s">
        <v>160</v>
      </c>
      <c r="BE279" s="232">
        <f>IF(N279="základní",J279,0)</f>
        <v>0</v>
      </c>
      <c r="BF279" s="232">
        <f>IF(N279="snížená",J279,0)</f>
        <v>0</v>
      </c>
      <c r="BG279" s="232">
        <f>IF(N279="zákl. přenesená",J279,0)</f>
        <v>0</v>
      </c>
      <c r="BH279" s="232">
        <f>IF(N279="sníž. přenesená",J279,0)</f>
        <v>0</v>
      </c>
      <c r="BI279" s="232">
        <f>IF(N279="nulová",J279,0)</f>
        <v>0</v>
      </c>
      <c r="BJ279" s="18" t="s">
        <v>80</v>
      </c>
      <c r="BK279" s="232">
        <f>ROUND(I279*H279,2)</f>
        <v>0</v>
      </c>
      <c r="BL279" s="18" t="s">
        <v>167</v>
      </c>
      <c r="BM279" s="231" t="s">
        <v>1157</v>
      </c>
    </row>
    <row r="280" s="2" customFormat="1">
      <c r="A280" s="39"/>
      <c r="B280" s="40"/>
      <c r="C280" s="41"/>
      <c r="D280" s="233" t="s">
        <v>169</v>
      </c>
      <c r="E280" s="41"/>
      <c r="F280" s="234" t="s">
        <v>1156</v>
      </c>
      <c r="G280" s="41"/>
      <c r="H280" s="41"/>
      <c r="I280" s="138"/>
      <c r="J280" s="41"/>
      <c r="K280" s="41"/>
      <c r="L280" s="45"/>
      <c r="M280" s="235"/>
      <c r="N280" s="236"/>
      <c r="O280" s="85"/>
      <c r="P280" s="85"/>
      <c r="Q280" s="85"/>
      <c r="R280" s="85"/>
      <c r="S280" s="85"/>
      <c r="T280" s="86"/>
      <c r="U280" s="39"/>
      <c r="V280" s="39"/>
      <c r="W280" s="39"/>
      <c r="X280" s="39"/>
      <c r="Y280" s="39"/>
      <c r="Z280" s="39"/>
      <c r="AA280" s="39"/>
      <c r="AB280" s="39"/>
      <c r="AC280" s="39"/>
      <c r="AD280" s="39"/>
      <c r="AE280" s="39"/>
      <c r="AT280" s="18" t="s">
        <v>169</v>
      </c>
      <c r="AU280" s="18" t="s">
        <v>82</v>
      </c>
    </row>
    <row r="281" s="2" customFormat="1">
      <c r="A281" s="39"/>
      <c r="B281" s="40"/>
      <c r="C281" s="41"/>
      <c r="D281" s="233" t="s">
        <v>171</v>
      </c>
      <c r="E281" s="41"/>
      <c r="F281" s="237" t="s">
        <v>900</v>
      </c>
      <c r="G281" s="41"/>
      <c r="H281" s="41"/>
      <c r="I281" s="138"/>
      <c r="J281" s="41"/>
      <c r="K281" s="41"/>
      <c r="L281" s="45"/>
      <c r="M281" s="235"/>
      <c r="N281" s="236"/>
      <c r="O281" s="85"/>
      <c r="P281" s="85"/>
      <c r="Q281" s="85"/>
      <c r="R281" s="85"/>
      <c r="S281" s="85"/>
      <c r="T281" s="86"/>
      <c r="U281" s="39"/>
      <c r="V281" s="39"/>
      <c r="W281" s="39"/>
      <c r="X281" s="39"/>
      <c r="Y281" s="39"/>
      <c r="Z281" s="39"/>
      <c r="AA281" s="39"/>
      <c r="AB281" s="39"/>
      <c r="AC281" s="39"/>
      <c r="AD281" s="39"/>
      <c r="AE281" s="39"/>
      <c r="AT281" s="18" t="s">
        <v>171</v>
      </c>
      <c r="AU281" s="18" t="s">
        <v>82</v>
      </c>
    </row>
    <row r="282" s="2" customFormat="1" ht="16.5" customHeight="1">
      <c r="A282" s="39"/>
      <c r="B282" s="40"/>
      <c r="C282" s="249" t="s">
        <v>445</v>
      </c>
      <c r="D282" s="249" t="s">
        <v>187</v>
      </c>
      <c r="E282" s="250" t="s">
        <v>1158</v>
      </c>
      <c r="F282" s="251" t="s">
        <v>1159</v>
      </c>
      <c r="G282" s="252" t="s">
        <v>379</v>
      </c>
      <c r="H282" s="253">
        <v>22</v>
      </c>
      <c r="I282" s="254"/>
      <c r="J282" s="255">
        <f>ROUND(I282*H282,2)</f>
        <v>0</v>
      </c>
      <c r="K282" s="251" t="s">
        <v>166</v>
      </c>
      <c r="L282" s="256"/>
      <c r="M282" s="257" t="s">
        <v>19</v>
      </c>
      <c r="N282" s="258" t="s">
        <v>43</v>
      </c>
      <c r="O282" s="85"/>
      <c r="P282" s="229">
        <f>O282*H282</f>
        <v>0</v>
      </c>
      <c r="Q282" s="229">
        <v>1.6140000000000001</v>
      </c>
      <c r="R282" s="229">
        <f>Q282*H282</f>
        <v>35.508000000000003</v>
      </c>
      <c r="S282" s="229">
        <v>0</v>
      </c>
      <c r="T282" s="230">
        <f>S282*H282</f>
        <v>0</v>
      </c>
      <c r="U282" s="39"/>
      <c r="V282" s="39"/>
      <c r="W282" s="39"/>
      <c r="X282" s="39"/>
      <c r="Y282" s="39"/>
      <c r="Z282" s="39"/>
      <c r="AA282" s="39"/>
      <c r="AB282" s="39"/>
      <c r="AC282" s="39"/>
      <c r="AD282" s="39"/>
      <c r="AE282" s="39"/>
      <c r="AR282" s="231" t="s">
        <v>191</v>
      </c>
      <c r="AT282" s="231" t="s">
        <v>187</v>
      </c>
      <c r="AU282" s="231" t="s">
        <v>82</v>
      </c>
      <c r="AY282" s="18" t="s">
        <v>160</v>
      </c>
      <c r="BE282" s="232">
        <f>IF(N282="základní",J282,0)</f>
        <v>0</v>
      </c>
      <c r="BF282" s="232">
        <f>IF(N282="snížená",J282,0)</f>
        <v>0</v>
      </c>
      <c r="BG282" s="232">
        <f>IF(N282="zákl. přenesená",J282,0)</f>
        <v>0</v>
      </c>
      <c r="BH282" s="232">
        <f>IF(N282="sníž. přenesená",J282,0)</f>
        <v>0</v>
      </c>
      <c r="BI282" s="232">
        <f>IF(N282="nulová",J282,0)</f>
        <v>0</v>
      </c>
      <c r="BJ282" s="18" t="s">
        <v>80</v>
      </c>
      <c r="BK282" s="232">
        <f>ROUND(I282*H282,2)</f>
        <v>0</v>
      </c>
      <c r="BL282" s="18" t="s">
        <v>167</v>
      </c>
      <c r="BM282" s="231" t="s">
        <v>1160</v>
      </c>
    </row>
    <row r="283" s="2" customFormat="1">
      <c r="A283" s="39"/>
      <c r="B283" s="40"/>
      <c r="C283" s="41"/>
      <c r="D283" s="233" t="s">
        <v>169</v>
      </c>
      <c r="E283" s="41"/>
      <c r="F283" s="234" t="s">
        <v>1159</v>
      </c>
      <c r="G283" s="41"/>
      <c r="H283" s="41"/>
      <c r="I283" s="138"/>
      <c r="J283" s="41"/>
      <c r="K283" s="41"/>
      <c r="L283" s="45"/>
      <c r="M283" s="235"/>
      <c r="N283" s="236"/>
      <c r="O283" s="85"/>
      <c r="P283" s="85"/>
      <c r="Q283" s="85"/>
      <c r="R283" s="85"/>
      <c r="S283" s="85"/>
      <c r="T283" s="86"/>
      <c r="U283" s="39"/>
      <c r="V283" s="39"/>
      <c r="W283" s="39"/>
      <c r="X283" s="39"/>
      <c r="Y283" s="39"/>
      <c r="Z283" s="39"/>
      <c r="AA283" s="39"/>
      <c r="AB283" s="39"/>
      <c r="AC283" s="39"/>
      <c r="AD283" s="39"/>
      <c r="AE283" s="39"/>
      <c r="AT283" s="18" t="s">
        <v>169</v>
      </c>
      <c r="AU283" s="18" t="s">
        <v>82</v>
      </c>
    </row>
    <row r="284" s="2" customFormat="1" ht="16.5" customHeight="1">
      <c r="A284" s="39"/>
      <c r="B284" s="40"/>
      <c r="C284" s="220" t="s">
        <v>449</v>
      </c>
      <c r="D284" s="220" t="s">
        <v>162</v>
      </c>
      <c r="E284" s="221" t="s">
        <v>1161</v>
      </c>
      <c r="F284" s="222" t="s">
        <v>1162</v>
      </c>
      <c r="G284" s="223" t="s">
        <v>889</v>
      </c>
      <c r="H284" s="224">
        <v>1</v>
      </c>
      <c r="I284" s="225"/>
      <c r="J284" s="226">
        <f>ROUND(I284*H284,2)</f>
        <v>0</v>
      </c>
      <c r="K284" s="222" t="s">
        <v>166</v>
      </c>
      <c r="L284" s="45"/>
      <c r="M284" s="227" t="s">
        <v>19</v>
      </c>
      <c r="N284" s="228" t="s">
        <v>43</v>
      </c>
      <c r="O284" s="85"/>
      <c r="P284" s="229">
        <f>O284*H284</f>
        <v>0</v>
      </c>
      <c r="Q284" s="229">
        <v>31.323129999999999</v>
      </c>
      <c r="R284" s="229">
        <f>Q284*H284</f>
        <v>31.323129999999999</v>
      </c>
      <c r="S284" s="229">
        <v>0</v>
      </c>
      <c r="T284" s="230">
        <f>S284*H284</f>
        <v>0</v>
      </c>
      <c r="U284" s="39"/>
      <c r="V284" s="39"/>
      <c r="W284" s="39"/>
      <c r="X284" s="39"/>
      <c r="Y284" s="39"/>
      <c r="Z284" s="39"/>
      <c r="AA284" s="39"/>
      <c r="AB284" s="39"/>
      <c r="AC284" s="39"/>
      <c r="AD284" s="39"/>
      <c r="AE284" s="39"/>
      <c r="AR284" s="231" t="s">
        <v>167</v>
      </c>
      <c r="AT284" s="231" t="s">
        <v>162</v>
      </c>
      <c r="AU284" s="231" t="s">
        <v>82</v>
      </c>
      <c r="AY284" s="18" t="s">
        <v>160</v>
      </c>
      <c r="BE284" s="232">
        <f>IF(N284="základní",J284,0)</f>
        <v>0</v>
      </c>
      <c r="BF284" s="232">
        <f>IF(N284="snížená",J284,0)</f>
        <v>0</v>
      </c>
      <c r="BG284" s="232">
        <f>IF(N284="zákl. přenesená",J284,0)</f>
        <v>0</v>
      </c>
      <c r="BH284" s="232">
        <f>IF(N284="sníž. přenesená",J284,0)</f>
        <v>0</v>
      </c>
      <c r="BI284" s="232">
        <f>IF(N284="nulová",J284,0)</f>
        <v>0</v>
      </c>
      <c r="BJ284" s="18" t="s">
        <v>80</v>
      </c>
      <c r="BK284" s="232">
        <f>ROUND(I284*H284,2)</f>
        <v>0</v>
      </c>
      <c r="BL284" s="18" t="s">
        <v>167</v>
      </c>
      <c r="BM284" s="231" t="s">
        <v>1163</v>
      </c>
    </row>
    <row r="285" s="2" customFormat="1">
      <c r="A285" s="39"/>
      <c r="B285" s="40"/>
      <c r="C285" s="41"/>
      <c r="D285" s="233" t="s">
        <v>169</v>
      </c>
      <c r="E285" s="41"/>
      <c r="F285" s="234" t="s">
        <v>1164</v>
      </c>
      <c r="G285" s="41"/>
      <c r="H285" s="41"/>
      <c r="I285" s="138"/>
      <c r="J285" s="41"/>
      <c r="K285" s="41"/>
      <c r="L285" s="45"/>
      <c r="M285" s="235"/>
      <c r="N285" s="236"/>
      <c r="O285" s="85"/>
      <c r="P285" s="85"/>
      <c r="Q285" s="85"/>
      <c r="R285" s="85"/>
      <c r="S285" s="85"/>
      <c r="T285" s="86"/>
      <c r="U285" s="39"/>
      <c r="V285" s="39"/>
      <c r="W285" s="39"/>
      <c r="X285" s="39"/>
      <c r="Y285" s="39"/>
      <c r="Z285" s="39"/>
      <c r="AA285" s="39"/>
      <c r="AB285" s="39"/>
      <c r="AC285" s="39"/>
      <c r="AD285" s="39"/>
      <c r="AE285" s="39"/>
      <c r="AT285" s="18" t="s">
        <v>169</v>
      </c>
      <c r="AU285" s="18" t="s">
        <v>82</v>
      </c>
    </row>
    <row r="286" s="2" customFormat="1">
      <c r="A286" s="39"/>
      <c r="B286" s="40"/>
      <c r="C286" s="41"/>
      <c r="D286" s="233" t="s">
        <v>171</v>
      </c>
      <c r="E286" s="41"/>
      <c r="F286" s="237" t="s">
        <v>1165</v>
      </c>
      <c r="G286" s="41"/>
      <c r="H286" s="41"/>
      <c r="I286" s="138"/>
      <c r="J286" s="41"/>
      <c r="K286" s="41"/>
      <c r="L286" s="45"/>
      <c r="M286" s="235"/>
      <c r="N286" s="236"/>
      <c r="O286" s="85"/>
      <c r="P286" s="85"/>
      <c r="Q286" s="85"/>
      <c r="R286" s="85"/>
      <c r="S286" s="85"/>
      <c r="T286" s="86"/>
      <c r="U286" s="39"/>
      <c r="V286" s="39"/>
      <c r="W286" s="39"/>
      <c r="X286" s="39"/>
      <c r="Y286" s="39"/>
      <c r="Z286" s="39"/>
      <c r="AA286" s="39"/>
      <c r="AB286" s="39"/>
      <c r="AC286" s="39"/>
      <c r="AD286" s="39"/>
      <c r="AE286" s="39"/>
      <c r="AT286" s="18" t="s">
        <v>171</v>
      </c>
      <c r="AU286" s="18" t="s">
        <v>82</v>
      </c>
    </row>
    <row r="287" s="2" customFormat="1" ht="16.5" customHeight="1">
      <c r="A287" s="39"/>
      <c r="B287" s="40"/>
      <c r="C287" s="220" t="s">
        <v>455</v>
      </c>
      <c r="D287" s="220" t="s">
        <v>162</v>
      </c>
      <c r="E287" s="221" t="s">
        <v>1166</v>
      </c>
      <c r="F287" s="222" t="s">
        <v>1167</v>
      </c>
      <c r="G287" s="223" t="s">
        <v>379</v>
      </c>
      <c r="H287" s="224">
        <v>24</v>
      </c>
      <c r="I287" s="225"/>
      <c r="J287" s="226">
        <f>ROUND(I287*H287,2)</f>
        <v>0</v>
      </c>
      <c r="K287" s="222" t="s">
        <v>166</v>
      </c>
      <c r="L287" s="45"/>
      <c r="M287" s="227" t="s">
        <v>19</v>
      </c>
      <c r="N287" s="228" t="s">
        <v>43</v>
      </c>
      <c r="O287" s="85"/>
      <c r="P287" s="229">
        <f>O287*H287</f>
        <v>0</v>
      </c>
      <c r="Q287" s="229">
        <v>0.21734000000000001</v>
      </c>
      <c r="R287" s="229">
        <f>Q287*H287</f>
        <v>5.2161600000000004</v>
      </c>
      <c r="S287" s="229">
        <v>0</v>
      </c>
      <c r="T287" s="230">
        <f>S287*H287</f>
        <v>0</v>
      </c>
      <c r="U287" s="39"/>
      <c r="V287" s="39"/>
      <c r="W287" s="39"/>
      <c r="X287" s="39"/>
      <c r="Y287" s="39"/>
      <c r="Z287" s="39"/>
      <c r="AA287" s="39"/>
      <c r="AB287" s="39"/>
      <c r="AC287" s="39"/>
      <c r="AD287" s="39"/>
      <c r="AE287" s="39"/>
      <c r="AR287" s="231" t="s">
        <v>167</v>
      </c>
      <c r="AT287" s="231" t="s">
        <v>162</v>
      </c>
      <c r="AU287" s="231" t="s">
        <v>82</v>
      </c>
      <c r="AY287" s="18" t="s">
        <v>160</v>
      </c>
      <c r="BE287" s="232">
        <f>IF(N287="základní",J287,0)</f>
        <v>0</v>
      </c>
      <c r="BF287" s="232">
        <f>IF(N287="snížená",J287,0)</f>
        <v>0</v>
      </c>
      <c r="BG287" s="232">
        <f>IF(N287="zákl. přenesená",J287,0)</f>
        <v>0</v>
      </c>
      <c r="BH287" s="232">
        <f>IF(N287="sníž. přenesená",J287,0)</f>
        <v>0</v>
      </c>
      <c r="BI287" s="232">
        <f>IF(N287="nulová",J287,0)</f>
        <v>0</v>
      </c>
      <c r="BJ287" s="18" t="s">
        <v>80</v>
      </c>
      <c r="BK287" s="232">
        <f>ROUND(I287*H287,2)</f>
        <v>0</v>
      </c>
      <c r="BL287" s="18" t="s">
        <v>167</v>
      </c>
      <c r="BM287" s="231" t="s">
        <v>1168</v>
      </c>
    </row>
    <row r="288" s="2" customFormat="1">
      <c r="A288" s="39"/>
      <c r="B288" s="40"/>
      <c r="C288" s="41"/>
      <c r="D288" s="233" t="s">
        <v>169</v>
      </c>
      <c r="E288" s="41"/>
      <c r="F288" s="234" t="s">
        <v>1169</v>
      </c>
      <c r="G288" s="41"/>
      <c r="H288" s="41"/>
      <c r="I288" s="138"/>
      <c r="J288" s="41"/>
      <c r="K288" s="41"/>
      <c r="L288" s="45"/>
      <c r="M288" s="235"/>
      <c r="N288" s="236"/>
      <c r="O288" s="85"/>
      <c r="P288" s="85"/>
      <c r="Q288" s="85"/>
      <c r="R288" s="85"/>
      <c r="S288" s="85"/>
      <c r="T288" s="86"/>
      <c r="U288" s="39"/>
      <c r="V288" s="39"/>
      <c r="W288" s="39"/>
      <c r="X288" s="39"/>
      <c r="Y288" s="39"/>
      <c r="Z288" s="39"/>
      <c r="AA288" s="39"/>
      <c r="AB288" s="39"/>
      <c r="AC288" s="39"/>
      <c r="AD288" s="39"/>
      <c r="AE288" s="39"/>
      <c r="AT288" s="18" t="s">
        <v>169</v>
      </c>
      <c r="AU288" s="18" t="s">
        <v>82</v>
      </c>
    </row>
    <row r="289" s="2" customFormat="1">
      <c r="A289" s="39"/>
      <c r="B289" s="40"/>
      <c r="C289" s="41"/>
      <c r="D289" s="233" t="s">
        <v>171</v>
      </c>
      <c r="E289" s="41"/>
      <c r="F289" s="237" t="s">
        <v>1170</v>
      </c>
      <c r="G289" s="41"/>
      <c r="H289" s="41"/>
      <c r="I289" s="138"/>
      <c r="J289" s="41"/>
      <c r="K289" s="41"/>
      <c r="L289" s="45"/>
      <c r="M289" s="235"/>
      <c r="N289" s="236"/>
      <c r="O289" s="85"/>
      <c r="P289" s="85"/>
      <c r="Q289" s="85"/>
      <c r="R289" s="85"/>
      <c r="S289" s="85"/>
      <c r="T289" s="86"/>
      <c r="U289" s="39"/>
      <c r="V289" s="39"/>
      <c r="W289" s="39"/>
      <c r="X289" s="39"/>
      <c r="Y289" s="39"/>
      <c r="Z289" s="39"/>
      <c r="AA289" s="39"/>
      <c r="AB289" s="39"/>
      <c r="AC289" s="39"/>
      <c r="AD289" s="39"/>
      <c r="AE289" s="39"/>
      <c r="AT289" s="18" t="s">
        <v>171</v>
      </c>
      <c r="AU289" s="18" t="s">
        <v>82</v>
      </c>
    </row>
    <row r="290" s="2" customFormat="1" ht="16.5" customHeight="1">
      <c r="A290" s="39"/>
      <c r="B290" s="40"/>
      <c r="C290" s="249" t="s">
        <v>459</v>
      </c>
      <c r="D290" s="249" t="s">
        <v>187</v>
      </c>
      <c r="E290" s="250" t="s">
        <v>1171</v>
      </c>
      <c r="F290" s="251" t="s">
        <v>1172</v>
      </c>
      <c r="G290" s="252" t="s">
        <v>379</v>
      </c>
      <c r="H290" s="253">
        <v>24</v>
      </c>
      <c r="I290" s="254"/>
      <c r="J290" s="255">
        <f>ROUND(I290*H290,2)</f>
        <v>0</v>
      </c>
      <c r="K290" s="251" t="s">
        <v>166</v>
      </c>
      <c r="L290" s="256"/>
      <c r="M290" s="257" t="s">
        <v>19</v>
      </c>
      <c r="N290" s="258" t="s">
        <v>43</v>
      </c>
      <c r="O290" s="85"/>
      <c r="P290" s="229">
        <f>O290*H290</f>
        <v>0</v>
      </c>
      <c r="Q290" s="229">
        <v>0.10199999999999999</v>
      </c>
      <c r="R290" s="229">
        <f>Q290*H290</f>
        <v>2.448</v>
      </c>
      <c r="S290" s="229">
        <v>0</v>
      </c>
      <c r="T290" s="230">
        <f>S290*H290</f>
        <v>0</v>
      </c>
      <c r="U290" s="39"/>
      <c r="V290" s="39"/>
      <c r="W290" s="39"/>
      <c r="X290" s="39"/>
      <c r="Y290" s="39"/>
      <c r="Z290" s="39"/>
      <c r="AA290" s="39"/>
      <c r="AB290" s="39"/>
      <c r="AC290" s="39"/>
      <c r="AD290" s="39"/>
      <c r="AE290" s="39"/>
      <c r="AR290" s="231" t="s">
        <v>191</v>
      </c>
      <c r="AT290" s="231" t="s">
        <v>187</v>
      </c>
      <c r="AU290" s="231" t="s">
        <v>82</v>
      </c>
      <c r="AY290" s="18" t="s">
        <v>160</v>
      </c>
      <c r="BE290" s="232">
        <f>IF(N290="základní",J290,0)</f>
        <v>0</v>
      </c>
      <c r="BF290" s="232">
        <f>IF(N290="snížená",J290,0)</f>
        <v>0</v>
      </c>
      <c r="BG290" s="232">
        <f>IF(N290="zákl. přenesená",J290,0)</f>
        <v>0</v>
      </c>
      <c r="BH290" s="232">
        <f>IF(N290="sníž. přenesená",J290,0)</f>
        <v>0</v>
      </c>
      <c r="BI290" s="232">
        <f>IF(N290="nulová",J290,0)</f>
        <v>0</v>
      </c>
      <c r="BJ290" s="18" t="s">
        <v>80</v>
      </c>
      <c r="BK290" s="232">
        <f>ROUND(I290*H290,2)</f>
        <v>0</v>
      </c>
      <c r="BL290" s="18" t="s">
        <v>167</v>
      </c>
      <c r="BM290" s="231" t="s">
        <v>1173</v>
      </c>
    </row>
    <row r="291" s="2" customFormat="1">
      <c r="A291" s="39"/>
      <c r="B291" s="40"/>
      <c r="C291" s="41"/>
      <c r="D291" s="233" t="s">
        <v>169</v>
      </c>
      <c r="E291" s="41"/>
      <c r="F291" s="234" t="s">
        <v>1172</v>
      </c>
      <c r="G291" s="41"/>
      <c r="H291" s="41"/>
      <c r="I291" s="138"/>
      <c r="J291" s="41"/>
      <c r="K291" s="41"/>
      <c r="L291" s="45"/>
      <c r="M291" s="235"/>
      <c r="N291" s="236"/>
      <c r="O291" s="85"/>
      <c r="P291" s="85"/>
      <c r="Q291" s="85"/>
      <c r="R291" s="85"/>
      <c r="S291" s="85"/>
      <c r="T291" s="86"/>
      <c r="U291" s="39"/>
      <c r="V291" s="39"/>
      <c r="W291" s="39"/>
      <c r="X291" s="39"/>
      <c r="Y291" s="39"/>
      <c r="Z291" s="39"/>
      <c r="AA291" s="39"/>
      <c r="AB291" s="39"/>
      <c r="AC291" s="39"/>
      <c r="AD291" s="39"/>
      <c r="AE291" s="39"/>
      <c r="AT291" s="18" t="s">
        <v>169</v>
      </c>
      <c r="AU291" s="18" t="s">
        <v>82</v>
      </c>
    </row>
    <row r="292" s="2" customFormat="1" ht="16.5" customHeight="1">
      <c r="A292" s="39"/>
      <c r="B292" s="40"/>
      <c r="C292" s="220" t="s">
        <v>463</v>
      </c>
      <c r="D292" s="220" t="s">
        <v>162</v>
      </c>
      <c r="E292" s="221" t="s">
        <v>1174</v>
      </c>
      <c r="F292" s="222" t="s">
        <v>1175</v>
      </c>
      <c r="G292" s="223" t="s">
        <v>379</v>
      </c>
      <c r="H292" s="224">
        <v>164</v>
      </c>
      <c r="I292" s="225"/>
      <c r="J292" s="226">
        <f>ROUND(I292*H292,2)</f>
        <v>0</v>
      </c>
      <c r="K292" s="222" t="s">
        <v>166</v>
      </c>
      <c r="L292" s="45"/>
      <c r="M292" s="227" t="s">
        <v>19</v>
      </c>
      <c r="N292" s="228" t="s">
        <v>43</v>
      </c>
      <c r="O292" s="85"/>
      <c r="P292" s="229">
        <f>O292*H292</f>
        <v>0</v>
      </c>
      <c r="Q292" s="229">
        <v>0.00156</v>
      </c>
      <c r="R292" s="229">
        <f>Q292*H292</f>
        <v>0.25584000000000001</v>
      </c>
      <c r="S292" s="229">
        <v>0</v>
      </c>
      <c r="T292" s="230">
        <f>S292*H292</f>
        <v>0</v>
      </c>
      <c r="U292" s="39"/>
      <c r="V292" s="39"/>
      <c r="W292" s="39"/>
      <c r="X292" s="39"/>
      <c r="Y292" s="39"/>
      <c r="Z292" s="39"/>
      <c r="AA292" s="39"/>
      <c r="AB292" s="39"/>
      <c r="AC292" s="39"/>
      <c r="AD292" s="39"/>
      <c r="AE292" s="39"/>
      <c r="AR292" s="231" t="s">
        <v>167</v>
      </c>
      <c r="AT292" s="231" t="s">
        <v>162</v>
      </c>
      <c r="AU292" s="231" t="s">
        <v>82</v>
      </c>
      <c r="AY292" s="18" t="s">
        <v>160</v>
      </c>
      <c r="BE292" s="232">
        <f>IF(N292="základní",J292,0)</f>
        <v>0</v>
      </c>
      <c r="BF292" s="232">
        <f>IF(N292="snížená",J292,0)</f>
        <v>0</v>
      </c>
      <c r="BG292" s="232">
        <f>IF(N292="zákl. přenesená",J292,0)</f>
        <v>0</v>
      </c>
      <c r="BH292" s="232">
        <f>IF(N292="sníž. přenesená",J292,0)</f>
        <v>0</v>
      </c>
      <c r="BI292" s="232">
        <f>IF(N292="nulová",J292,0)</f>
        <v>0</v>
      </c>
      <c r="BJ292" s="18" t="s">
        <v>80</v>
      </c>
      <c r="BK292" s="232">
        <f>ROUND(I292*H292,2)</f>
        <v>0</v>
      </c>
      <c r="BL292" s="18" t="s">
        <v>167</v>
      </c>
      <c r="BM292" s="231" t="s">
        <v>1176</v>
      </c>
    </row>
    <row r="293" s="2" customFormat="1">
      <c r="A293" s="39"/>
      <c r="B293" s="40"/>
      <c r="C293" s="41"/>
      <c r="D293" s="233" t="s">
        <v>169</v>
      </c>
      <c r="E293" s="41"/>
      <c r="F293" s="234" t="s">
        <v>1177</v>
      </c>
      <c r="G293" s="41"/>
      <c r="H293" s="41"/>
      <c r="I293" s="138"/>
      <c r="J293" s="41"/>
      <c r="K293" s="41"/>
      <c r="L293" s="45"/>
      <c r="M293" s="235"/>
      <c r="N293" s="236"/>
      <c r="O293" s="85"/>
      <c r="P293" s="85"/>
      <c r="Q293" s="85"/>
      <c r="R293" s="85"/>
      <c r="S293" s="85"/>
      <c r="T293" s="86"/>
      <c r="U293" s="39"/>
      <c r="V293" s="39"/>
      <c r="W293" s="39"/>
      <c r="X293" s="39"/>
      <c r="Y293" s="39"/>
      <c r="Z293" s="39"/>
      <c r="AA293" s="39"/>
      <c r="AB293" s="39"/>
      <c r="AC293" s="39"/>
      <c r="AD293" s="39"/>
      <c r="AE293" s="39"/>
      <c r="AT293" s="18" t="s">
        <v>169</v>
      </c>
      <c r="AU293" s="18" t="s">
        <v>82</v>
      </c>
    </row>
    <row r="294" s="2" customFormat="1">
      <c r="A294" s="39"/>
      <c r="B294" s="40"/>
      <c r="C294" s="41"/>
      <c r="D294" s="233" t="s">
        <v>171</v>
      </c>
      <c r="E294" s="41"/>
      <c r="F294" s="237" t="s">
        <v>1178</v>
      </c>
      <c r="G294" s="41"/>
      <c r="H294" s="41"/>
      <c r="I294" s="138"/>
      <c r="J294" s="41"/>
      <c r="K294" s="41"/>
      <c r="L294" s="45"/>
      <c r="M294" s="235"/>
      <c r="N294" s="236"/>
      <c r="O294" s="85"/>
      <c r="P294" s="85"/>
      <c r="Q294" s="85"/>
      <c r="R294" s="85"/>
      <c r="S294" s="85"/>
      <c r="T294" s="86"/>
      <c r="U294" s="39"/>
      <c r="V294" s="39"/>
      <c r="W294" s="39"/>
      <c r="X294" s="39"/>
      <c r="Y294" s="39"/>
      <c r="Z294" s="39"/>
      <c r="AA294" s="39"/>
      <c r="AB294" s="39"/>
      <c r="AC294" s="39"/>
      <c r="AD294" s="39"/>
      <c r="AE294" s="39"/>
      <c r="AT294" s="18" t="s">
        <v>171</v>
      </c>
      <c r="AU294" s="18" t="s">
        <v>82</v>
      </c>
    </row>
    <row r="295" s="13" customFormat="1">
      <c r="A295" s="13"/>
      <c r="B295" s="238"/>
      <c r="C295" s="239"/>
      <c r="D295" s="233" t="s">
        <v>173</v>
      </c>
      <c r="E295" s="240" t="s">
        <v>19</v>
      </c>
      <c r="F295" s="241" t="s">
        <v>1179</v>
      </c>
      <c r="G295" s="239"/>
      <c r="H295" s="242">
        <v>164</v>
      </c>
      <c r="I295" s="243"/>
      <c r="J295" s="239"/>
      <c r="K295" s="239"/>
      <c r="L295" s="244"/>
      <c r="M295" s="245"/>
      <c r="N295" s="246"/>
      <c r="O295" s="246"/>
      <c r="P295" s="246"/>
      <c r="Q295" s="246"/>
      <c r="R295" s="246"/>
      <c r="S295" s="246"/>
      <c r="T295" s="247"/>
      <c r="U295" s="13"/>
      <c r="V295" s="13"/>
      <c r="W295" s="13"/>
      <c r="X295" s="13"/>
      <c r="Y295" s="13"/>
      <c r="Z295" s="13"/>
      <c r="AA295" s="13"/>
      <c r="AB295" s="13"/>
      <c r="AC295" s="13"/>
      <c r="AD295" s="13"/>
      <c r="AE295" s="13"/>
      <c r="AT295" s="248" t="s">
        <v>173</v>
      </c>
      <c r="AU295" s="248" t="s">
        <v>82</v>
      </c>
      <c r="AV295" s="13" t="s">
        <v>82</v>
      </c>
      <c r="AW295" s="13" t="s">
        <v>33</v>
      </c>
      <c r="AX295" s="13" t="s">
        <v>80</v>
      </c>
      <c r="AY295" s="248" t="s">
        <v>160</v>
      </c>
    </row>
    <row r="296" s="2" customFormat="1" ht="16.5" customHeight="1">
      <c r="A296" s="39"/>
      <c r="B296" s="40"/>
      <c r="C296" s="220" t="s">
        <v>468</v>
      </c>
      <c r="D296" s="220" t="s">
        <v>162</v>
      </c>
      <c r="E296" s="221" t="s">
        <v>1180</v>
      </c>
      <c r="F296" s="222" t="s">
        <v>1181</v>
      </c>
      <c r="G296" s="223" t="s">
        <v>379</v>
      </c>
      <c r="H296" s="224">
        <v>24</v>
      </c>
      <c r="I296" s="225"/>
      <c r="J296" s="226">
        <f>ROUND(I296*H296,2)</f>
        <v>0</v>
      </c>
      <c r="K296" s="222" t="s">
        <v>166</v>
      </c>
      <c r="L296" s="45"/>
      <c r="M296" s="227" t="s">
        <v>19</v>
      </c>
      <c r="N296" s="228" t="s">
        <v>43</v>
      </c>
      <c r="O296" s="85"/>
      <c r="P296" s="229">
        <f>O296*H296</f>
        <v>0</v>
      </c>
      <c r="Q296" s="229">
        <v>0.01239</v>
      </c>
      <c r="R296" s="229">
        <f>Q296*H296</f>
        <v>0.29736000000000001</v>
      </c>
      <c r="S296" s="229">
        <v>0</v>
      </c>
      <c r="T296" s="230">
        <f>S296*H296</f>
        <v>0</v>
      </c>
      <c r="U296" s="39"/>
      <c r="V296" s="39"/>
      <c r="W296" s="39"/>
      <c r="X296" s="39"/>
      <c r="Y296" s="39"/>
      <c r="Z296" s="39"/>
      <c r="AA296" s="39"/>
      <c r="AB296" s="39"/>
      <c r="AC296" s="39"/>
      <c r="AD296" s="39"/>
      <c r="AE296" s="39"/>
      <c r="AR296" s="231" t="s">
        <v>167</v>
      </c>
      <c r="AT296" s="231" t="s">
        <v>162</v>
      </c>
      <c r="AU296" s="231" t="s">
        <v>82</v>
      </c>
      <c r="AY296" s="18" t="s">
        <v>160</v>
      </c>
      <c r="BE296" s="232">
        <f>IF(N296="základní",J296,0)</f>
        <v>0</v>
      </c>
      <c r="BF296" s="232">
        <f>IF(N296="snížená",J296,0)</f>
        <v>0</v>
      </c>
      <c r="BG296" s="232">
        <f>IF(N296="zákl. přenesená",J296,0)</f>
        <v>0</v>
      </c>
      <c r="BH296" s="232">
        <f>IF(N296="sníž. přenesená",J296,0)</f>
        <v>0</v>
      </c>
      <c r="BI296" s="232">
        <f>IF(N296="nulová",J296,0)</f>
        <v>0</v>
      </c>
      <c r="BJ296" s="18" t="s">
        <v>80</v>
      </c>
      <c r="BK296" s="232">
        <f>ROUND(I296*H296,2)</f>
        <v>0</v>
      </c>
      <c r="BL296" s="18" t="s">
        <v>167</v>
      </c>
      <c r="BM296" s="231" t="s">
        <v>1182</v>
      </c>
    </row>
    <row r="297" s="2" customFormat="1">
      <c r="A297" s="39"/>
      <c r="B297" s="40"/>
      <c r="C297" s="41"/>
      <c r="D297" s="233" t="s">
        <v>169</v>
      </c>
      <c r="E297" s="41"/>
      <c r="F297" s="234" t="s">
        <v>1183</v>
      </c>
      <c r="G297" s="41"/>
      <c r="H297" s="41"/>
      <c r="I297" s="138"/>
      <c r="J297" s="41"/>
      <c r="K297" s="41"/>
      <c r="L297" s="45"/>
      <c r="M297" s="235"/>
      <c r="N297" s="236"/>
      <c r="O297" s="85"/>
      <c r="P297" s="85"/>
      <c r="Q297" s="85"/>
      <c r="R297" s="85"/>
      <c r="S297" s="85"/>
      <c r="T297" s="86"/>
      <c r="U297" s="39"/>
      <c r="V297" s="39"/>
      <c r="W297" s="39"/>
      <c r="X297" s="39"/>
      <c r="Y297" s="39"/>
      <c r="Z297" s="39"/>
      <c r="AA297" s="39"/>
      <c r="AB297" s="39"/>
      <c r="AC297" s="39"/>
      <c r="AD297" s="39"/>
      <c r="AE297" s="39"/>
      <c r="AT297" s="18" t="s">
        <v>169</v>
      </c>
      <c r="AU297" s="18" t="s">
        <v>82</v>
      </c>
    </row>
    <row r="298" s="2" customFormat="1">
      <c r="A298" s="39"/>
      <c r="B298" s="40"/>
      <c r="C298" s="41"/>
      <c r="D298" s="233" t="s">
        <v>171</v>
      </c>
      <c r="E298" s="41"/>
      <c r="F298" s="237" t="s">
        <v>1178</v>
      </c>
      <c r="G298" s="41"/>
      <c r="H298" s="41"/>
      <c r="I298" s="138"/>
      <c r="J298" s="41"/>
      <c r="K298" s="41"/>
      <c r="L298" s="45"/>
      <c r="M298" s="235"/>
      <c r="N298" s="236"/>
      <c r="O298" s="85"/>
      <c r="P298" s="85"/>
      <c r="Q298" s="85"/>
      <c r="R298" s="85"/>
      <c r="S298" s="85"/>
      <c r="T298" s="86"/>
      <c r="U298" s="39"/>
      <c r="V298" s="39"/>
      <c r="W298" s="39"/>
      <c r="X298" s="39"/>
      <c r="Y298" s="39"/>
      <c r="Z298" s="39"/>
      <c r="AA298" s="39"/>
      <c r="AB298" s="39"/>
      <c r="AC298" s="39"/>
      <c r="AD298" s="39"/>
      <c r="AE298" s="39"/>
      <c r="AT298" s="18" t="s">
        <v>171</v>
      </c>
      <c r="AU298" s="18" t="s">
        <v>82</v>
      </c>
    </row>
    <row r="299" s="13" customFormat="1">
      <c r="A299" s="13"/>
      <c r="B299" s="238"/>
      <c r="C299" s="239"/>
      <c r="D299" s="233" t="s">
        <v>173</v>
      </c>
      <c r="E299" s="240" t="s">
        <v>19</v>
      </c>
      <c r="F299" s="241" t="s">
        <v>1184</v>
      </c>
      <c r="G299" s="239"/>
      <c r="H299" s="242">
        <v>24</v>
      </c>
      <c r="I299" s="243"/>
      <c r="J299" s="239"/>
      <c r="K299" s="239"/>
      <c r="L299" s="244"/>
      <c r="M299" s="245"/>
      <c r="N299" s="246"/>
      <c r="O299" s="246"/>
      <c r="P299" s="246"/>
      <c r="Q299" s="246"/>
      <c r="R299" s="246"/>
      <c r="S299" s="246"/>
      <c r="T299" s="247"/>
      <c r="U299" s="13"/>
      <c r="V299" s="13"/>
      <c r="W299" s="13"/>
      <c r="X299" s="13"/>
      <c r="Y299" s="13"/>
      <c r="Z299" s="13"/>
      <c r="AA299" s="13"/>
      <c r="AB299" s="13"/>
      <c r="AC299" s="13"/>
      <c r="AD299" s="13"/>
      <c r="AE299" s="13"/>
      <c r="AT299" s="248" t="s">
        <v>173</v>
      </c>
      <c r="AU299" s="248" t="s">
        <v>82</v>
      </c>
      <c r="AV299" s="13" t="s">
        <v>82</v>
      </c>
      <c r="AW299" s="13" t="s">
        <v>33</v>
      </c>
      <c r="AX299" s="13" t="s">
        <v>80</v>
      </c>
      <c r="AY299" s="248" t="s">
        <v>160</v>
      </c>
    </row>
    <row r="300" s="2" customFormat="1" ht="16.5" customHeight="1">
      <c r="A300" s="39"/>
      <c r="B300" s="40"/>
      <c r="C300" s="220" t="s">
        <v>471</v>
      </c>
      <c r="D300" s="220" t="s">
        <v>162</v>
      </c>
      <c r="E300" s="221" t="s">
        <v>1185</v>
      </c>
      <c r="F300" s="222" t="s">
        <v>1186</v>
      </c>
      <c r="G300" s="223" t="s">
        <v>165</v>
      </c>
      <c r="H300" s="224">
        <v>5.7110000000000003</v>
      </c>
      <c r="I300" s="225"/>
      <c r="J300" s="226">
        <f>ROUND(I300*H300,2)</f>
        <v>0</v>
      </c>
      <c r="K300" s="222" t="s">
        <v>166</v>
      </c>
      <c r="L300" s="45"/>
      <c r="M300" s="227" t="s">
        <v>19</v>
      </c>
      <c r="N300" s="228" t="s">
        <v>43</v>
      </c>
      <c r="O300" s="85"/>
      <c r="P300" s="229">
        <f>O300*H300</f>
        <v>0</v>
      </c>
      <c r="Q300" s="229">
        <v>0</v>
      </c>
      <c r="R300" s="229">
        <f>Q300*H300</f>
        <v>0</v>
      </c>
      <c r="S300" s="229">
        <v>0</v>
      </c>
      <c r="T300" s="230">
        <f>S300*H300</f>
        <v>0</v>
      </c>
      <c r="U300" s="39"/>
      <c r="V300" s="39"/>
      <c r="W300" s="39"/>
      <c r="X300" s="39"/>
      <c r="Y300" s="39"/>
      <c r="Z300" s="39"/>
      <c r="AA300" s="39"/>
      <c r="AB300" s="39"/>
      <c r="AC300" s="39"/>
      <c r="AD300" s="39"/>
      <c r="AE300" s="39"/>
      <c r="AR300" s="231" t="s">
        <v>167</v>
      </c>
      <c r="AT300" s="231" t="s">
        <v>162</v>
      </c>
      <c r="AU300" s="231" t="s">
        <v>82</v>
      </c>
      <c r="AY300" s="18" t="s">
        <v>160</v>
      </c>
      <c r="BE300" s="232">
        <f>IF(N300="základní",J300,0)</f>
        <v>0</v>
      </c>
      <c r="BF300" s="232">
        <f>IF(N300="snížená",J300,0)</f>
        <v>0</v>
      </c>
      <c r="BG300" s="232">
        <f>IF(N300="zákl. přenesená",J300,0)</f>
        <v>0</v>
      </c>
      <c r="BH300" s="232">
        <f>IF(N300="sníž. přenesená",J300,0)</f>
        <v>0</v>
      </c>
      <c r="BI300" s="232">
        <f>IF(N300="nulová",J300,0)</f>
        <v>0</v>
      </c>
      <c r="BJ300" s="18" t="s">
        <v>80</v>
      </c>
      <c r="BK300" s="232">
        <f>ROUND(I300*H300,2)</f>
        <v>0</v>
      </c>
      <c r="BL300" s="18" t="s">
        <v>167</v>
      </c>
      <c r="BM300" s="231" t="s">
        <v>1187</v>
      </c>
    </row>
    <row r="301" s="2" customFormat="1">
      <c r="A301" s="39"/>
      <c r="B301" s="40"/>
      <c r="C301" s="41"/>
      <c r="D301" s="233" t="s">
        <v>169</v>
      </c>
      <c r="E301" s="41"/>
      <c r="F301" s="234" t="s">
        <v>1188</v>
      </c>
      <c r="G301" s="41"/>
      <c r="H301" s="41"/>
      <c r="I301" s="138"/>
      <c r="J301" s="41"/>
      <c r="K301" s="41"/>
      <c r="L301" s="45"/>
      <c r="M301" s="235"/>
      <c r="N301" s="236"/>
      <c r="O301" s="85"/>
      <c r="P301" s="85"/>
      <c r="Q301" s="85"/>
      <c r="R301" s="85"/>
      <c r="S301" s="85"/>
      <c r="T301" s="86"/>
      <c r="U301" s="39"/>
      <c r="V301" s="39"/>
      <c r="W301" s="39"/>
      <c r="X301" s="39"/>
      <c r="Y301" s="39"/>
      <c r="Z301" s="39"/>
      <c r="AA301" s="39"/>
      <c r="AB301" s="39"/>
      <c r="AC301" s="39"/>
      <c r="AD301" s="39"/>
      <c r="AE301" s="39"/>
      <c r="AT301" s="18" t="s">
        <v>169</v>
      </c>
      <c r="AU301" s="18" t="s">
        <v>82</v>
      </c>
    </row>
    <row r="302" s="13" customFormat="1">
      <c r="A302" s="13"/>
      <c r="B302" s="238"/>
      <c r="C302" s="239"/>
      <c r="D302" s="233" t="s">
        <v>173</v>
      </c>
      <c r="E302" s="240" t="s">
        <v>19</v>
      </c>
      <c r="F302" s="241" t="s">
        <v>1189</v>
      </c>
      <c r="G302" s="239"/>
      <c r="H302" s="242">
        <v>3.5019999999999998</v>
      </c>
      <c r="I302" s="243"/>
      <c r="J302" s="239"/>
      <c r="K302" s="239"/>
      <c r="L302" s="244"/>
      <c r="M302" s="245"/>
      <c r="N302" s="246"/>
      <c r="O302" s="246"/>
      <c r="P302" s="246"/>
      <c r="Q302" s="246"/>
      <c r="R302" s="246"/>
      <c r="S302" s="246"/>
      <c r="T302" s="247"/>
      <c r="U302" s="13"/>
      <c r="V302" s="13"/>
      <c r="W302" s="13"/>
      <c r="X302" s="13"/>
      <c r="Y302" s="13"/>
      <c r="Z302" s="13"/>
      <c r="AA302" s="13"/>
      <c r="AB302" s="13"/>
      <c r="AC302" s="13"/>
      <c r="AD302" s="13"/>
      <c r="AE302" s="13"/>
      <c r="AT302" s="248" t="s">
        <v>173</v>
      </c>
      <c r="AU302" s="248" t="s">
        <v>82</v>
      </c>
      <c r="AV302" s="13" t="s">
        <v>82</v>
      </c>
      <c r="AW302" s="13" t="s">
        <v>33</v>
      </c>
      <c r="AX302" s="13" t="s">
        <v>72</v>
      </c>
      <c r="AY302" s="248" t="s">
        <v>160</v>
      </c>
    </row>
    <row r="303" s="13" customFormat="1">
      <c r="A303" s="13"/>
      <c r="B303" s="238"/>
      <c r="C303" s="239"/>
      <c r="D303" s="233" t="s">
        <v>173</v>
      </c>
      <c r="E303" s="240" t="s">
        <v>19</v>
      </c>
      <c r="F303" s="241" t="s">
        <v>1190</v>
      </c>
      <c r="G303" s="239"/>
      <c r="H303" s="242">
        <v>2.2090000000000001</v>
      </c>
      <c r="I303" s="243"/>
      <c r="J303" s="239"/>
      <c r="K303" s="239"/>
      <c r="L303" s="244"/>
      <c r="M303" s="245"/>
      <c r="N303" s="246"/>
      <c r="O303" s="246"/>
      <c r="P303" s="246"/>
      <c r="Q303" s="246"/>
      <c r="R303" s="246"/>
      <c r="S303" s="246"/>
      <c r="T303" s="247"/>
      <c r="U303" s="13"/>
      <c r="V303" s="13"/>
      <c r="W303" s="13"/>
      <c r="X303" s="13"/>
      <c r="Y303" s="13"/>
      <c r="Z303" s="13"/>
      <c r="AA303" s="13"/>
      <c r="AB303" s="13"/>
      <c r="AC303" s="13"/>
      <c r="AD303" s="13"/>
      <c r="AE303" s="13"/>
      <c r="AT303" s="248" t="s">
        <v>173</v>
      </c>
      <c r="AU303" s="248" t="s">
        <v>82</v>
      </c>
      <c r="AV303" s="13" t="s">
        <v>82</v>
      </c>
      <c r="AW303" s="13" t="s">
        <v>33</v>
      </c>
      <c r="AX303" s="13" t="s">
        <v>72</v>
      </c>
      <c r="AY303" s="248" t="s">
        <v>160</v>
      </c>
    </row>
    <row r="304" s="14" customFormat="1">
      <c r="A304" s="14"/>
      <c r="B304" s="259"/>
      <c r="C304" s="260"/>
      <c r="D304" s="233" t="s">
        <v>173</v>
      </c>
      <c r="E304" s="261" t="s">
        <v>19</v>
      </c>
      <c r="F304" s="262" t="s">
        <v>204</v>
      </c>
      <c r="G304" s="260"/>
      <c r="H304" s="263">
        <v>5.7110000000000003</v>
      </c>
      <c r="I304" s="264"/>
      <c r="J304" s="260"/>
      <c r="K304" s="260"/>
      <c r="L304" s="265"/>
      <c r="M304" s="266"/>
      <c r="N304" s="267"/>
      <c r="O304" s="267"/>
      <c r="P304" s="267"/>
      <c r="Q304" s="267"/>
      <c r="R304" s="267"/>
      <c r="S304" s="267"/>
      <c r="T304" s="268"/>
      <c r="U304" s="14"/>
      <c r="V304" s="14"/>
      <c r="W304" s="14"/>
      <c r="X304" s="14"/>
      <c r="Y304" s="14"/>
      <c r="Z304" s="14"/>
      <c r="AA304" s="14"/>
      <c r="AB304" s="14"/>
      <c r="AC304" s="14"/>
      <c r="AD304" s="14"/>
      <c r="AE304" s="14"/>
      <c r="AT304" s="269" t="s">
        <v>173</v>
      </c>
      <c r="AU304" s="269" t="s">
        <v>82</v>
      </c>
      <c r="AV304" s="14" t="s">
        <v>167</v>
      </c>
      <c r="AW304" s="14" t="s">
        <v>33</v>
      </c>
      <c r="AX304" s="14" t="s">
        <v>80</v>
      </c>
      <c r="AY304" s="269" t="s">
        <v>160</v>
      </c>
    </row>
    <row r="305" s="12" customFormat="1" ht="22.8" customHeight="1">
      <c r="A305" s="12"/>
      <c r="B305" s="204"/>
      <c r="C305" s="205"/>
      <c r="D305" s="206" t="s">
        <v>71</v>
      </c>
      <c r="E305" s="218" t="s">
        <v>222</v>
      </c>
      <c r="F305" s="218" t="s">
        <v>428</v>
      </c>
      <c r="G305" s="205"/>
      <c r="H305" s="205"/>
      <c r="I305" s="208"/>
      <c r="J305" s="219">
        <f>BK305</f>
        <v>0</v>
      </c>
      <c r="K305" s="205"/>
      <c r="L305" s="210"/>
      <c r="M305" s="211"/>
      <c r="N305" s="212"/>
      <c r="O305" s="212"/>
      <c r="P305" s="213">
        <f>SUM(P306:P309)</f>
        <v>0</v>
      </c>
      <c r="Q305" s="212"/>
      <c r="R305" s="213">
        <f>SUM(R306:R309)</f>
        <v>1.30166</v>
      </c>
      <c r="S305" s="212"/>
      <c r="T305" s="214">
        <f>SUM(T306:T309)</f>
        <v>0</v>
      </c>
      <c r="U305" s="12"/>
      <c r="V305" s="12"/>
      <c r="W305" s="12"/>
      <c r="X305" s="12"/>
      <c r="Y305" s="12"/>
      <c r="Z305" s="12"/>
      <c r="AA305" s="12"/>
      <c r="AB305" s="12"/>
      <c r="AC305" s="12"/>
      <c r="AD305" s="12"/>
      <c r="AE305" s="12"/>
      <c r="AR305" s="215" t="s">
        <v>80</v>
      </c>
      <c r="AT305" s="216" t="s">
        <v>71</v>
      </c>
      <c r="AU305" s="216" t="s">
        <v>80</v>
      </c>
      <c r="AY305" s="215" t="s">
        <v>160</v>
      </c>
      <c r="BK305" s="217">
        <f>SUM(BK306:BK309)</f>
        <v>0</v>
      </c>
    </row>
    <row r="306" s="2" customFormat="1" ht="16.5" customHeight="1">
      <c r="A306" s="39"/>
      <c r="B306" s="40"/>
      <c r="C306" s="220" t="s">
        <v>478</v>
      </c>
      <c r="D306" s="220" t="s">
        <v>162</v>
      </c>
      <c r="E306" s="221" t="s">
        <v>1191</v>
      </c>
      <c r="F306" s="222" t="s">
        <v>1192</v>
      </c>
      <c r="G306" s="223" t="s">
        <v>165</v>
      </c>
      <c r="H306" s="224">
        <v>0.5</v>
      </c>
      <c r="I306" s="225"/>
      <c r="J306" s="226">
        <f>ROUND(I306*H306,2)</f>
        <v>0</v>
      </c>
      <c r="K306" s="222" t="s">
        <v>166</v>
      </c>
      <c r="L306" s="45"/>
      <c r="M306" s="227" t="s">
        <v>19</v>
      </c>
      <c r="N306" s="228" t="s">
        <v>43</v>
      </c>
      <c r="O306" s="85"/>
      <c r="P306" s="229">
        <f>O306*H306</f>
        <v>0</v>
      </c>
      <c r="Q306" s="229">
        <v>2.6033200000000001</v>
      </c>
      <c r="R306" s="229">
        <f>Q306*H306</f>
        <v>1.30166</v>
      </c>
      <c r="S306" s="229">
        <v>0</v>
      </c>
      <c r="T306" s="230">
        <f>S306*H306</f>
        <v>0</v>
      </c>
      <c r="U306" s="39"/>
      <c r="V306" s="39"/>
      <c r="W306" s="39"/>
      <c r="X306" s="39"/>
      <c r="Y306" s="39"/>
      <c r="Z306" s="39"/>
      <c r="AA306" s="39"/>
      <c r="AB306" s="39"/>
      <c r="AC306" s="39"/>
      <c r="AD306" s="39"/>
      <c r="AE306" s="39"/>
      <c r="AR306" s="231" t="s">
        <v>167</v>
      </c>
      <c r="AT306" s="231" t="s">
        <v>162</v>
      </c>
      <c r="AU306" s="231" t="s">
        <v>82</v>
      </c>
      <c r="AY306" s="18" t="s">
        <v>160</v>
      </c>
      <c r="BE306" s="232">
        <f>IF(N306="základní",J306,0)</f>
        <v>0</v>
      </c>
      <c r="BF306" s="232">
        <f>IF(N306="snížená",J306,0)</f>
        <v>0</v>
      </c>
      <c r="BG306" s="232">
        <f>IF(N306="zákl. přenesená",J306,0)</f>
        <v>0</v>
      </c>
      <c r="BH306" s="232">
        <f>IF(N306="sníž. přenesená",J306,0)</f>
        <v>0</v>
      </c>
      <c r="BI306" s="232">
        <f>IF(N306="nulová",J306,0)</f>
        <v>0</v>
      </c>
      <c r="BJ306" s="18" t="s">
        <v>80</v>
      </c>
      <c r="BK306" s="232">
        <f>ROUND(I306*H306,2)</f>
        <v>0</v>
      </c>
      <c r="BL306" s="18" t="s">
        <v>167</v>
      </c>
      <c r="BM306" s="231" t="s">
        <v>1193</v>
      </c>
    </row>
    <row r="307" s="2" customFormat="1">
      <c r="A307" s="39"/>
      <c r="B307" s="40"/>
      <c r="C307" s="41"/>
      <c r="D307" s="233" t="s">
        <v>169</v>
      </c>
      <c r="E307" s="41"/>
      <c r="F307" s="234" t="s">
        <v>1194</v>
      </c>
      <c r="G307" s="41"/>
      <c r="H307" s="41"/>
      <c r="I307" s="138"/>
      <c r="J307" s="41"/>
      <c r="K307" s="41"/>
      <c r="L307" s="45"/>
      <c r="M307" s="235"/>
      <c r="N307" s="236"/>
      <c r="O307" s="85"/>
      <c r="P307" s="85"/>
      <c r="Q307" s="85"/>
      <c r="R307" s="85"/>
      <c r="S307" s="85"/>
      <c r="T307" s="86"/>
      <c r="U307" s="39"/>
      <c r="V307" s="39"/>
      <c r="W307" s="39"/>
      <c r="X307" s="39"/>
      <c r="Y307" s="39"/>
      <c r="Z307" s="39"/>
      <c r="AA307" s="39"/>
      <c r="AB307" s="39"/>
      <c r="AC307" s="39"/>
      <c r="AD307" s="39"/>
      <c r="AE307" s="39"/>
      <c r="AT307" s="18" t="s">
        <v>169</v>
      </c>
      <c r="AU307" s="18" t="s">
        <v>82</v>
      </c>
    </row>
    <row r="308" s="2" customFormat="1">
      <c r="A308" s="39"/>
      <c r="B308" s="40"/>
      <c r="C308" s="41"/>
      <c r="D308" s="233" t="s">
        <v>171</v>
      </c>
      <c r="E308" s="41"/>
      <c r="F308" s="237" t="s">
        <v>1195</v>
      </c>
      <c r="G308" s="41"/>
      <c r="H308" s="41"/>
      <c r="I308" s="138"/>
      <c r="J308" s="41"/>
      <c r="K308" s="41"/>
      <c r="L308" s="45"/>
      <c r="M308" s="235"/>
      <c r="N308" s="236"/>
      <c r="O308" s="85"/>
      <c r="P308" s="85"/>
      <c r="Q308" s="85"/>
      <c r="R308" s="85"/>
      <c r="S308" s="85"/>
      <c r="T308" s="86"/>
      <c r="U308" s="39"/>
      <c r="V308" s="39"/>
      <c r="W308" s="39"/>
      <c r="X308" s="39"/>
      <c r="Y308" s="39"/>
      <c r="Z308" s="39"/>
      <c r="AA308" s="39"/>
      <c r="AB308" s="39"/>
      <c r="AC308" s="39"/>
      <c r="AD308" s="39"/>
      <c r="AE308" s="39"/>
      <c r="AT308" s="18" t="s">
        <v>171</v>
      </c>
      <c r="AU308" s="18" t="s">
        <v>82</v>
      </c>
    </row>
    <row r="309" s="13" customFormat="1">
      <c r="A309" s="13"/>
      <c r="B309" s="238"/>
      <c r="C309" s="239"/>
      <c r="D309" s="233" t="s">
        <v>173</v>
      </c>
      <c r="E309" s="240" t="s">
        <v>19</v>
      </c>
      <c r="F309" s="241" t="s">
        <v>1196</v>
      </c>
      <c r="G309" s="239"/>
      <c r="H309" s="242">
        <v>0.5</v>
      </c>
      <c r="I309" s="243"/>
      <c r="J309" s="239"/>
      <c r="K309" s="239"/>
      <c r="L309" s="244"/>
      <c r="M309" s="245"/>
      <c r="N309" s="246"/>
      <c r="O309" s="246"/>
      <c r="P309" s="246"/>
      <c r="Q309" s="246"/>
      <c r="R309" s="246"/>
      <c r="S309" s="246"/>
      <c r="T309" s="247"/>
      <c r="U309" s="13"/>
      <c r="V309" s="13"/>
      <c r="W309" s="13"/>
      <c r="X309" s="13"/>
      <c r="Y309" s="13"/>
      <c r="Z309" s="13"/>
      <c r="AA309" s="13"/>
      <c r="AB309" s="13"/>
      <c r="AC309" s="13"/>
      <c r="AD309" s="13"/>
      <c r="AE309" s="13"/>
      <c r="AT309" s="248" t="s">
        <v>173</v>
      </c>
      <c r="AU309" s="248" t="s">
        <v>82</v>
      </c>
      <c r="AV309" s="13" t="s">
        <v>82</v>
      </c>
      <c r="AW309" s="13" t="s">
        <v>33</v>
      </c>
      <c r="AX309" s="13" t="s">
        <v>80</v>
      </c>
      <c r="AY309" s="248" t="s">
        <v>160</v>
      </c>
    </row>
    <row r="310" s="12" customFormat="1" ht="22.8" customHeight="1">
      <c r="A310" s="12"/>
      <c r="B310" s="204"/>
      <c r="C310" s="205"/>
      <c r="D310" s="206" t="s">
        <v>71</v>
      </c>
      <c r="E310" s="218" t="s">
        <v>528</v>
      </c>
      <c r="F310" s="218" t="s">
        <v>529</v>
      </c>
      <c r="G310" s="205"/>
      <c r="H310" s="205"/>
      <c r="I310" s="208"/>
      <c r="J310" s="219">
        <f>BK310</f>
        <v>0</v>
      </c>
      <c r="K310" s="205"/>
      <c r="L310" s="210"/>
      <c r="M310" s="211"/>
      <c r="N310" s="212"/>
      <c r="O310" s="212"/>
      <c r="P310" s="213">
        <f>SUM(P311:P313)</f>
        <v>0</v>
      </c>
      <c r="Q310" s="212"/>
      <c r="R310" s="213">
        <f>SUM(R311:R313)</f>
        <v>0</v>
      </c>
      <c r="S310" s="212"/>
      <c r="T310" s="214">
        <f>SUM(T311:T313)</f>
        <v>0</v>
      </c>
      <c r="U310" s="12"/>
      <c r="V310" s="12"/>
      <c r="W310" s="12"/>
      <c r="X310" s="12"/>
      <c r="Y310" s="12"/>
      <c r="Z310" s="12"/>
      <c r="AA310" s="12"/>
      <c r="AB310" s="12"/>
      <c r="AC310" s="12"/>
      <c r="AD310" s="12"/>
      <c r="AE310" s="12"/>
      <c r="AR310" s="215" t="s">
        <v>80</v>
      </c>
      <c r="AT310" s="216" t="s">
        <v>71</v>
      </c>
      <c r="AU310" s="216" t="s">
        <v>80</v>
      </c>
      <c r="AY310" s="215" t="s">
        <v>160</v>
      </c>
      <c r="BK310" s="217">
        <f>SUM(BK311:BK313)</f>
        <v>0</v>
      </c>
    </row>
    <row r="311" s="2" customFormat="1" ht="16.5" customHeight="1">
      <c r="A311" s="39"/>
      <c r="B311" s="40"/>
      <c r="C311" s="220" t="s">
        <v>484</v>
      </c>
      <c r="D311" s="220" t="s">
        <v>162</v>
      </c>
      <c r="E311" s="221" t="s">
        <v>1197</v>
      </c>
      <c r="F311" s="222" t="s">
        <v>1198</v>
      </c>
      <c r="G311" s="223" t="s">
        <v>190</v>
      </c>
      <c r="H311" s="224">
        <v>754.16499999999996</v>
      </c>
      <c r="I311" s="225"/>
      <c r="J311" s="226">
        <f>ROUND(I311*H311,2)</f>
        <v>0</v>
      </c>
      <c r="K311" s="222" t="s">
        <v>166</v>
      </c>
      <c r="L311" s="45"/>
      <c r="M311" s="227" t="s">
        <v>19</v>
      </c>
      <c r="N311" s="228" t="s">
        <v>43</v>
      </c>
      <c r="O311" s="85"/>
      <c r="P311" s="229">
        <f>O311*H311</f>
        <v>0</v>
      </c>
      <c r="Q311" s="229">
        <v>0</v>
      </c>
      <c r="R311" s="229">
        <f>Q311*H311</f>
        <v>0</v>
      </c>
      <c r="S311" s="229">
        <v>0</v>
      </c>
      <c r="T311" s="230">
        <f>S311*H311</f>
        <v>0</v>
      </c>
      <c r="U311" s="39"/>
      <c r="V311" s="39"/>
      <c r="W311" s="39"/>
      <c r="X311" s="39"/>
      <c r="Y311" s="39"/>
      <c r="Z311" s="39"/>
      <c r="AA311" s="39"/>
      <c r="AB311" s="39"/>
      <c r="AC311" s="39"/>
      <c r="AD311" s="39"/>
      <c r="AE311" s="39"/>
      <c r="AR311" s="231" t="s">
        <v>167</v>
      </c>
      <c r="AT311" s="231" t="s">
        <v>162</v>
      </c>
      <c r="AU311" s="231" t="s">
        <v>82</v>
      </c>
      <c r="AY311" s="18" t="s">
        <v>160</v>
      </c>
      <c r="BE311" s="232">
        <f>IF(N311="základní",J311,0)</f>
        <v>0</v>
      </c>
      <c r="BF311" s="232">
        <f>IF(N311="snížená",J311,0)</f>
        <v>0</v>
      </c>
      <c r="BG311" s="232">
        <f>IF(N311="zákl. přenesená",J311,0)</f>
        <v>0</v>
      </c>
      <c r="BH311" s="232">
        <f>IF(N311="sníž. přenesená",J311,0)</f>
        <v>0</v>
      </c>
      <c r="BI311" s="232">
        <f>IF(N311="nulová",J311,0)</f>
        <v>0</v>
      </c>
      <c r="BJ311" s="18" t="s">
        <v>80</v>
      </c>
      <c r="BK311" s="232">
        <f>ROUND(I311*H311,2)</f>
        <v>0</v>
      </c>
      <c r="BL311" s="18" t="s">
        <v>167</v>
      </c>
      <c r="BM311" s="231" t="s">
        <v>1199</v>
      </c>
    </row>
    <row r="312" s="2" customFormat="1">
      <c r="A312" s="39"/>
      <c r="B312" s="40"/>
      <c r="C312" s="41"/>
      <c r="D312" s="233" t="s">
        <v>169</v>
      </c>
      <c r="E312" s="41"/>
      <c r="F312" s="234" t="s">
        <v>1200</v>
      </c>
      <c r="G312" s="41"/>
      <c r="H312" s="41"/>
      <c r="I312" s="138"/>
      <c r="J312" s="41"/>
      <c r="K312" s="41"/>
      <c r="L312" s="45"/>
      <c r="M312" s="235"/>
      <c r="N312" s="236"/>
      <c r="O312" s="85"/>
      <c r="P312" s="85"/>
      <c r="Q312" s="85"/>
      <c r="R312" s="85"/>
      <c r="S312" s="85"/>
      <c r="T312" s="86"/>
      <c r="U312" s="39"/>
      <c r="V312" s="39"/>
      <c r="W312" s="39"/>
      <c r="X312" s="39"/>
      <c r="Y312" s="39"/>
      <c r="Z312" s="39"/>
      <c r="AA312" s="39"/>
      <c r="AB312" s="39"/>
      <c r="AC312" s="39"/>
      <c r="AD312" s="39"/>
      <c r="AE312" s="39"/>
      <c r="AT312" s="18" t="s">
        <v>169</v>
      </c>
      <c r="AU312" s="18" t="s">
        <v>82</v>
      </c>
    </row>
    <row r="313" s="2" customFormat="1">
      <c r="A313" s="39"/>
      <c r="B313" s="40"/>
      <c r="C313" s="41"/>
      <c r="D313" s="233" t="s">
        <v>171</v>
      </c>
      <c r="E313" s="41"/>
      <c r="F313" s="237" t="s">
        <v>1201</v>
      </c>
      <c r="G313" s="41"/>
      <c r="H313" s="41"/>
      <c r="I313" s="138"/>
      <c r="J313" s="41"/>
      <c r="K313" s="41"/>
      <c r="L313" s="45"/>
      <c r="M313" s="270"/>
      <c r="N313" s="271"/>
      <c r="O313" s="272"/>
      <c r="P313" s="272"/>
      <c r="Q313" s="272"/>
      <c r="R313" s="272"/>
      <c r="S313" s="272"/>
      <c r="T313" s="273"/>
      <c r="U313" s="39"/>
      <c r="V313" s="39"/>
      <c r="W313" s="39"/>
      <c r="X313" s="39"/>
      <c r="Y313" s="39"/>
      <c r="Z313" s="39"/>
      <c r="AA313" s="39"/>
      <c r="AB313" s="39"/>
      <c r="AC313" s="39"/>
      <c r="AD313" s="39"/>
      <c r="AE313" s="39"/>
      <c r="AT313" s="18" t="s">
        <v>171</v>
      </c>
      <c r="AU313" s="18" t="s">
        <v>82</v>
      </c>
    </row>
    <row r="314" s="2" customFormat="1" ht="6.96" customHeight="1">
      <c r="A314" s="39"/>
      <c r="B314" s="60"/>
      <c r="C314" s="61"/>
      <c r="D314" s="61"/>
      <c r="E314" s="61"/>
      <c r="F314" s="61"/>
      <c r="G314" s="61"/>
      <c r="H314" s="61"/>
      <c r="I314" s="168"/>
      <c r="J314" s="61"/>
      <c r="K314" s="61"/>
      <c r="L314" s="45"/>
      <c r="M314" s="39"/>
      <c r="O314" s="39"/>
      <c r="P314" s="39"/>
      <c r="Q314" s="39"/>
      <c r="R314" s="39"/>
      <c r="S314" s="39"/>
      <c r="T314" s="39"/>
      <c r="U314" s="39"/>
      <c r="V314" s="39"/>
      <c r="W314" s="39"/>
      <c r="X314" s="39"/>
      <c r="Y314" s="39"/>
      <c r="Z314" s="39"/>
      <c r="AA314" s="39"/>
      <c r="AB314" s="39"/>
      <c r="AC314" s="39"/>
      <c r="AD314" s="39"/>
      <c r="AE314" s="39"/>
    </row>
  </sheetData>
  <sheetProtection sheet="1" autoFilter="0" formatColumns="0" formatRows="0" objects="1" scenarios="1" spinCount="100000" saltValue="9Tf9f1qW2EDqhWEJhm+jgPXt4b7dgtin9pntpegSzjAFeSbfooP9wNzkgZ8Tw7YLNBL1GwJZmB2EvBl+AU3jTw==" hashValue="0ISmiM5IuXuW9m/yENlhhClxs5LYT3IZO9b8JVPiquWoebA53xtZVNI6oQCEtVa8kR+2XXb55Lreyh5bSOtvOg==" algorithmName="SHA-512" password="CC35"/>
  <autoFilter ref="C87:K313"/>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29"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29"/>
      <c r="L2" s="1"/>
      <c r="M2" s="1"/>
      <c r="N2" s="1"/>
      <c r="O2" s="1"/>
      <c r="P2" s="1"/>
      <c r="Q2" s="1"/>
      <c r="R2" s="1"/>
      <c r="S2" s="1"/>
      <c r="T2" s="1"/>
      <c r="U2" s="1"/>
      <c r="V2" s="1"/>
      <c r="AT2" s="18" t="s">
        <v>97</v>
      </c>
    </row>
    <row r="3" s="1" customFormat="1" ht="6.96" customHeight="1">
      <c r="B3" s="131"/>
      <c r="C3" s="132"/>
      <c r="D3" s="132"/>
      <c r="E3" s="132"/>
      <c r="F3" s="132"/>
      <c r="G3" s="132"/>
      <c r="H3" s="132"/>
      <c r="I3" s="133"/>
      <c r="J3" s="132"/>
      <c r="K3" s="132"/>
      <c r="L3" s="21"/>
      <c r="AT3" s="18" t="s">
        <v>82</v>
      </c>
    </row>
    <row r="4" s="1" customFormat="1" ht="24.96" customHeight="1">
      <c r="B4" s="21"/>
      <c r="D4" s="134" t="s">
        <v>105</v>
      </c>
      <c r="I4" s="129"/>
      <c r="L4" s="21"/>
      <c r="M4" s="135" t="s">
        <v>10</v>
      </c>
      <c r="AT4" s="18" t="s">
        <v>4</v>
      </c>
    </row>
    <row r="5" s="1" customFormat="1" ht="6.96" customHeight="1">
      <c r="B5" s="21"/>
      <c r="I5" s="129"/>
      <c r="L5" s="21"/>
    </row>
    <row r="6" s="1" customFormat="1" ht="12" customHeight="1">
      <c r="B6" s="21"/>
      <c r="D6" s="136" t="s">
        <v>16</v>
      </c>
      <c r="I6" s="129"/>
      <c r="L6" s="21"/>
    </row>
    <row r="7" s="1" customFormat="1" ht="16.5" customHeight="1">
      <c r="B7" s="21"/>
      <c r="E7" s="137" t="str">
        <f>'Rekapitulace stavby'!K6</f>
        <v>Parkoviště a komunikace Rumburk Na ValechR1</v>
      </c>
      <c r="F7" s="136"/>
      <c r="G7" s="136"/>
      <c r="H7" s="136"/>
      <c r="I7" s="129"/>
      <c r="L7" s="21"/>
    </row>
    <row r="8" s="2" customFormat="1" ht="12" customHeight="1">
      <c r="A8" s="39"/>
      <c r="B8" s="45"/>
      <c r="C8" s="39"/>
      <c r="D8" s="136" t="s">
        <v>114</v>
      </c>
      <c r="E8" s="39"/>
      <c r="F8" s="39"/>
      <c r="G8" s="39"/>
      <c r="H8" s="39"/>
      <c r="I8" s="138"/>
      <c r="J8" s="39"/>
      <c r="K8" s="39"/>
      <c r="L8" s="139"/>
      <c r="S8" s="39"/>
      <c r="T8" s="39"/>
      <c r="U8" s="39"/>
      <c r="V8" s="39"/>
      <c r="W8" s="39"/>
      <c r="X8" s="39"/>
      <c r="Y8" s="39"/>
      <c r="Z8" s="39"/>
      <c r="AA8" s="39"/>
      <c r="AB8" s="39"/>
      <c r="AC8" s="39"/>
      <c r="AD8" s="39"/>
      <c r="AE8" s="39"/>
    </row>
    <row r="9" s="2" customFormat="1" ht="16.5" customHeight="1">
      <c r="A9" s="39"/>
      <c r="B9" s="45"/>
      <c r="C9" s="39"/>
      <c r="D9" s="39"/>
      <c r="E9" s="140" t="s">
        <v>1202</v>
      </c>
      <c r="F9" s="39"/>
      <c r="G9" s="39"/>
      <c r="H9" s="39"/>
      <c r="I9" s="138"/>
      <c r="J9" s="39"/>
      <c r="K9" s="39"/>
      <c r="L9" s="139"/>
      <c r="S9" s="39"/>
      <c r="T9" s="39"/>
      <c r="U9" s="39"/>
      <c r="V9" s="39"/>
      <c r="W9" s="39"/>
      <c r="X9" s="39"/>
      <c r="Y9" s="39"/>
      <c r="Z9" s="39"/>
      <c r="AA9" s="39"/>
      <c r="AB9" s="39"/>
      <c r="AC9" s="39"/>
      <c r="AD9" s="39"/>
      <c r="AE9" s="39"/>
    </row>
    <row r="10" s="2" customFormat="1">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2" customFormat="1" ht="12" customHeight="1">
      <c r="A12" s="39"/>
      <c r="B12" s="45"/>
      <c r="C12" s="39"/>
      <c r="D12" s="136" t="s">
        <v>21</v>
      </c>
      <c r="E12" s="39"/>
      <c r="F12" s="141" t="s">
        <v>32</v>
      </c>
      <c r="G12" s="39"/>
      <c r="H12" s="39"/>
      <c r="I12" s="142" t="s">
        <v>23</v>
      </c>
      <c r="J12" s="143" t="str">
        <f>'Rekapitulace stavby'!AN8</f>
        <v>30. 7. 2019</v>
      </c>
      <c r="K12" s="39"/>
      <c r="L12" s="139"/>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2" customFormat="1" ht="12" customHeight="1">
      <c r="A14" s="39"/>
      <c r="B14" s="45"/>
      <c r="C14" s="39"/>
      <c r="D14" s="136" t="s">
        <v>25</v>
      </c>
      <c r="E14" s="39"/>
      <c r="F14" s="39"/>
      <c r="G14" s="39"/>
      <c r="H14" s="39"/>
      <c r="I14" s="142" t="s">
        <v>26</v>
      </c>
      <c r="J14" s="141" t="str">
        <f>IF('Rekapitulace stavby'!AN10="","",'Rekapitulace stavby'!AN10)</f>
        <v/>
      </c>
      <c r="K14" s="39"/>
      <c r="L14" s="139"/>
      <c r="S14" s="39"/>
      <c r="T14" s="39"/>
      <c r="U14" s="39"/>
      <c r="V14" s="39"/>
      <c r="W14" s="39"/>
      <c r="X14" s="39"/>
      <c r="Y14" s="39"/>
      <c r="Z14" s="39"/>
      <c r="AA14" s="39"/>
      <c r="AB14" s="39"/>
      <c r="AC14" s="39"/>
      <c r="AD14" s="39"/>
      <c r="AE14" s="39"/>
    </row>
    <row r="15" s="2" customFormat="1" ht="18" customHeight="1">
      <c r="A15" s="39"/>
      <c r="B15" s="45"/>
      <c r="C15" s="39"/>
      <c r="D15" s="39"/>
      <c r="E15" s="141" t="str">
        <f>IF('Rekapitulace stavby'!E11="","",'Rekapitulace stavby'!E11)</f>
        <v>Město Rumburk</v>
      </c>
      <c r="F15" s="39"/>
      <c r="G15" s="39"/>
      <c r="H15" s="39"/>
      <c r="I15" s="142" t="s">
        <v>28</v>
      </c>
      <c r="J15" s="141" t="str">
        <f>IF('Rekapitulace stavby'!AN11="","",'Rekapitulace stavby'!AN11)</f>
        <v/>
      </c>
      <c r="K15" s="39"/>
      <c r="L15" s="139"/>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2" customFormat="1" ht="12" customHeight="1">
      <c r="A20" s="39"/>
      <c r="B20" s="45"/>
      <c r="C20" s="39"/>
      <c r="D20" s="136" t="s">
        <v>31</v>
      </c>
      <c r="E20" s="39"/>
      <c r="F20" s="39"/>
      <c r="G20" s="39"/>
      <c r="H20" s="39"/>
      <c r="I20" s="142" t="s">
        <v>26</v>
      </c>
      <c r="J20" s="141" t="str">
        <f>IF('Rekapitulace stavby'!AN16="","",'Rekapitulace stavby'!AN16)</f>
        <v/>
      </c>
      <c r="K20" s="39"/>
      <c r="L20" s="139"/>
      <c r="S20" s="39"/>
      <c r="T20" s="39"/>
      <c r="U20" s="39"/>
      <c r="V20" s="39"/>
      <c r="W20" s="39"/>
      <c r="X20" s="39"/>
      <c r="Y20" s="39"/>
      <c r="Z20" s="39"/>
      <c r="AA20" s="39"/>
      <c r="AB20" s="39"/>
      <c r="AC20" s="39"/>
      <c r="AD20" s="39"/>
      <c r="AE20" s="39"/>
    </row>
    <row r="21" s="2" customFormat="1" ht="18" customHeight="1">
      <c r="A21" s="39"/>
      <c r="B21" s="45"/>
      <c r="C21" s="39"/>
      <c r="D21" s="39"/>
      <c r="E21" s="141" t="str">
        <f>IF('Rekapitulace stavby'!E17="","",'Rekapitulace stavby'!E17)</f>
        <v xml:space="preserve"> </v>
      </c>
      <c r="F21" s="39"/>
      <c r="G21" s="39"/>
      <c r="H21" s="39"/>
      <c r="I21" s="142" t="s">
        <v>28</v>
      </c>
      <c r="J21" s="141" t="str">
        <f>IF('Rekapitulace stavby'!AN17="","",'Rekapitulace stavby'!AN17)</f>
        <v/>
      </c>
      <c r="K21" s="39"/>
      <c r="L21" s="139"/>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2" customFormat="1" ht="12" customHeight="1">
      <c r="A23" s="39"/>
      <c r="B23" s="45"/>
      <c r="C23" s="39"/>
      <c r="D23" s="136" t="s">
        <v>34</v>
      </c>
      <c r="E23" s="39"/>
      <c r="F23" s="39"/>
      <c r="G23" s="39"/>
      <c r="H23" s="39"/>
      <c r="I23" s="142" t="s">
        <v>26</v>
      </c>
      <c r="J23" s="141" t="str">
        <f>IF('Rekapitulace stavby'!AN19="","",'Rekapitulace stavby'!AN19)</f>
        <v/>
      </c>
      <c r="K23" s="39"/>
      <c r="L23" s="139"/>
      <c r="S23" s="39"/>
      <c r="T23" s="39"/>
      <c r="U23" s="39"/>
      <c r="V23" s="39"/>
      <c r="W23" s="39"/>
      <c r="X23" s="39"/>
      <c r="Y23" s="39"/>
      <c r="Z23" s="39"/>
      <c r="AA23" s="39"/>
      <c r="AB23" s="39"/>
      <c r="AC23" s="39"/>
      <c r="AD23" s="39"/>
      <c r="AE23" s="39"/>
    </row>
    <row r="24" s="2" customFormat="1" ht="18" customHeight="1">
      <c r="A24" s="39"/>
      <c r="B24" s="45"/>
      <c r="C24" s="39"/>
      <c r="D24" s="39"/>
      <c r="E24" s="141" t="str">
        <f>IF('Rekapitulace stavby'!E20="","",'Rekapitulace stavby'!E20)</f>
        <v>J. Nešněra</v>
      </c>
      <c r="F24" s="39"/>
      <c r="G24" s="39"/>
      <c r="H24" s="39"/>
      <c r="I24" s="142" t="s">
        <v>28</v>
      </c>
      <c r="J24" s="141" t="str">
        <f>IF('Rekapitulace stavby'!AN20="","",'Rekapitulace stavby'!AN20)</f>
        <v/>
      </c>
      <c r="K24" s="39"/>
      <c r="L24" s="139"/>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2" customFormat="1" ht="6.96"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2" customFormat="1" ht="25.44" customHeight="1">
      <c r="A30" s="39"/>
      <c r="B30" s="45"/>
      <c r="C30" s="39"/>
      <c r="D30" s="151" t="s">
        <v>38</v>
      </c>
      <c r="E30" s="39"/>
      <c r="F30" s="39"/>
      <c r="G30" s="39"/>
      <c r="H30" s="39"/>
      <c r="I30" s="138"/>
      <c r="J30" s="152">
        <f>ROUND(J83, 2)</f>
        <v>0</v>
      </c>
      <c r="K30" s="39"/>
      <c r="L30" s="139"/>
      <c r="S30" s="39"/>
      <c r="T30" s="39"/>
      <c r="U30" s="39"/>
      <c r="V30" s="39"/>
      <c r="W30" s="39"/>
      <c r="X30" s="39"/>
      <c r="Y30" s="39"/>
      <c r="Z30" s="39"/>
      <c r="AA30" s="39"/>
      <c r="AB30" s="39"/>
      <c r="AC30" s="39"/>
      <c r="AD30" s="39"/>
      <c r="AE30" s="39"/>
    </row>
    <row r="31" s="2" customFormat="1" ht="6.96"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2" customFormat="1" ht="14.4" customHeight="1">
      <c r="A33" s="39"/>
      <c r="B33" s="45"/>
      <c r="C33" s="39"/>
      <c r="D33" s="155" t="s">
        <v>42</v>
      </c>
      <c r="E33" s="136" t="s">
        <v>43</v>
      </c>
      <c r="F33" s="156">
        <f>ROUND((SUM(BE83:BE197)),  2)</f>
        <v>0</v>
      </c>
      <c r="G33" s="39"/>
      <c r="H33" s="39"/>
      <c r="I33" s="157">
        <v>0.20999999999999999</v>
      </c>
      <c r="J33" s="156">
        <f>ROUND(((SUM(BE83:BE197))*I33),  2)</f>
        <v>0</v>
      </c>
      <c r="K33" s="39"/>
      <c r="L33" s="139"/>
      <c r="S33" s="39"/>
      <c r="T33" s="39"/>
      <c r="U33" s="39"/>
      <c r="V33" s="39"/>
      <c r="W33" s="39"/>
      <c r="X33" s="39"/>
      <c r="Y33" s="39"/>
      <c r="Z33" s="39"/>
      <c r="AA33" s="39"/>
      <c r="AB33" s="39"/>
      <c r="AC33" s="39"/>
      <c r="AD33" s="39"/>
      <c r="AE33" s="39"/>
    </row>
    <row r="34" s="2" customFormat="1" ht="14.4" customHeight="1">
      <c r="A34" s="39"/>
      <c r="B34" s="45"/>
      <c r="C34" s="39"/>
      <c r="D34" s="39"/>
      <c r="E34" s="136" t="s">
        <v>44</v>
      </c>
      <c r="F34" s="156">
        <f>ROUND((SUM(BF83:BF197)),  2)</f>
        <v>0</v>
      </c>
      <c r="G34" s="39"/>
      <c r="H34" s="39"/>
      <c r="I34" s="157">
        <v>0.14999999999999999</v>
      </c>
      <c r="J34" s="156">
        <f>ROUND(((SUM(BF83:BF197))*I34),  2)</f>
        <v>0</v>
      </c>
      <c r="K34" s="39"/>
      <c r="L34" s="139"/>
      <c r="S34" s="39"/>
      <c r="T34" s="39"/>
      <c r="U34" s="39"/>
      <c r="V34" s="39"/>
      <c r="W34" s="39"/>
      <c r="X34" s="39"/>
      <c r="Y34" s="39"/>
      <c r="Z34" s="39"/>
      <c r="AA34" s="39"/>
      <c r="AB34" s="39"/>
      <c r="AC34" s="39"/>
      <c r="AD34" s="39"/>
      <c r="AE34" s="39"/>
    </row>
    <row r="35" hidden="1" s="2" customFormat="1" ht="14.4" customHeight="1">
      <c r="A35" s="39"/>
      <c r="B35" s="45"/>
      <c r="C35" s="39"/>
      <c r="D35" s="39"/>
      <c r="E35" s="136" t="s">
        <v>45</v>
      </c>
      <c r="F35" s="156">
        <f>ROUND((SUM(BG83:BG197)),  2)</f>
        <v>0</v>
      </c>
      <c r="G35" s="39"/>
      <c r="H35" s="39"/>
      <c r="I35" s="157">
        <v>0.20999999999999999</v>
      </c>
      <c r="J35" s="156">
        <f>0</f>
        <v>0</v>
      </c>
      <c r="K35" s="39"/>
      <c r="L35" s="139"/>
      <c r="S35" s="39"/>
      <c r="T35" s="39"/>
      <c r="U35" s="39"/>
      <c r="V35" s="39"/>
      <c r="W35" s="39"/>
      <c r="X35" s="39"/>
      <c r="Y35" s="39"/>
      <c r="Z35" s="39"/>
      <c r="AA35" s="39"/>
      <c r="AB35" s="39"/>
      <c r="AC35" s="39"/>
      <c r="AD35" s="39"/>
      <c r="AE35" s="39"/>
    </row>
    <row r="36" hidden="1" s="2" customFormat="1" ht="14.4" customHeight="1">
      <c r="A36" s="39"/>
      <c r="B36" s="45"/>
      <c r="C36" s="39"/>
      <c r="D36" s="39"/>
      <c r="E36" s="136" t="s">
        <v>46</v>
      </c>
      <c r="F36" s="156">
        <f>ROUND((SUM(BH83:BH197)),  2)</f>
        <v>0</v>
      </c>
      <c r="G36" s="39"/>
      <c r="H36" s="39"/>
      <c r="I36" s="157">
        <v>0.14999999999999999</v>
      </c>
      <c r="J36" s="156">
        <f>0</f>
        <v>0</v>
      </c>
      <c r="K36" s="39"/>
      <c r="L36" s="139"/>
      <c r="S36" s="39"/>
      <c r="T36" s="39"/>
      <c r="U36" s="39"/>
      <c r="V36" s="39"/>
      <c r="W36" s="39"/>
      <c r="X36" s="39"/>
      <c r="Y36" s="39"/>
      <c r="Z36" s="39"/>
      <c r="AA36" s="39"/>
      <c r="AB36" s="39"/>
      <c r="AC36" s="39"/>
      <c r="AD36" s="39"/>
      <c r="AE36" s="39"/>
    </row>
    <row r="37" hidden="1" s="2" customFormat="1" ht="14.4" customHeight="1">
      <c r="A37" s="39"/>
      <c r="B37" s="45"/>
      <c r="C37" s="39"/>
      <c r="D37" s="39"/>
      <c r="E37" s="136" t="s">
        <v>47</v>
      </c>
      <c r="F37" s="156">
        <f>ROUND((SUM(BI83:BI197)),  2)</f>
        <v>0</v>
      </c>
      <c r="G37" s="39"/>
      <c r="H37" s="39"/>
      <c r="I37" s="157">
        <v>0</v>
      </c>
      <c r="J37" s="156">
        <f>0</f>
        <v>0</v>
      </c>
      <c r="K37" s="39"/>
      <c r="L37" s="139"/>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2" customFormat="1" ht="25.4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2" customFormat="1" ht="6.96"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2" customFormat="1" ht="24.96" customHeight="1">
      <c r="A45" s="39"/>
      <c r="B45" s="40"/>
      <c r="C45" s="24" t="s">
        <v>130</v>
      </c>
      <c r="D45" s="41"/>
      <c r="E45" s="41"/>
      <c r="F45" s="41"/>
      <c r="G45" s="41"/>
      <c r="H45" s="41"/>
      <c r="I45" s="138"/>
      <c r="J45" s="41"/>
      <c r="K45" s="41"/>
      <c r="L45" s="139"/>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2" customFormat="1" ht="16.5" customHeight="1">
      <c r="A48" s="39"/>
      <c r="B48" s="40"/>
      <c r="C48" s="41"/>
      <c r="D48" s="41"/>
      <c r="E48" s="172" t="str">
        <f>E7</f>
        <v>Parkoviště a komunikace Rumburk Na ValechR1</v>
      </c>
      <c r="F48" s="33"/>
      <c r="G48" s="33"/>
      <c r="H48" s="33"/>
      <c r="I48" s="138"/>
      <c r="J48" s="41"/>
      <c r="K48" s="41"/>
      <c r="L48" s="139"/>
      <c r="S48" s="39"/>
      <c r="T48" s="39"/>
      <c r="U48" s="39"/>
      <c r="V48" s="39"/>
      <c r="W48" s="39"/>
      <c r="X48" s="39"/>
      <c r="Y48" s="39"/>
      <c r="Z48" s="39"/>
      <c r="AA48" s="39"/>
      <c r="AB48" s="39"/>
      <c r="AC48" s="39"/>
      <c r="AD48" s="39"/>
      <c r="AE48" s="39"/>
    </row>
    <row r="49" s="2" customFormat="1" ht="12" customHeight="1">
      <c r="A49" s="39"/>
      <c r="B49" s="40"/>
      <c r="C49" s="33" t="s">
        <v>114</v>
      </c>
      <c r="D49" s="41"/>
      <c r="E49" s="41"/>
      <c r="F49" s="41"/>
      <c r="G49" s="41"/>
      <c r="H49" s="41"/>
      <c r="I49" s="138"/>
      <c r="J49" s="41"/>
      <c r="K49" s="41"/>
      <c r="L49" s="139"/>
      <c r="S49" s="39"/>
      <c r="T49" s="39"/>
      <c r="U49" s="39"/>
      <c r="V49" s="39"/>
      <c r="W49" s="39"/>
      <c r="X49" s="39"/>
      <c r="Y49" s="39"/>
      <c r="Z49" s="39"/>
      <c r="AA49" s="39"/>
      <c r="AB49" s="39"/>
      <c r="AC49" s="39"/>
      <c r="AD49" s="39"/>
      <c r="AE49" s="39"/>
    </row>
    <row r="50" s="2" customFormat="1" ht="16.5" customHeight="1">
      <c r="A50" s="39"/>
      <c r="B50" s="40"/>
      <c r="C50" s="41"/>
      <c r="D50" s="41"/>
      <c r="E50" s="70" t="str">
        <f>E9</f>
        <v>05 - Veřejné osvětlení</v>
      </c>
      <c r="F50" s="41"/>
      <c r="G50" s="41"/>
      <c r="H50" s="41"/>
      <c r="I50" s="138"/>
      <c r="J50" s="41"/>
      <c r="K50" s="41"/>
      <c r="L50" s="139"/>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142" t="s">
        <v>23</v>
      </c>
      <c r="J52" s="73" t="str">
        <f>IF(J12="","",J12)</f>
        <v>30. 7. 2019</v>
      </c>
      <c r="K52" s="41"/>
      <c r="L52" s="139"/>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Město Rumburk</v>
      </c>
      <c r="G54" s="41"/>
      <c r="H54" s="41"/>
      <c r="I54" s="142" t="s">
        <v>31</v>
      </c>
      <c r="J54" s="37" t="str">
        <f>E21</f>
        <v xml:space="preserve"> </v>
      </c>
      <c r="K54" s="41"/>
      <c r="L54" s="139"/>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42" t="s">
        <v>34</v>
      </c>
      <c r="J55" s="37" t="str">
        <f>E24</f>
        <v>J. Nešněra</v>
      </c>
      <c r="K55" s="41"/>
      <c r="L55" s="139"/>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2" customFormat="1" ht="29.28" customHeight="1">
      <c r="A57" s="39"/>
      <c r="B57" s="40"/>
      <c r="C57" s="173" t="s">
        <v>131</v>
      </c>
      <c r="D57" s="174"/>
      <c r="E57" s="174"/>
      <c r="F57" s="174"/>
      <c r="G57" s="174"/>
      <c r="H57" s="174"/>
      <c r="I57" s="175"/>
      <c r="J57" s="176" t="s">
        <v>132</v>
      </c>
      <c r="K57" s="174"/>
      <c r="L57" s="139"/>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2" customFormat="1" ht="22.8" customHeight="1">
      <c r="A59" s="39"/>
      <c r="B59" s="40"/>
      <c r="C59" s="177" t="s">
        <v>70</v>
      </c>
      <c r="D59" s="41"/>
      <c r="E59" s="41"/>
      <c r="F59" s="41"/>
      <c r="G59" s="41"/>
      <c r="H59" s="41"/>
      <c r="I59" s="138"/>
      <c r="J59" s="103">
        <f>J83</f>
        <v>0</v>
      </c>
      <c r="K59" s="41"/>
      <c r="L59" s="139"/>
      <c r="S59" s="39"/>
      <c r="T59" s="39"/>
      <c r="U59" s="39"/>
      <c r="V59" s="39"/>
      <c r="W59" s="39"/>
      <c r="X59" s="39"/>
      <c r="Y59" s="39"/>
      <c r="Z59" s="39"/>
      <c r="AA59" s="39"/>
      <c r="AB59" s="39"/>
      <c r="AC59" s="39"/>
      <c r="AD59" s="39"/>
      <c r="AE59" s="39"/>
      <c r="AU59" s="18" t="s">
        <v>133</v>
      </c>
    </row>
    <row r="60" s="9" customFormat="1" ht="24.96" customHeight="1">
      <c r="A60" s="9"/>
      <c r="B60" s="178"/>
      <c r="C60" s="179"/>
      <c r="D60" s="180" t="s">
        <v>1203</v>
      </c>
      <c r="E60" s="181"/>
      <c r="F60" s="181"/>
      <c r="G60" s="181"/>
      <c r="H60" s="181"/>
      <c r="I60" s="182"/>
      <c r="J60" s="183">
        <f>J84</f>
        <v>0</v>
      </c>
      <c r="K60" s="179"/>
      <c r="L60" s="184"/>
      <c r="S60" s="9"/>
      <c r="T60" s="9"/>
      <c r="U60" s="9"/>
      <c r="V60" s="9"/>
      <c r="W60" s="9"/>
      <c r="X60" s="9"/>
      <c r="Y60" s="9"/>
      <c r="Z60" s="9"/>
      <c r="AA60" s="9"/>
      <c r="AB60" s="9"/>
      <c r="AC60" s="9"/>
      <c r="AD60" s="9"/>
      <c r="AE60" s="9"/>
    </row>
    <row r="61" s="9" customFormat="1" ht="24.96" customHeight="1">
      <c r="A61" s="9"/>
      <c r="B61" s="178"/>
      <c r="C61" s="179"/>
      <c r="D61" s="180" t="s">
        <v>1204</v>
      </c>
      <c r="E61" s="181"/>
      <c r="F61" s="181"/>
      <c r="G61" s="181"/>
      <c r="H61" s="181"/>
      <c r="I61" s="182"/>
      <c r="J61" s="183">
        <f>J88</f>
        <v>0</v>
      </c>
      <c r="K61" s="179"/>
      <c r="L61" s="184"/>
      <c r="S61" s="9"/>
      <c r="T61" s="9"/>
      <c r="U61" s="9"/>
      <c r="V61" s="9"/>
      <c r="W61" s="9"/>
      <c r="X61" s="9"/>
      <c r="Y61" s="9"/>
      <c r="Z61" s="9"/>
      <c r="AA61" s="9"/>
      <c r="AB61" s="9"/>
      <c r="AC61" s="9"/>
      <c r="AD61" s="9"/>
      <c r="AE61" s="9"/>
    </row>
    <row r="62" s="9" customFormat="1" ht="24.96" customHeight="1">
      <c r="A62" s="9"/>
      <c r="B62" s="178"/>
      <c r="C62" s="179"/>
      <c r="D62" s="180" t="s">
        <v>1205</v>
      </c>
      <c r="E62" s="181"/>
      <c r="F62" s="181"/>
      <c r="G62" s="181"/>
      <c r="H62" s="181"/>
      <c r="I62" s="182"/>
      <c r="J62" s="183">
        <f>J117</f>
        <v>0</v>
      </c>
      <c r="K62" s="179"/>
      <c r="L62" s="184"/>
      <c r="S62" s="9"/>
      <c r="T62" s="9"/>
      <c r="U62" s="9"/>
      <c r="V62" s="9"/>
      <c r="W62" s="9"/>
      <c r="X62" s="9"/>
      <c r="Y62" s="9"/>
      <c r="Z62" s="9"/>
      <c r="AA62" s="9"/>
      <c r="AB62" s="9"/>
      <c r="AC62" s="9"/>
      <c r="AD62" s="9"/>
      <c r="AE62" s="9"/>
    </row>
    <row r="63" s="9" customFormat="1" ht="24.96" customHeight="1">
      <c r="A63" s="9"/>
      <c r="B63" s="178"/>
      <c r="C63" s="179"/>
      <c r="D63" s="180" t="s">
        <v>1206</v>
      </c>
      <c r="E63" s="181"/>
      <c r="F63" s="181"/>
      <c r="G63" s="181"/>
      <c r="H63" s="181"/>
      <c r="I63" s="182"/>
      <c r="J63" s="183">
        <f>J157</f>
        <v>0</v>
      </c>
      <c r="K63" s="179"/>
      <c r="L63" s="184"/>
      <c r="S63" s="9"/>
      <c r="T63" s="9"/>
      <c r="U63" s="9"/>
      <c r="V63" s="9"/>
      <c r="W63" s="9"/>
      <c r="X63" s="9"/>
      <c r="Y63" s="9"/>
      <c r="Z63" s="9"/>
      <c r="AA63" s="9"/>
      <c r="AB63" s="9"/>
      <c r="AC63" s="9"/>
      <c r="AD63" s="9"/>
      <c r="AE63" s="9"/>
    </row>
    <row r="64" s="2" customFormat="1" ht="21.84" customHeight="1">
      <c r="A64" s="39"/>
      <c r="B64" s="40"/>
      <c r="C64" s="41"/>
      <c r="D64" s="41"/>
      <c r="E64" s="41"/>
      <c r="F64" s="41"/>
      <c r="G64" s="41"/>
      <c r="H64" s="41"/>
      <c r="I64" s="138"/>
      <c r="J64" s="41"/>
      <c r="K64" s="41"/>
      <c r="L64" s="139"/>
      <c r="S64" s="39"/>
      <c r="T64" s="39"/>
      <c r="U64" s="39"/>
      <c r="V64" s="39"/>
      <c r="W64" s="39"/>
      <c r="X64" s="39"/>
      <c r="Y64" s="39"/>
      <c r="Z64" s="39"/>
      <c r="AA64" s="39"/>
      <c r="AB64" s="39"/>
      <c r="AC64" s="39"/>
      <c r="AD64" s="39"/>
      <c r="AE64" s="39"/>
    </row>
    <row r="65" s="2" customFormat="1" ht="6.96" customHeight="1">
      <c r="A65" s="39"/>
      <c r="B65" s="60"/>
      <c r="C65" s="61"/>
      <c r="D65" s="61"/>
      <c r="E65" s="61"/>
      <c r="F65" s="61"/>
      <c r="G65" s="61"/>
      <c r="H65" s="61"/>
      <c r="I65" s="168"/>
      <c r="J65" s="61"/>
      <c r="K65" s="61"/>
      <c r="L65" s="139"/>
      <c r="S65" s="39"/>
      <c r="T65" s="39"/>
      <c r="U65" s="39"/>
      <c r="V65" s="39"/>
      <c r="W65" s="39"/>
      <c r="X65" s="39"/>
      <c r="Y65" s="39"/>
      <c r="Z65" s="39"/>
      <c r="AA65" s="39"/>
      <c r="AB65" s="39"/>
      <c r="AC65" s="39"/>
      <c r="AD65" s="39"/>
      <c r="AE65" s="39"/>
    </row>
    <row r="69" s="2" customFormat="1" ht="6.96" customHeight="1">
      <c r="A69" s="39"/>
      <c r="B69" s="62"/>
      <c r="C69" s="63"/>
      <c r="D69" s="63"/>
      <c r="E69" s="63"/>
      <c r="F69" s="63"/>
      <c r="G69" s="63"/>
      <c r="H69" s="63"/>
      <c r="I69" s="171"/>
      <c r="J69" s="63"/>
      <c r="K69" s="63"/>
      <c r="L69" s="139"/>
      <c r="S69" s="39"/>
      <c r="T69" s="39"/>
      <c r="U69" s="39"/>
      <c r="V69" s="39"/>
      <c r="W69" s="39"/>
      <c r="X69" s="39"/>
      <c r="Y69" s="39"/>
      <c r="Z69" s="39"/>
      <c r="AA69" s="39"/>
      <c r="AB69" s="39"/>
      <c r="AC69" s="39"/>
      <c r="AD69" s="39"/>
      <c r="AE69" s="39"/>
    </row>
    <row r="70" s="2" customFormat="1" ht="24.96" customHeight="1">
      <c r="A70" s="39"/>
      <c r="B70" s="40"/>
      <c r="C70" s="24" t="s">
        <v>145</v>
      </c>
      <c r="D70" s="41"/>
      <c r="E70" s="41"/>
      <c r="F70" s="41"/>
      <c r="G70" s="41"/>
      <c r="H70" s="41"/>
      <c r="I70" s="138"/>
      <c r="J70" s="41"/>
      <c r="K70" s="41"/>
      <c r="L70" s="139"/>
      <c r="S70" s="39"/>
      <c r="T70" s="39"/>
      <c r="U70" s="39"/>
      <c r="V70" s="39"/>
      <c r="W70" s="39"/>
      <c r="X70" s="39"/>
      <c r="Y70" s="39"/>
      <c r="Z70" s="39"/>
      <c r="AA70" s="39"/>
      <c r="AB70" s="39"/>
      <c r="AC70" s="39"/>
      <c r="AD70" s="39"/>
      <c r="AE70" s="39"/>
    </row>
    <row r="71" s="2" customFormat="1" ht="6.96" customHeight="1">
      <c r="A71" s="39"/>
      <c r="B71" s="40"/>
      <c r="C71" s="41"/>
      <c r="D71" s="41"/>
      <c r="E71" s="41"/>
      <c r="F71" s="41"/>
      <c r="G71" s="41"/>
      <c r="H71" s="41"/>
      <c r="I71" s="138"/>
      <c r="J71" s="41"/>
      <c r="K71" s="41"/>
      <c r="L71" s="139"/>
      <c r="S71" s="39"/>
      <c r="T71" s="39"/>
      <c r="U71" s="39"/>
      <c r="V71" s="39"/>
      <c r="W71" s="39"/>
      <c r="X71" s="39"/>
      <c r="Y71" s="39"/>
      <c r="Z71" s="39"/>
      <c r="AA71" s="39"/>
      <c r="AB71" s="39"/>
      <c r="AC71" s="39"/>
      <c r="AD71" s="39"/>
      <c r="AE71" s="39"/>
    </row>
    <row r="72" s="2" customFormat="1" ht="12" customHeight="1">
      <c r="A72" s="39"/>
      <c r="B72" s="40"/>
      <c r="C72" s="33" t="s">
        <v>16</v>
      </c>
      <c r="D72" s="41"/>
      <c r="E72" s="41"/>
      <c r="F72" s="41"/>
      <c r="G72" s="41"/>
      <c r="H72" s="41"/>
      <c r="I72" s="138"/>
      <c r="J72" s="41"/>
      <c r="K72" s="41"/>
      <c r="L72" s="139"/>
      <c r="S72" s="39"/>
      <c r="T72" s="39"/>
      <c r="U72" s="39"/>
      <c r="V72" s="39"/>
      <c r="W72" s="39"/>
      <c r="X72" s="39"/>
      <c r="Y72" s="39"/>
      <c r="Z72" s="39"/>
      <c r="AA72" s="39"/>
      <c r="AB72" s="39"/>
      <c r="AC72" s="39"/>
      <c r="AD72" s="39"/>
      <c r="AE72" s="39"/>
    </row>
    <row r="73" s="2" customFormat="1" ht="16.5" customHeight="1">
      <c r="A73" s="39"/>
      <c r="B73" s="40"/>
      <c r="C73" s="41"/>
      <c r="D73" s="41"/>
      <c r="E73" s="172" t="str">
        <f>E7</f>
        <v>Parkoviště a komunikace Rumburk Na ValechR1</v>
      </c>
      <c r="F73" s="33"/>
      <c r="G73" s="33"/>
      <c r="H73" s="33"/>
      <c r="I73" s="138"/>
      <c r="J73" s="41"/>
      <c r="K73" s="41"/>
      <c r="L73" s="139"/>
      <c r="S73" s="39"/>
      <c r="T73" s="39"/>
      <c r="U73" s="39"/>
      <c r="V73" s="39"/>
      <c r="W73" s="39"/>
      <c r="X73" s="39"/>
      <c r="Y73" s="39"/>
      <c r="Z73" s="39"/>
      <c r="AA73" s="39"/>
      <c r="AB73" s="39"/>
      <c r="AC73" s="39"/>
      <c r="AD73" s="39"/>
      <c r="AE73" s="39"/>
    </row>
    <row r="74" s="2" customFormat="1" ht="12" customHeight="1">
      <c r="A74" s="39"/>
      <c r="B74" s="40"/>
      <c r="C74" s="33" t="s">
        <v>114</v>
      </c>
      <c r="D74" s="41"/>
      <c r="E74" s="41"/>
      <c r="F74" s="41"/>
      <c r="G74" s="41"/>
      <c r="H74" s="41"/>
      <c r="I74" s="138"/>
      <c r="J74" s="41"/>
      <c r="K74" s="41"/>
      <c r="L74" s="139"/>
      <c r="S74" s="39"/>
      <c r="T74" s="39"/>
      <c r="U74" s="39"/>
      <c r="V74" s="39"/>
      <c r="W74" s="39"/>
      <c r="X74" s="39"/>
      <c r="Y74" s="39"/>
      <c r="Z74" s="39"/>
      <c r="AA74" s="39"/>
      <c r="AB74" s="39"/>
      <c r="AC74" s="39"/>
      <c r="AD74" s="39"/>
      <c r="AE74" s="39"/>
    </row>
    <row r="75" s="2" customFormat="1" ht="16.5" customHeight="1">
      <c r="A75" s="39"/>
      <c r="B75" s="40"/>
      <c r="C75" s="41"/>
      <c r="D75" s="41"/>
      <c r="E75" s="70" t="str">
        <f>E9</f>
        <v>05 - Veřejné osvětlení</v>
      </c>
      <c r="F75" s="41"/>
      <c r="G75" s="41"/>
      <c r="H75" s="41"/>
      <c r="I75" s="138"/>
      <c r="J75" s="41"/>
      <c r="K75" s="41"/>
      <c r="L75" s="139"/>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138"/>
      <c r="J76" s="41"/>
      <c r="K76" s="41"/>
      <c r="L76" s="139"/>
      <c r="S76" s="39"/>
      <c r="T76" s="39"/>
      <c r="U76" s="39"/>
      <c r="V76" s="39"/>
      <c r="W76" s="39"/>
      <c r="X76" s="39"/>
      <c r="Y76" s="39"/>
      <c r="Z76" s="39"/>
      <c r="AA76" s="39"/>
      <c r="AB76" s="39"/>
      <c r="AC76" s="39"/>
      <c r="AD76" s="39"/>
      <c r="AE76" s="39"/>
    </row>
    <row r="77" s="2" customFormat="1" ht="12" customHeight="1">
      <c r="A77" s="39"/>
      <c r="B77" s="40"/>
      <c r="C77" s="33" t="s">
        <v>21</v>
      </c>
      <c r="D77" s="41"/>
      <c r="E77" s="41"/>
      <c r="F77" s="28" t="str">
        <f>F12</f>
        <v xml:space="preserve"> </v>
      </c>
      <c r="G77" s="41"/>
      <c r="H77" s="41"/>
      <c r="I77" s="142" t="s">
        <v>23</v>
      </c>
      <c r="J77" s="73" t="str">
        <f>IF(J12="","",J12)</f>
        <v>30. 7. 2019</v>
      </c>
      <c r="K77" s="41"/>
      <c r="L77" s="139"/>
      <c r="S77" s="39"/>
      <c r="T77" s="39"/>
      <c r="U77" s="39"/>
      <c r="V77" s="39"/>
      <c r="W77" s="39"/>
      <c r="X77" s="39"/>
      <c r="Y77" s="39"/>
      <c r="Z77" s="39"/>
      <c r="AA77" s="39"/>
      <c r="AB77" s="39"/>
      <c r="AC77" s="39"/>
      <c r="AD77" s="39"/>
      <c r="AE77" s="39"/>
    </row>
    <row r="78" s="2" customFormat="1" ht="6.96" customHeight="1">
      <c r="A78" s="39"/>
      <c r="B78" s="40"/>
      <c r="C78" s="41"/>
      <c r="D78" s="41"/>
      <c r="E78" s="41"/>
      <c r="F78" s="41"/>
      <c r="G78" s="41"/>
      <c r="H78" s="41"/>
      <c r="I78" s="138"/>
      <c r="J78" s="41"/>
      <c r="K78" s="41"/>
      <c r="L78" s="139"/>
      <c r="S78" s="39"/>
      <c r="T78" s="39"/>
      <c r="U78" s="39"/>
      <c r="V78" s="39"/>
      <c r="W78" s="39"/>
      <c r="X78" s="39"/>
      <c r="Y78" s="39"/>
      <c r="Z78" s="39"/>
      <c r="AA78" s="39"/>
      <c r="AB78" s="39"/>
      <c r="AC78" s="39"/>
      <c r="AD78" s="39"/>
      <c r="AE78" s="39"/>
    </row>
    <row r="79" s="2" customFormat="1" ht="15.15" customHeight="1">
      <c r="A79" s="39"/>
      <c r="B79" s="40"/>
      <c r="C79" s="33" t="s">
        <v>25</v>
      </c>
      <c r="D79" s="41"/>
      <c r="E79" s="41"/>
      <c r="F79" s="28" t="str">
        <f>E15</f>
        <v>Město Rumburk</v>
      </c>
      <c r="G79" s="41"/>
      <c r="H79" s="41"/>
      <c r="I79" s="142" t="s">
        <v>31</v>
      </c>
      <c r="J79" s="37" t="str">
        <f>E21</f>
        <v xml:space="preserve"> </v>
      </c>
      <c r="K79" s="41"/>
      <c r="L79" s="139"/>
      <c r="S79" s="39"/>
      <c r="T79" s="39"/>
      <c r="U79" s="39"/>
      <c r="V79" s="39"/>
      <c r="W79" s="39"/>
      <c r="X79" s="39"/>
      <c r="Y79" s="39"/>
      <c r="Z79" s="39"/>
      <c r="AA79" s="39"/>
      <c r="AB79" s="39"/>
      <c r="AC79" s="39"/>
      <c r="AD79" s="39"/>
      <c r="AE79" s="39"/>
    </row>
    <row r="80" s="2" customFormat="1" ht="15.15" customHeight="1">
      <c r="A80" s="39"/>
      <c r="B80" s="40"/>
      <c r="C80" s="33" t="s">
        <v>29</v>
      </c>
      <c r="D80" s="41"/>
      <c r="E80" s="41"/>
      <c r="F80" s="28" t="str">
        <f>IF(E18="","",E18)</f>
        <v>Vyplň údaj</v>
      </c>
      <c r="G80" s="41"/>
      <c r="H80" s="41"/>
      <c r="I80" s="142" t="s">
        <v>34</v>
      </c>
      <c r="J80" s="37" t="str">
        <f>E24</f>
        <v>J. Nešněra</v>
      </c>
      <c r="K80" s="41"/>
      <c r="L80" s="139"/>
      <c r="S80" s="39"/>
      <c r="T80" s="39"/>
      <c r="U80" s="39"/>
      <c r="V80" s="39"/>
      <c r="W80" s="39"/>
      <c r="X80" s="39"/>
      <c r="Y80" s="39"/>
      <c r="Z80" s="39"/>
      <c r="AA80" s="39"/>
      <c r="AB80" s="39"/>
      <c r="AC80" s="39"/>
      <c r="AD80" s="39"/>
      <c r="AE80" s="39"/>
    </row>
    <row r="81" s="2" customFormat="1" ht="10.32" customHeight="1">
      <c r="A81" s="39"/>
      <c r="B81" s="40"/>
      <c r="C81" s="41"/>
      <c r="D81" s="41"/>
      <c r="E81" s="41"/>
      <c r="F81" s="41"/>
      <c r="G81" s="41"/>
      <c r="H81" s="41"/>
      <c r="I81" s="138"/>
      <c r="J81" s="41"/>
      <c r="K81" s="41"/>
      <c r="L81" s="139"/>
      <c r="S81" s="39"/>
      <c r="T81" s="39"/>
      <c r="U81" s="39"/>
      <c r="V81" s="39"/>
      <c r="W81" s="39"/>
      <c r="X81" s="39"/>
      <c r="Y81" s="39"/>
      <c r="Z81" s="39"/>
      <c r="AA81" s="39"/>
      <c r="AB81" s="39"/>
      <c r="AC81" s="39"/>
      <c r="AD81" s="39"/>
      <c r="AE81" s="39"/>
    </row>
    <row r="82" s="11" customFormat="1" ht="29.28" customHeight="1">
      <c r="A82" s="192"/>
      <c r="B82" s="193"/>
      <c r="C82" s="194" t="s">
        <v>146</v>
      </c>
      <c r="D82" s="195" t="s">
        <v>57</v>
      </c>
      <c r="E82" s="195" t="s">
        <v>53</v>
      </c>
      <c r="F82" s="195" t="s">
        <v>54</v>
      </c>
      <c r="G82" s="195" t="s">
        <v>147</v>
      </c>
      <c r="H82" s="195" t="s">
        <v>148</v>
      </c>
      <c r="I82" s="196" t="s">
        <v>149</v>
      </c>
      <c r="J82" s="195" t="s">
        <v>132</v>
      </c>
      <c r="K82" s="197" t="s">
        <v>150</v>
      </c>
      <c r="L82" s="198"/>
      <c r="M82" s="93" t="s">
        <v>19</v>
      </c>
      <c r="N82" s="94" t="s">
        <v>42</v>
      </c>
      <c r="O82" s="94" t="s">
        <v>151</v>
      </c>
      <c r="P82" s="94" t="s">
        <v>152</v>
      </c>
      <c r="Q82" s="94" t="s">
        <v>153</v>
      </c>
      <c r="R82" s="94" t="s">
        <v>154</v>
      </c>
      <c r="S82" s="94" t="s">
        <v>155</v>
      </c>
      <c r="T82" s="95" t="s">
        <v>156</v>
      </c>
      <c r="U82" s="192"/>
      <c r="V82" s="192"/>
      <c r="W82" s="192"/>
      <c r="X82" s="192"/>
      <c r="Y82" s="192"/>
      <c r="Z82" s="192"/>
      <c r="AA82" s="192"/>
      <c r="AB82" s="192"/>
      <c r="AC82" s="192"/>
      <c r="AD82" s="192"/>
      <c r="AE82" s="192"/>
    </row>
    <row r="83" s="2" customFormat="1" ht="22.8" customHeight="1">
      <c r="A83" s="39"/>
      <c r="B83" s="40"/>
      <c r="C83" s="100" t="s">
        <v>157</v>
      </c>
      <c r="D83" s="41"/>
      <c r="E83" s="41"/>
      <c r="F83" s="41"/>
      <c r="G83" s="41"/>
      <c r="H83" s="41"/>
      <c r="I83" s="138"/>
      <c r="J83" s="199">
        <f>BK83</f>
        <v>0</v>
      </c>
      <c r="K83" s="41"/>
      <c r="L83" s="45"/>
      <c r="M83" s="96"/>
      <c r="N83" s="200"/>
      <c r="O83" s="97"/>
      <c r="P83" s="201">
        <f>P84+P88+P117+P157</f>
        <v>0</v>
      </c>
      <c r="Q83" s="97"/>
      <c r="R83" s="201">
        <f>R84+R88+R117+R157</f>
        <v>89.409099999999981</v>
      </c>
      <c r="S83" s="97"/>
      <c r="T83" s="202">
        <f>T84+T88+T117+T157</f>
        <v>0</v>
      </c>
      <c r="U83" s="39"/>
      <c r="V83" s="39"/>
      <c r="W83" s="39"/>
      <c r="X83" s="39"/>
      <c r="Y83" s="39"/>
      <c r="Z83" s="39"/>
      <c r="AA83" s="39"/>
      <c r="AB83" s="39"/>
      <c r="AC83" s="39"/>
      <c r="AD83" s="39"/>
      <c r="AE83" s="39"/>
      <c r="AT83" s="18" t="s">
        <v>71</v>
      </c>
      <c r="AU83" s="18" t="s">
        <v>133</v>
      </c>
      <c r="BK83" s="203">
        <f>BK84+BK88+BK117+BK157</f>
        <v>0</v>
      </c>
    </row>
    <row r="84" s="12" customFormat="1" ht="25.92" customHeight="1">
      <c r="A84" s="12"/>
      <c r="B84" s="204"/>
      <c r="C84" s="205"/>
      <c r="D84" s="206" t="s">
        <v>71</v>
      </c>
      <c r="E84" s="207" t="s">
        <v>390</v>
      </c>
      <c r="F84" s="207" t="s">
        <v>1207</v>
      </c>
      <c r="G84" s="205"/>
      <c r="H84" s="205"/>
      <c r="I84" s="208"/>
      <c r="J84" s="209">
        <f>BK84</f>
        <v>0</v>
      </c>
      <c r="K84" s="205"/>
      <c r="L84" s="210"/>
      <c r="M84" s="211"/>
      <c r="N84" s="212"/>
      <c r="O84" s="212"/>
      <c r="P84" s="213">
        <f>SUM(P85:P87)</f>
        <v>0</v>
      </c>
      <c r="Q84" s="212"/>
      <c r="R84" s="213">
        <f>SUM(R85:R87)</f>
        <v>0.087599999999999997</v>
      </c>
      <c r="S84" s="212"/>
      <c r="T84" s="214">
        <f>SUM(T85:T87)</f>
        <v>0</v>
      </c>
      <c r="U84" s="12"/>
      <c r="V84" s="12"/>
      <c r="W84" s="12"/>
      <c r="X84" s="12"/>
      <c r="Y84" s="12"/>
      <c r="Z84" s="12"/>
      <c r="AA84" s="12"/>
      <c r="AB84" s="12"/>
      <c r="AC84" s="12"/>
      <c r="AD84" s="12"/>
      <c r="AE84" s="12"/>
      <c r="AR84" s="215" t="s">
        <v>80</v>
      </c>
      <c r="AT84" s="216" t="s">
        <v>71</v>
      </c>
      <c r="AU84" s="216" t="s">
        <v>72</v>
      </c>
      <c r="AY84" s="215" t="s">
        <v>160</v>
      </c>
      <c r="BK84" s="217">
        <f>SUM(BK85:BK87)</f>
        <v>0</v>
      </c>
    </row>
    <row r="85" s="2" customFormat="1" ht="16.5" customHeight="1">
      <c r="A85" s="39"/>
      <c r="B85" s="40"/>
      <c r="C85" s="220" t="s">
        <v>80</v>
      </c>
      <c r="D85" s="220" t="s">
        <v>162</v>
      </c>
      <c r="E85" s="221" t="s">
        <v>1208</v>
      </c>
      <c r="F85" s="222" t="s">
        <v>1209</v>
      </c>
      <c r="G85" s="223" t="s">
        <v>244</v>
      </c>
      <c r="H85" s="224">
        <v>120</v>
      </c>
      <c r="I85" s="225"/>
      <c r="J85" s="226">
        <f>ROUND(I85*H85,2)</f>
        <v>0</v>
      </c>
      <c r="K85" s="222" t="s">
        <v>19</v>
      </c>
      <c r="L85" s="45"/>
      <c r="M85" s="227" t="s">
        <v>19</v>
      </c>
      <c r="N85" s="228" t="s">
        <v>43</v>
      </c>
      <c r="O85" s="85"/>
      <c r="P85" s="229">
        <f>O85*H85</f>
        <v>0</v>
      </c>
      <c r="Q85" s="229">
        <v>0.00072999999999999996</v>
      </c>
      <c r="R85" s="229">
        <f>Q85*H85</f>
        <v>0.087599999999999997</v>
      </c>
      <c r="S85" s="229">
        <v>0</v>
      </c>
      <c r="T85" s="230">
        <f>S85*H85</f>
        <v>0</v>
      </c>
      <c r="U85" s="39"/>
      <c r="V85" s="39"/>
      <c r="W85" s="39"/>
      <c r="X85" s="39"/>
      <c r="Y85" s="39"/>
      <c r="Z85" s="39"/>
      <c r="AA85" s="39"/>
      <c r="AB85" s="39"/>
      <c r="AC85" s="39"/>
      <c r="AD85" s="39"/>
      <c r="AE85" s="39"/>
      <c r="AR85" s="231" t="s">
        <v>167</v>
      </c>
      <c r="AT85" s="231" t="s">
        <v>162</v>
      </c>
      <c r="AU85" s="231" t="s">
        <v>80</v>
      </c>
      <c r="AY85" s="18" t="s">
        <v>160</v>
      </c>
      <c r="BE85" s="232">
        <f>IF(N85="základní",J85,0)</f>
        <v>0</v>
      </c>
      <c r="BF85" s="232">
        <f>IF(N85="snížená",J85,0)</f>
        <v>0</v>
      </c>
      <c r="BG85" s="232">
        <f>IF(N85="zákl. přenesená",J85,0)</f>
        <v>0</v>
      </c>
      <c r="BH85" s="232">
        <f>IF(N85="sníž. přenesená",J85,0)</f>
        <v>0</v>
      </c>
      <c r="BI85" s="232">
        <f>IF(N85="nulová",J85,0)</f>
        <v>0</v>
      </c>
      <c r="BJ85" s="18" t="s">
        <v>80</v>
      </c>
      <c r="BK85" s="232">
        <f>ROUND(I85*H85,2)</f>
        <v>0</v>
      </c>
      <c r="BL85" s="18" t="s">
        <v>167</v>
      </c>
      <c r="BM85" s="231" t="s">
        <v>82</v>
      </c>
    </row>
    <row r="86" s="2" customFormat="1">
      <c r="A86" s="39"/>
      <c r="B86" s="40"/>
      <c r="C86" s="41"/>
      <c r="D86" s="233" t="s">
        <v>169</v>
      </c>
      <c r="E86" s="41"/>
      <c r="F86" s="234" t="s">
        <v>1209</v>
      </c>
      <c r="G86" s="41"/>
      <c r="H86" s="41"/>
      <c r="I86" s="138"/>
      <c r="J86" s="41"/>
      <c r="K86" s="41"/>
      <c r="L86" s="45"/>
      <c r="M86" s="235"/>
      <c r="N86" s="236"/>
      <c r="O86" s="85"/>
      <c r="P86" s="85"/>
      <c r="Q86" s="85"/>
      <c r="R86" s="85"/>
      <c r="S86" s="85"/>
      <c r="T86" s="86"/>
      <c r="U86" s="39"/>
      <c r="V86" s="39"/>
      <c r="W86" s="39"/>
      <c r="X86" s="39"/>
      <c r="Y86" s="39"/>
      <c r="Z86" s="39"/>
      <c r="AA86" s="39"/>
      <c r="AB86" s="39"/>
      <c r="AC86" s="39"/>
      <c r="AD86" s="39"/>
      <c r="AE86" s="39"/>
      <c r="AT86" s="18" t="s">
        <v>169</v>
      </c>
      <c r="AU86" s="18" t="s">
        <v>80</v>
      </c>
    </row>
    <row r="87" s="2" customFormat="1">
      <c r="A87" s="39"/>
      <c r="B87" s="40"/>
      <c r="C87" s="41"/>
      <c r="D87" s="233" t="s">
        <v>701</v>
      </c>
      <c r="E87" s="41"/>
      <c r="F87" s="237" t="s">
        <v>1210</v>
      </c>
      <c r="G87" s="41"/>
      <c r="H87" s="41"/>
      <c r="I87" s="138"/>
      <c r="J87" s="41"/>
      <c r="K87" s="41"/>
      <c r="L87" s="45"/>
      <c r="M87" s="235"/>
      <c r="N87" s="236"/>
      <c r="O87" s="85"/>
      <c r="P87" s="85"/>
      <c r="Q87" s="85"/>
      <c r="R87" s="85"/>
      <c r="S87" s="85"/>
      <c r="T87" s="86"/>
      <c r="U87" s="39"/>
      <c r="V87" s="39"/>
      <c r="W87" s="39"/>
      <c r="X87" s="39"/>
      <c r="Y87" s="39"/>
      <c r="Z87" s="39"/>
      <c r="AA87" s="39"/>
      <c r="AB87" s="39"/>
      <c r="AC87" s="39"/>
      <c r="AD87" s="39"/>
      <c r="AE87" s="39"/>
      <c r="AT87" s="18" t="s">
        <v>701</v>
      </c>
      <c r="AU87" s="18" t="s">
        <v>80</v>
      </c>
    </row>
    <row r="88" s="12" customFormat="1" ht="25.92" customHeight="1">
      <c r="A88" s="12"/>
      <c r="B88" s="204"/>
      <c r="C88" s="205"/>
      <c r="D88" s="206" t="s">
        <v>71</v>
      </c>
      <c r="E88" s="207" t="s">
        <v>1211</v>
      </c>
      <c r="F88" s="207" t="s">
        <v>1212</v>
      </c>
      <c r="G88" s="205"/>
      <c r="H88" s="205"/>
      <c r="I88" s="208"/>
      <c r="J88" s="209">
        <f>BK88</f>
        <v>0</v>
      </c>
      <c r="K88" s="205"/>
      <c r="L88" s="210"/>
      <c r="M88" s="211"/>
      <c r="N88" s="212"/>
      <c r="O88" s="212"/>
      <c r="P88" s="213">
        <f>SUM(P89:P116)</f>
        <v>0</v>
      </c>
      <c r="Q88" s="212"/>
      <c r="R88" s="213">
        <f>SUM(R89:R116)</f>
        <v>0</v>
      </c>
      <c r="S88" s="212"/>
      <c r="T88" s="214">
        <f>SUM(T89:T116)</f>
        <v>0</v>
      </c>
      <c r="U88" s="12"/>
      <c r="V88" s="12"/>
      <c r="W88" s="12"/>
      <c r="X88" s="12"/>
      <c r="Y88" s="12"/>
      <c r="Z88" s="12"/>
      <c r="AA88" s="12"/>
      <c r="AB88" s="12"/>
      <c r="AC88" s="12"/>
      <c r="AD88" s="12"/>
      <c r="AE88" s="12"/>
      <c r="AR88" s="215" t="s">
        <v>80</v>
      </c>
      <c r="AT88" s="216" t="s">
        <v>71</v>
      </c>
      <c r="AU88" s="216" t="s">
        <v>72</v>
      </c>
      <c r="AY88" s="215" t="s">
        <v>160</v>
      </c>
      <c r="BK88" s="217">
        <f>SUM(BK89:BK116)</f>
        <v>0</v>
      </c>
    </row>
    <row r="89" s="2" customFormat="1" ht="16.5" customHeight="1">
      <c r="A89" s="39"/>
      <c r="B89" s="40"/>
      <c r="C89" s="220" t="s">
        <v>82</v>
      </c>
      <c r="D89" s="220" t="s">
        <v>162</v>
      </c>
      <c r="E89" s="221" t="s">
        <v>1213</v>
      </c>
      <c r="F89" s="222" t="s">
        <v>1214</v>
      </c>
      <c r="G89" s="223" t="s">
        <v>379</v>
      </c>
      <c r="H89" s="224">
        <v>9</v>
      </c>
      <c r="I89" s="225"/>
      <c r="J89" s="226">
        <f>ROUND(I89*H89,2)</f>
        <v>0</v>
      </c>
      <c r="K89" s="222" t="s">
        <v>19</v>
      </c>
      <c r="L89" s="45"/>
      <c r="M89" s="227" t="s">
        <v>19</v>
      </c>
      <c r="N89" s="228" t="s">
        <v>43</v>
      </c>
      <c r="O89" s="85"/>
      <c r="P89" s="229">
        <f>O89*H89</f>
        <v>0</v>
      </c>
      <c r="Q89" s="229">
        <v>0</v>
      </c>
      <c r="R89" s="229">
        <f>Q89*H89</f>
        <v>0</v>
      </c>
      <c r="S89" s="229">
        <v>0</v>
      </c>
      <c r="T89" s="230">
        <f>S89*H89</f>
        <v>0</v>
      </c>
      <c r="U89" s="39"/>
      <c r="V89" s="39"/>
      <c r="W89" s="39"/>
      <c r="X89" s="39"/>
      <c r="Y89" s="39"/>
      <c r="Z89" s="39"/>
      <c r="AA89" s="39"/>
      <c r="AB89" s="39"/>
      <c r="AC89" s="39"/>
      <c r="AD89" s="39"/>
      <c r="AE89" s="39"/>
      <c r="AR89" s="231" t="s">
        <v>167</v>
      </c>
      <c r="AT89" s="231" t="s">
        <v>162</v>
      </c>
      <c r="AU89" s="231" t="s">
        <v>80</v>
      </c>
      <c r="AY89" s="18" t="s">
        <v>160</v>
      </c>
      <c r="BE89" s="232">
        <f>IF(N89="základní",J89,0)</f>
        <v>0</v>
      </c>
      <c r="BF89" s="232">
        <f>IF(N89="snížená",J89,0)</f>
        <v>0</v>
      </c>
      <c r="BG89" s="232">
        <f>IF(N89="zákl. přenesená",J89,0)</f>
        <v>0</v>
      </c>
      <c r="BH89" s="232">
        <f>IF(N89="sníž. přenesená",J89,0)</f>
        <v>0</v>
      </c>
      <c r="BI89" s="232">
        <f>IF(N89="nulová",J89,0)</f>
        <v>0</v>
      </c>
      <c r="BJ89" s="18" t="s">
        <v>80</v>
      </c>
      <c r="BK89" s="232">
        <f>ROUND(I89*H89,2)</f>
        <v>0</v>
      </c>
      <c r="BL89" s="18" t="s">
        <v>167</v>
      </c>
      <c r="BM89" s="231" t="s">
        <v>167</v>
      </c>
    </row>
    <row r="90" s="2" customFormat="1">
      <c r="A90" s="39"/>
      <c r="B90" s="40"/>
      <c r="C90" s="41"/>
      <c r="D90" s="233" t="s">
        <v>169</v>
      </c>
      <c r="E90" s="41"/>
      <c r="F90" s="234" t="s">
        <v>1214</v>
      </c>
      <c r="G90" s="41"/>
      <c r="H90" s="41"/>
      <c r="I90" s="138"/>
      <c r="J90" s="41"/>
      <c r="K90" s="41"/>
      <c r="L90" s="45"/>
      <c r="M90" s="235"/>
      <c r="N90" s="236"/>
      <c r="O90" s="85"/>
      <c r="P90" s="85"/>
      <c r="Q90" s="85"/>
      <c r="R90" s="85"/>
      <c r="S90" s="85"/>
      <c r="T90" s="86"/>
      <c r="U90" s="39"/>
      <c r="V90" s="39"/>
      <c r="W90" s="39"/>
      <c r="X90" s="39"/>
      <c r="Y90" s="39"/>
      <c r="Z90" s="39"/>
      <c r="AA90" s="39"/>
      <c r="AB90" s="39"/>
      <c r="AC90" s="39"/>
      <c r="AD90" s="39"/>
      <c r="AE90" s="39"/>
      <c r="AT90" s="18" t="s">
        <v>169</v>
      </c>
      <c r="AU90" s="18" t="s">
        <v>80</v>
      </c>
    </row>
    <row r="91" s="2" customFormat="1" ht="16.5" customHeight="1">
      <c r="A91" s="39"/>
      <c r="B91" s="40"/>
      <c r="C91" s="220" t="s">
        <v>180</v>
      </c>
      <c r="D91" s="220" t="s">
        <v>162</v>
      </c>
      <c r="E91" s="221" t="s">
        <v>1215</v>
      </c>
      <c r="F91" s="222" t="s">
        <v>1216</v>
      </c>
      <c r="G91" s="223" t="s">
        <v>379</v>
      </c>
      <c r="H91" s="224">
        <v>9</v>
      </c>
      <c r="I91" s="225"/>
      <c r="J91" s="226">
        <f>ROUND(I91*H91,2)</f>
        <v>0</v>
      </c>
      <c r="K91" s="222" t="s">
        <v>19</v>
      </c>
      <c r="L91" s="45"/>
      <c r="M91" s="227" t="s">
        <v>19</v>
      </c>
      <c r="N91" s="228" t="s">
        <v>43</v>
      </c>
      <c r="O91" s="85"/>
      <c r="P91" s="229">
        <f>O91*H91</f>
        <v>0</v>
      </c>
      <c r="Q91" s="229">
        <v>0</v>
      </c>
      <c r="R91" s="229">
        <f>Q91*H91</f>
        <v>0</v>
      </c>
      <c r="S91" s="229">
        <v>0</v>
      </c>
      <c r="T91" s="230">
        <f>S91*H91</f>
        <v>0</v>
      </c>
      <c r="U91" s="39"/>
      <c r="V91" s="39"/>
      <c r="W91" s="39"/>
      <c r="X91" s="39"/>
      <c r="Y91" s="39"/>
      <c r="Z91" s="39"/>
      <c r="AA91" s="39"/>
      <c r="AB91" s="39"/>
      <c r="AC91" s="39"/>
      <c r="AD91" s="39"/>
      <c r="AE91" s="39"/>
      <c r="AR91" s="231" t="s">
        <v>167</v>
      </c>
      <c r="AT91" s="231" t="s">
        <v>162</v>
      </c>
      <c r="AU91" s="231" t="s">
        <v>80</v>
      </c>
      <c r="AY91" s="18" t="s">
        <v>160</v>
      </c>
      <c r="BE91" s="232">
        <f>IF(N91="základní",J91,0)</f>
        <v>0</v>
      </c>
      <c r="BF91" s="232">
        <f>IF(N91="snížená",J91,0)</f>
        <v>0</v>
      </c>
      <c r="BG91" s="232">
        <f>IF(N91="zákl. přenesená",J91,0)</f>
        <v>0</v>
      </c>
      <c r="BH91" s="232">
        <f>IF(N91="sníž. přenesená",J91,0)</f>
        <v>0</v>
      </c>
      <c r="BI91" s="232">
        <f>IF(N91="nulová",J91,0)</f>
        <v>0</v>
      </c>
      <c r="BJ91" s="18" t="s">
        <v>80</v>
      </c>
      <c r="BK91" s="232">
        <f>ROUND(I91*H91,2)</f>
        <v>0</v>
      </c>
      <c r="BL91" s="18" t="s">
        <v>167</v>
      </c>
      <c r="BM91" s="231" t="s">
        <v>205</v>
      </c>
    </row>
    <row r="92" s="2" customFormat="1">
      <c r="A92" s="39"/>
      <c r="B92" s="40"/>
      <c r="C92" s="41"/>
      <c r="D92" s="233" t="s">
        <v>169</v>
      </c>
      <c r="E92" s="41"/>
      <c r="F92" s="234" t="s">
        <v>1216</v>
      </c>
      <c r="G92" s="41"/>
      <c r="H92" s="41"/>
      <c r="I92" s="138"/>
      <c r="J92" s="41"/>
      <c r="K92" s="41"/>
      <c r="L92" s="45"/>
      <c r="M92" s="235"/>
      <c r="N92" s="236"/>
      <c r="O92" s="85"/>
      <c r="P92" s="85"/>
      <c r="Q92" s="85"/>
      <c r="R92" s="85"/>
      <c r="S92" s="85"/>
      <c r="T92" s="86"/>
      <c r="U92" s="39"/>
      <c r="V92" s="39"/>
      <c r="W92" s="39"/>
      <c r="X92" s="39"/>
      <c r="Y92" s="39"/>
      <c r="Z92" s="39"/>
      <c r="AA92" s="39"/>
      <c r="AB92" s="39"/>
      <c r="AC92" s="39"/>
      <c r="AD92" s="39"/>
      <c r="AE92" s="39"/>
      <c r="AT92" s="18" t="s">
        <v>169</v>
      </c>
      <c r="AU92" s="18" t="s">
        <v>80</v>
      </c>
    </row>
    <row r="93" s="2" customFormat="1" ht="16.5" customHeight="1">
      <c r="A93" s="39"/>
      <c r="B93" s="40"/>
      <c r="C93" s="220" t="s">
        <v>167</v>
      </c>
      <c r="D93" s="220" t="s">
        <v>162</v>
      </c>
      <c r="E93" s="221" t="s">
        <v>1217</v>
      </c>
      <c r="F93" s="222" t="s">
        <v>1218</v>
      </c>
      <c r="G93" s="223" t="s">
        <v>244</v>
      </c>
      <c r="H93" s="224">
        <v>250</v>
      </c>
      <c r="I93" s="225"/>
      <c r="J93" s="226">
        <f>ROUND(I93*H93,2)</f>
        <v>0</v>
      </c>
      <c r="K93" s="222" t="s">
        <v>19</v>
      </c>
      <c r="L93" s="45"/>
      <c r="M93" s="227" t="s">
        <v>19</v>
      </c>
      <c r="N93" s="228" t="s">
        <v>43</v>
      </c>
      <c r="O93" s="85"/>
      <c r="P93" s="229">
        <f>O93*H93</f>
        <v>0</v>
      </c>
      <c r="Q93" s="229">
        <v>0</v>
      </c>
      <c r="R93" s="229">
        <f>Q93*H93</f>
        <v>0</v>
      </c>
      <c r="S93" s="229">
        <v>0</v>
      </c>
      <c r="T93" s="230">
        <f>S93*H93</f>
        <v>0</v>
      </c>
      <c r="U93" s="39"/>
      <c r="V93" s="39"/>
      <c r="W93" s="39"/>
      <c r="X93" s="39"/>
      <c r="Y93" s="39"/>
      <c r="Z93" s="39"/>
      <c r="AA93" s="39"/>
      <c r="AB93" s="39"/>
      <c r="AC93" s="39"/>
      <c r="AD93" s="39"/>
      <c r="AE93" s="39"/>
      <c r="AR93" s="231" t="s">
        <v>167</v>
      </c>
      <c r="AT93" s="231" t="s">
        <v>162</v>
      </c>
      <c r="AU93" s="231" t="s">
        <v>80</v>
      </c>
      <c r="AY93" s="18" t="s">
        <v>160</v>
      </c>
      <c r="BE93" s="232">
        <f>IF(N93="základní",J93,0)</f>
        <v>0</v>
      </c>
      <c r="BF93" s="232">
        <f>IF(N93="snížená",J93,0)</f>
        <v>0</v>
      </c>
      <c r="BG93" s="232">
        <f>IF(N93="zákl. přenesená",J93,0)</f>
        <v>0</v>
      </c>
      <c r="BH93" s="232">
        <f>IF(N93="sníž. přenesená",J93,0)</f>
        <v>0</v>
      </c>
      <c r="BI93" s="232">
        <f>IF(N93="nulová",J93,0)</f>
        <v>0</v>
      </c>
      <c r="BJ93" s="18" t="s">
        <v>80</v>
      </c>
      <c r="BK93" s="232">
        <f>ROUND(I93*H93,2)</f>
        <v>0</v>
      </c>
      <c r="BL93" s="18" t="s">
        <v>167</v>
      </c>
      <c r="BM93" s="231" t="s">
        <v>191</v>
      </c>
    </row>
    <row r="94" s="2" customFormat="1">
      <c r="A94" s="39"/>
      <c r="B94" s="40"/>
      <c r="C94" s="41"/>
      <c r="D94" s="233" t="s">
        <v>169</v>
      </c>
      <c r="E94" s="41"/>
      <c r="F94" s="234" t="s">
        <v>1218</v>
      </c>
      <c r="G94" s="41"/>
      <c r="H94" s="41"/>
      <c r="I94" s="138"/>
      <c r="J94" s="41"/>
      <c r="K94" s="41"/>
      <c r="L94" s="45"/>
      <c r="M94" s="235"/>
      <c r="N94" s="236"/>
      <c r="O94" s="85"/>
      <c r="P94" s="85"/>
      <c r="Q94" s="85"/>
      <c r="R94" s="85"/>
      <c r="S94" s="85"/>
      <c r="T94" s="86"/>
      <c r="U94" s="39"/>
      <c r="V94" s="39"/>
      <c r="W94" s="39"/>
      <c r="X94" s="39"/>
      <c r="Y94" s="39"/>
      <c r="Z94" s="39"/>
      <c r="AA94" s="39"/>
      <c r="AB94" s="39"/>
      <c r="AC94" s="39"/>
      <c r="AD94" s="39"/>
      <c r="AE94" s="39"/>
      <c r="AT94" s="18" t="s">
        <v>169</v>
      </c>
      <c r="AU94" s="18" t="s">
        <v>80</v>
      </c>
    </row>
    <row r="95" s="2" customFormat="1" ht="16.5" customHeight="1">
      <c r="A95" s="39"/>
      <c r="B95" s="40"/>
      <c r="C95" s="220" t="s">
        <v>194</v>
      </c>
      <c r="D95" s="220" t="s">
        <v>162</v>
      </c>
      <c r="E95" s="221" t="s">
        <v>1219</v>
      </c>
      <c r="F95" s="222" t="s">
        <v>1220</v>
      </c>
      <c r="G95" s="223" t="s">
        <v>244</v>
      </c>
      <c r="H95" s="224">
        <v>540</v>
      </c>
      <c r="I95" s="225"/>
      <c r="J95" s="226">
        <f>ROUND(I95*H95,2)</f>
        <v>0</v>
      </c>
      <c r="K95" s="222" t="s">
        <v>19</v>
      </c>
      <c r="L95" s="45"/>
      <c r="M95" s="227" t="s">
        <v>19</v>
      </c>
      <c r="N95" s="228" t="s">
        <v>43</v>
      </c>
      <c r="O95" s="85"/>
      <c r="P95" s="229">
        <f>O95*H95</f>
        <v>0</v>
      </c>
      <c r="Q95" s="229">
        <v>0</v>
      </c>
      <c r="R95" s="229">
        <f>Q95*H95</f>
        <v>0</v>
      </c>
      <c r="S95" s="229">
        <v>0</v>
      </c>
      <c r="T95" s="230">
        <f>S95*H95</f>
        <v>0</v>
      </c>
      <c r="U95" s="39"/>
      <c r="V95" s="39"/>
      <c r="W95" s="39"/>
      <c r="X95" s="39"/>
      <c r="Y95" s="39"/>
      <c r="Z95" s="39"/>
      <c r="AA95" s="39"/>
      <c r="AB95" s="39"/>
      <c r="AC95" s="39"/>
      <c r="AD95" s="39"/>
      <c r="AE95" s="39"/>
      <c r="AR95" s="231" t="s">
        <v>167</v>
      </c>
      <c r="AT95" s="231" t="s">
        <v>162</v>
      </c>
      <c r="AU95" s="231" t="s">
        <v>80</v>
      </c>
      <c r="AY95" s="18" t="s">
        <v>160</v>
      </c>
      <c r="BE95" s="232">
        <f>IF(N95="základní",J95,0)</f>
        <v>0</v>
      </c>
      <c r="BF95" s="232">
        <f>IF(N95="snížená",J95,0)</f>
        <v>0</v>
      </c>
      <c r="BG95" s="232">
        <f>IF(N95="zákl. přenesená",J95,0)</f>
        <v>0</v>
      </c>
      <c r="BH95" s="232">
        <f>IF(N95="sníž. přenesená",J95,0)</f>
        <v>0</v>
      </c>
      <c r="BI95" s="232">
        <f>IF(N95="nulová",J95,0)</f>
        <v>0</v>
      </c>
      <c r="BJ95" s="18" t="s">
        <v>80</v>
      </c>
      <c r="BK95" s="232">
        <f>ROUND(I95*H95,2)</f>
        <v>0</v>
      </c>
      <c r="BL95" s="18" t="s">
        <v>167</v>
      </c>
      <c r="BM95" s="231" t="s">
        <v>228</v>
      </c>
    </row>
    <row r="96" s="2" customFormat="1">
      <c r="A96" s="39"/>
      <c r="B96" s="40"/>
      <c r="C96" s="41"/>
      <c r="D96" s="233" t="s">
        <v>169</v>
      </c>
      <c r="E96" s="41"/>
      <c r="F96" s="234" t="s">
        <v>1220</v>
      </c>
      <c r="G96" s="41"/>
      <c r="H96" s="41"/>
      <c r="I96" s="138"/>
      <c r="J96" s="41"/>
      <c r="K96" s="41"/>
      <c r="L96" s="45"/>
      <c r="M96" s="235"/>
      <c r="N96" s="236"/>
      <c r="O96" s="85"/>
      <c r="P96" s="85"/>
      <c r="Q96" s="85"/>
      <c r="R96" s="85"/>
      <c r="S96" s="85"/>
      <c r="T96" s="86"/>
      <c r="U96" s="39"/>
      <c r="V96" s="39"/>
      <c r="W96" s="39"/>
      <c r="X96" s="39"/>
      <c r="Y96" s="39"/>
      <c r="Z96" s="39"/>
      <c r="AA96" s="39"/>
      <c r="AB96" s="39"/>
      <c r="AC96" s="39"/>
      <c r="AD96" s="39"/>
      <c r="AE96" s="39"/>
      <c r="AT96" s="18" t="s">
        <v>169</v>
      </c>
      <c r="AU96" s="18" t="s">
        <v>80</v>
      </c>
    </row>
    <row r="97" s="2" customFormat="1" ht="16.5" customHeight="1">
      <c r="A97" s="39"/>
      <c r="B97" s="40"/>
      <c r="C97" s="220" t="s">
        <v>205</v>
      </c>
      <c r="D97" s="220" t="s">
        <v>162</v>
      </c>
      <c r="E97" s="221" t="s">
        <v>1221</v>
      </c>
      <c r="F97" s="222" t="s">
        <v>1222</v>
      </c>
      <c r="G97" s="223" t="s">
        <v>244</v>
      </c>
      <c r="H97" s="224">
        <v>190</v>
      </c>
      <c r="I97" s="225"/>
      <c r="J97" s="226">
        <f>ROUND(I97*H97,2)</f>
        <v>0</v>
      </c>
      <c r="K97" s="222" t="s">
        <v>19</v>
      </c>
      <c r="L97" s="45"/>
      <c r="M97" s="227" t="s">
        <v>19</v>
      </c>
      <c r="N97" s="228" t="s">
        <v>43</v>
      </c>
      <c r="O97" s="85"/>
      <c r="P97" s="229">
        <f>O97*H97</f>
        <v>0</v>
      </c>
      <c r="Q97" s="229">
        <v>0</v>
      </c>
      <c r="R97" s="229">
        <f>Q97*H97</f>
        <v>0</v>
      </c>
      <c r="S97" s="229">
        <v>0</v>
      </c>
      <c r="T97" s="230">
        <f>S97*H97</f>
        <v>0</v>
      </c>
      <c r="U97" s="39"/>
      <c r="V97" s="39"/>
      <c r="W97" s="39"/>
      <c r="X97" s="39"/>
      <c r="Y97" s="39"/>
      <c r="Z97" s="39"/>
      <c r="AA97" s="39"/>
      <c r="AB97" s="39"/>
      <c r="AC97" s="39"/>
      <c r="AD97" s="39"/>
      <c r="AE97" s="39"/>
      <c r="AR97" s="231" t="s">
        <v>167</v>
      </c>
      <c r="AT97" s="231" t="s">
        <v>162</v>
      </c>
      <c r="AU97" s="231" t="s">
        <v>80</v>
      </c>
      <c r="AY97" s="18" t="s">
        <v>160</v>
      </c>
      <c r="BE97" s="232">
        <f>IF(N97="základní",J97,0)</f>
        <v>0</v>
      </c>
      <c r="BF97" s="232">
        <f>IF(N97="snížená",J97,0)</f>
        <v>0</v>
      </c>
      <c r="BG97" s="232">
        <f>IF(N97="zákl. přenesená",J97,0)</f>
        <v>0</v>
      </c>
      <c r="BH97" s="232">
        <f>IF(N97="sníž. přenesená",J97,0)</f>
        <v>0</v>
      </c>
      <c r="BI97" s="232">
        <f>IF(N97="nulová",J97,0)</f>
        <v>0</v>
      </c>
      <c r="BJ97" s="18" t="s">
        <v>80</v>
      </c>
      <c r="BK97" s="232">
        <f>ROUND(I97*H97,2)</f>
        <v>0</v>
      </c>
      <c r="BL97" s="18" t="s">
        <v>167</v>
      </c>
      <c r="BM97" s="231" t="s">
        <v>241</v>
      </c>
    </row>
    <row r="98" s="2" customFormat="1">
      <c r="A98" s="39"/>
      <c r="B98" s="40"/>
      <c r="C98" s="41"/>
      <c r="D98" s="233" t="s">
        <v>169</v>
      </c>
      <c r="E98" s="41"/>
      <c r="F98" s="234" t="s">
        <v>1222</v>
      </c>
      <c r="G98" s="41"/>
      <c r="H98" s="41"/>
      <c r="I98" s="138"/>
      <c r="J98" s="41"/>
      <c r="K98" s="41"/>
      <c r="L98" s="45"/>
      <c r="M98" s="235"/>
      <c r="N98" s="236"/>
      <c r="O98" s="85"/>
      <c r="P98" s="85"/>
      <c r="Q98" s="85"/>
      <c r="R98" s="85"/>
      <c r="S98" s="85"/>
      <c r="T98" s="86"/>
      <c r="U98" s="39"/>
      <c r="V98" s="39"/>
      <c r="W98" s="39"/>
      <c r="X98" s="39"/>
      <c r="Y98" s="39"/>
      <c r="Z98" s="39"/>
      <c r="AA98" s="39"/>
      <c r="AB98" s="39"/>
      <c r="AC98" s="39"/>
      <c r="AD98" s="39"/>
      <c r="AE98" s="39"/>
      <c r="AT98" s="18" t="s">
        <v>169</v>
      </c>
      <c r="AU98" s="18" t="s">
        <v>80</v>
      </c>
    </row>
    <row r="99" s="2" customFormat="1" ht="16.5" customHeight="1">
      <c r="A99" s="39"/>
      <c r="B99" s="40"/>
      <c r="C99" s="220" t="s">
        <v>211</v>
      </c>
      <c r="D99" s="220" t="s">
        <v>162</v>
      </c>
      <c r="E99" s="221" t="s">
        <v>1223</v>
      </c>
      <c r="F99" s="222" t="s">
        <v>1224</v>
      </c>
      <c r="G99" s="223" t="s">
        <v>244</v>
      </c>
      <c r="H99" s="224">
        <v>420</v>
      </c>
      <c r="I99" s="225"/>
      <c r="J99" s="226">
        <f>ROUND(I99*H99,2)</f>
        <v>0</v>
      </c>
      <c r="K99" s="222" t="s">
        <v>19</v>
      </c>
      <c r="L99" s="45"/>
      <c r="M99" s="227" t="s">
        <v>19</v>
      </c>
      <c r="N99" s="228" t="s">
        <v>43</v>
      </c>
      <c r="O99" s="85"/>
      <c r="P99" s="229">
        <f>O99*H99</f>
        <v>0</v>
      </c>
      <c r="Q99" s="229">
        <v>0</v>
      </c>
      <c r="R99" s="229">
        <f>Q99*H99</f>
        <v>0</v>
      </c>
      <c r="S99" s="229">
        <v>0</v>
      </c>
      <c r="T99" s="230">
        <f>S99*H99</f>
        <v>0</v>
      </c>
      <c r="U99" s="39"/>
      <c r="V99" s="39"/>
      <c r="W99" s="39"/>
      <c r="X99" s="39"/>
      <c r="Y99" s="39"/>
      <c r="Z99" s="39"/>
      <c r="AA99" s="39"/>
      <c r="AB99" s="39"/>
      <c r="AC99" s="39"/>
      <c r="AD99" s="39"/>
      <c r="AE99" s="39"/>
      <c r="AR99" s="231" t="s">
        <v>167</v>
      </c>
      <c r="AT99" s="231" t="s">
        <v>162</v>
      </c>
      <c r="AU99" s="231" t="s">
        <v>80</v>
      </c>
      <c r="AY99" s="18" t="s">
        <v>160</v>
      </c>
      <c r="BE99" s="232">
        <f>IF(N99="základní",J99,0)</f>
        <v>0</v>
      </c>
      <c r="BF99" s="232">
        <f>IF(N99="snížená",J99,0)</f>
        <v>0</v>
      </c>
      <c r="BG99" s="232">
        <f>IF(N99="zákl. přenesená",J99,0)</f>
        <v>0</v>
      </c>
      <c r="BH99" s="232">
        <f>IF(N99="sníž. přenesená",J99,0)</f>
        <v>0</v>
      </c>
      <c r="BI99" s="232">
        <f>IF(N99="nulová",J99,0)</f>
        <v>0</v>
      </c>
      <c r="BJ99" s="18" t="s">
        <v>80</v>
      </c>
      <c r="BK99" s="232">
        <f>ROUND(I99*H99,2)</f>
        <v>0</v>
      </c>
      <c r="BL99" s="18" t="s">
        <v>167</v>
      </c>
      <c r="BM99" s="231" t="s">
        <v>255</v>
      </c>
    </row>
    <row r="100" s="2" customFormat="1">
      <c r="A100" s="39"/>
      <c r="B100" s="40"/>
      <c r="C100" s="41"/>
      <c r="D100" s="233" t="s">
        <v>169</v>
      </c>
      <c r="E100" s="41"/>
      <c r="F100" s="234" t="s">
        <v>1224</v>
      </c>
      <c r="G100" s="41"/>
      <c r="H100" s="41"/>
      <c r="I100" s="138"/>
      <c r="J100" s="41"/>
      <c r="K100" s="41"/>
      <c r="L100" s="45"/>
      <c r="M100" s="235"/>
      <c r="N100" s="236"/>
      <c r="O100" s="85"/>
      <c r="P100" s="85"/>
      <c r="Q100" s="85"/>
      <c r="R100" s="85"/>
      <c r="S100" s="85"/>
      <c r="T100" s="86"/>
      <c r="U100" s="39"/>
      <c r="V100" s="39"/>
      <c r="W100" s="39"/>
      <c r="X100" s="39"/>
      <c r="Y100" s="39"/>
      <c r="Z100" s="39"/>
      <c r="AA100" s="39"/>
      <c r="AB100" s="39"/>
      <c r="AC100" s="39"/>
      <c r="AD100" s="39"/>
      <c r="AE100" s="39"/>
      <c r="AT100" s="18" t="s">
        <v>169</v>
      </c>
      <c r="AU100" s="18" t="s">
        <v>80</v>
      </c>
    </row>
    <row r="101" s="2" customFormat="1" ht="16.5" customHeight="1">
      <c r="A101" s="39"/>
      <c r="B101" s="40"/>
      <c r="C101" s="220" t="s">
        <v>191</v>
      </c>
      <c r="D101" s="220" t="s">
        <v>162</v>
      </c>
      <c r="E101" s="221" t="s">
        <v>1225</v>
      </c>
      <c r="F101" s="222" t="s">
        <v>1226</v>
      </c>
      <c r="G101" s="223" t="s">
        <v>379</v>
      </c>
      <c r="H101" s="224">
        <v>26</v>
      </c>
      <c r="I101" s="225"/>
      <c r="J101" s="226">
        <f>ROUND(I101*H101,2)</f>
        <v>0</v>
      </c>
      <c r="K101" s="222" t="s">
        <v>19</v>
      </c>
      <c r="L101" s="45"/>
      <c r="M101" s="227" t="s">
        <v>19</v>
      </c>
      <c r="N101" s="228" t="s">
        <v>43</v>
      </c>
      <c r="O101" s="85"/>
      <c r="P101" s="229">
        <f>O101*H101</f>
        <v>0</v>
      </c>
      <c r="Q101" s="229">
        <v>0</v>
      </c>
      <c r="R101" s="229">
        <f>Q101*H101</f>
        <v>0</v>
      </c>
      <c r="S101" s="229">
        <v>0</v>
      </c>
      <c r="T101" s="230">
        <f>S101*H101</f>
        <v>0</v>
      </c>
      <c r="U101" s="39"/>
      <c r="V101" s="39"/>
      <c r="W101" s="39"/>
      <c r="X101" s="39"/>
      <c r="Y101" s="39"/>
      <c r="Z101" s="39"/>
      <c r="AA101" s="39"/>
      <c r="AB101" s="39"/>
      <c r="AC101" s="39"/>
      <c r="AD101" s="39"/>
      <c r="AE101" s="39"/>
      <c r="AR101" s="231" t="s">
        <v>167</v>
      </c>
      <c r="AT101" s="231" t="s">
        <v>162</v>
      </c>
      <c r="AU101" s="231" t="s">
        <v>80</v>
      </c>
      <c r="AY101" s="18" t="s">
        <v>160</v>
      </c>
      <c r="BE101" s="232">
        <f>IF(N101="základní",J101,0)</f>
        <v>0</v>
      </c>
      <c r="BF101" s="232">
        <f>IF(N101="snížená",J101,0)</f>
        <v>0</v>
      </c>
      <c r="BG101" s="232">
        <f>IF(N101="zákl. přenesená",J101,0)</f>
        <v>0</v>
      </c>
      <c r="BH101" s="232">
        <f>IF(N101="sníž. přenesená",J101,0)</f>
        <v>0</v>
      </c>
      <c r="BI101" s="232">
        <f>IF(N101="nulová",J101,0)</f>
        <v>0</v>
      </c>
      <c r="BJ101" s="18" t="s">
        <v>80</v>
      </c>
      <c r="BK101" s="232">
        <f>ROUND(I101*H101,2)</f>
        <v>0</v>
      </c>
      <c r="BL101" s="18" t="s">
        <v>167</v>
      </c>
      <c r="BM101" s="231" t="s">
        <v>266</v>
      </c>
    </row>
    <row r="102" s="2" customFormat="1">
      <c r="A102" s="39"/>
      <c r="B102" s="40"/>
      <c r="C102" s="41"/>
      <c r="D102" s="233" t="s">
        <v>169</v>
      </c>
      <c r="E102" s="41"/>
      <c r="F102" s="234" t="s">
        <v>1226</v>
      </c>
      <c r="G102" s="41"/>
      <c r="H102" s="41"/>
      <c r="I102" s="138"/>
      <c r="J102" s="41"/>
      <c r="K102" s="41"/>
      <c r="L102" s="45"/>
      <c r="M102" s="235"/>
      <c r="N102" s="236"/>
      <c r="O102" s="85"/>
      <c r="P102" s="85"/>
      <c r="Q102" s="85"/>
      <c r="R102" s="85"/>
      <c r="S102" s="85"/>
      <c r="T102" s="86"/>
      <c r="U102" s="39"/>
      <c r="V102" s="39"/>
      <c r="W102" s="39"/>
      <c r="X102" s="39"/>
      <c r="Y102" s="39"/>
      <c r="Z102" s="39"/>
      <c r="AA102" s="39"/>
      <c r="AB102" s="39"/>
      <c r="AC102" s="39"/>
      <c r="AD102" s="39"/>
      <c r="AE102" s="39"/>
      <c r="AT102" s="18" t="s">
        <v>169</v>
      </c>
      <c r="AU102" s="18" t="s">
        <v>80</v>
      </c>
    </row>
    <row r="103" s="2" customFormat="1" ht="16.5" customHeight="1">
      <c r="A103" s="39"/>
      <c r="B103" s="40"/>
      <c r="C103" s="220" t="s">
        <v>222</v>
      </c>
      <c r="D103" s="220" t="s">
        <v>162</v>
      </c>
      <c r="E103" s="221" t="s">
        <v>1227</v>
      </c>
      <c r="F103" s="222" t="s">
        <v>1228</v>
      </c>
      <c r="G103" s="223" t="s">
        <v>379</v>
      </c>
      <c r="H103" s="224">
        <v>10</v>
      </c>
      <c r="I103" s="225"/>
      <c r="J103" s="226">
        <f>ROUND(I103*H103,2)</f>
        <v>0</v>
      </c>
      <c r="K103" s="222" t="s">
        <v>19</v>
      </c>
      <c r="L103" s="45"/>
      <c r="M103" s="227" t="s">
        <v>19</v>
      </c>
      <c r="N103" s="228" t="s">
        <v>43</v>
      </c>
      <c r="O103" s="85"/>
      <c r="P103" s="229">
        <f>O103*H103</f>
        <v>0</v>
      </c>
      <c r="Q103" s="229">
        <v>0</v>
      </c>
      <c r="R103" s="229">
        <f>Q103*H103</f>
        <v>0</v>
      </c>
      <c r="S103" s="229">
        <v>0</v>
      </c>
      <c r="T103" s="230">
        <f>S103*H103</f>
        <v>0</v>
      </c>
      <c r="U103" s="39"/>
      <c r="V103" s="39"/>
      <c r="W103" s="39"/>
      <c r="X103" s="39"/>
      <c r="Y103" s="39"/>
      <c r="Z103" s="39"/>
      <c r="AA103" s="39"/>
      <c r="AB103" s="39"/>
      <c r="AC103" s="39"/>
      <c r="AD103" s="39"/>
      <c r="AE103" s="39"/>
      <c r="AR103" s="231" t="s">
        <v>167</v>
      </c>
      <c r="AT103" s="231" t="s">
        <v>162</v>
      </c>
      <c r="AU103" s="231" t="s">
        <v>80</v>
      </c>
      <c r="AY103" s="18" t="s">
        <v>160</v>
      </c>
      <c r="BE103" s="232">
        <f>IF(N103="základní",J103,0)</f>
        <v>0</v>
      </c>
      <c r="BF103" s="232">
        <f>IF(N103="snížená",J103,0)</f>
        <v>0</v>
      </c>
      <c r="BG103" s="232">
        <f>IF(N103="zákl. přenesená",J103,0)</f>
        <v>0</v>
      </c>
      <c r="BH103" s="232">
        <f>IF(N103="sníž. přenesená",J103,0)</f>
        <v>0</v>
      </c>
      <c r="BI103" s="232">
        <f>IF(N103="nulová",J103,0)</f>
        <v>0</v>
      </c>
      <c r="BJ103" s="18" t="s">
        <v>80</v>
      </c>
      <c r="BK103" s="232">
        <f>ROUND(I103*H103,2)</f>
        <v>0</v>
      </c>
      <c r="BL103" s="18" t="s">
        <v>167</v>
      </c>
      <c r="BM103" s="231" t="s">
        <v>277</v>
      </c>
    </row>
    <row r="104" s="2" customFormat="1">
      <c r="A104" s="39"/>
      <c r="B104" s="40"/>
      <c r="C104" s="41"/>
      <c r="D104" s="233" t="s">
        <v>169</v>
      </c>
      <c r="E104" s="41"/>
      <c r="F104" s="234" t="s">
        <v>1228</v>
      </c>
      <c r="G104" s="41"/>
      <c r="H104" s="41"/>
      <c r="I104" s="138"/>
      <c r="J104" s="41"/>
      <c r="K104" s="41"/>
      <c r="L104" s="45"/>
      <c r="M104" s="235"/>
      <c r="N104" s="236"/>
      <c r="O104" s="85"/>
      <c r="P104" s="85"/>
      <c r="Q104" s="85"/>
      <c r="R104" s="85"/>
      <c r="S104" s="85"/>
      <c r="T104" s="86"/>
      <c r="U104" s="39"/>
      <c r="V104" s="39"/>
      <c r="W104" s="39"/>
      <c r="X104" s="39"/>
      <c r="Y104" s="39"/>
      <c r="Z104" s="39"/>
      <c r="AA104" s="39"/>
      <c r="AB104" s="39"/>
      <c r="AC104" s="39"/>
      <c r="AD104" s="39"/>
      <c r="AE104" s="39"/>
      <c r="AT104" s="18" t="s">
        <v>169</v>
      </c>
      <c r="AU104" s="18" t="s">
        <v>80</v>
      </c>
    </row>
    <row r="105" s="2" customFormat="1" ht="16.5" customHeight="1">
      <c r="A105" s="39"/>
      <c r="B105" s="40"/>
      <c r="C105" s="220" t="s">
        <v>228</v>
      </c>
      <c r="D105" s="220" t="s">
        <v>162</v>
      </c>
      <c r="E105" s="221" t="s">
        <v>1229</v>
      </c>
      <c r="F105" s="222" t="s">
        <v>1230</v>
      </c>
      <c r="G105" s="223" t="s">
        <v>379</v>
      </c>
      <c r="H105" s="224">
        <v>16</v>
      </c>
      <c r="I105" s="225"/>
      <c r="J105" s="226">
        <f>ROUND(I105*H105,2)</f>
        <v>0</v>
      </c>
      <c r="K105" s="222" t="s">
        <v>19</v>
      </c>
      <c r="L105" s="45"/>
      <c r="M105" s="227" t="s">
        <v>19</v>
      </c>
      <c r="N105" s="228" t="s">
        <v>43</v>
      </c>
      <c r="O105" s="85"/>
      <c r="P105" s="229">
        <f>O105*H105</f>
        <v>0</v>
      </c>
      <c r="Q105" s="229">
        <v>0</v>
      </c>
      <c r="R105" s="229">
        <f>Q105*H105</f>
        <v>0</v>
      </c>
      <c r="S105" s="229">
        <v>0</v>
      </c>
      <c r="T105" s="230">
        <f>S105*H105</f>
        <v>0</v>
      </c>
      <c r="U105" s="39"/>
      <c r="V105" s="39"/>
      <c r="W105" s="39"/>
      <c r="X105" s="39"/>
      <c r="Y105" s="39"/>
      <c r="Z105" s="39"/>
      <c r="AA105" s="39"/>
      <c r="AB105" s="39"/>
      <c r="AC105" s="39"/>
      <c r="AD105" s="39"/>
      <c r="AE105" s="39"/>
      <c r="AR105" s="231" t="s">
        <v>167</v>
      </c>
      <c r="AT105" s="231" t="s">
        <v>162</v>
      </c>
      <c r="AU105" s="231" t="s">
        <v>80</v>
      </c>
      <c r="AY105" s="18" t="s">
        <v>160</v>
      </c>
      <c r="BE105" s="232">
        <f>IF(N105="základní",J105,0)</f>
        <v>0</v>
      </c>
      <c r="BF105" s="232">
        <f>IF(N105="snížená",J105,0)</f>
        <v>0</v>
      </c>
      <c r="BG105" s="232">
        <f>IF(N105="zákl. přenesená",J105,0)</f>
        <v>0</v>
      </c>
      <c r="BH105" s="232">
        <f>IF(N105="sníž. přenesená",J105,0)</f>
        <v>0</v>
      </c>
      <c r="BI105" s="232">
        <f>IF(N105="nulová",J105,0)</f>
        <v>0</v>
      </c>
      <c r="BJ105" s="18" t="s">
        <v>80</v>
      </c>
      <c r="BK105" s="232">
        <f>ROUND(I105*H105,2)</f>
        <v>0</v>
      </c>
      <c r="BL105" s="18" t="s">
        <v>167</v>
      </c>
      <c r="BM105" s="231" t="s">
        <v>289</v>
      </c>
    </row>
    <row r="106" s="2" customFormat="1">
      <c r="A106" s="39"/>
      <c r="B106" s="40"/>
      <c r="C106" s="41"/>
      <c r="D106" s="233" t="s">
        <v>169</v>
      </c>
      <c r="E106" s="41"/>
      <c r="F106" s="234" t="s">
        <v>1230</v>
      </c>
      <c r="G106" s="41"/>
      <c r="H106" s="41"/>
      <c r="I106" s="138"/>
      <c r="J106" s="41"/>
      <c r="K106" s="41"/>
      <c r="L106" s="45"/>
      <c r="M106" s="235"/>
      <c r="N106" s="236"/>
      <c r="O106" s="85"/>
      <c r="P106" s="85"/>
      <c r="Q106" s="85"/>
      <c r="R106" s="85"/>
      <c r="S106" s="85"/>
      <c r="T106" s="86"/>
      <c r="U106" s="39"/>
      <c r="V106" s="39"/>
      <c r="W106" s="39"/>
      <c r="X106" s="39"/>
      <c r="Y106" s="39"/>
      <c r="Z106" s="39"/>
      <c r="AA106" s="39"/>
      <c r="AB106" s="39"/>
      <c r="AC106" s="39"/>
      <c r="AD106" s="39"/>
      <c r="AE106" s="39"/>
      <c r="AT106" s="18" t="s">
        <v>169</v>
      </c>
      <c r="AU106" s="18" t="s">
        <v>80</v>
      </c>
    </row>
    <row r="107" s="2" customFormat="1" ht="16.5" customHeight="1">
      <c r="A107" s="39"/>
      <c r="B107" s="40"/>
      <c r="C107" s="220" t="s">
        <v>233</v>
      </c>
      <c r="D107" s="220" t="s">
        <v>162</v>
      </c>
      <c r="E107" s="221" t="s">
        <v>1231</v>
      </c>
      <c r="F107" s="222" t="s">
        <v>1232</v>
      </c>
      <c r="G107" s="223" t="s">
        <v>379</v>
      </c>
      <c r="H107" s="224">
        <v>10</v>
      </c>
      <c r="I107" s="225"/>
      <c r="J107" s="226">
        <f>ROUND(I107*H107,2)</f>
        <v>0</v>
      </c>
      <c r="K107" s="222" t="s">
        <v>19</v>
      </c>
      <c r="L107" s="45"/>
      <c r="M107" s="227" t="s">
        <v>19</v>
      </c>
      <c r="N107" s="228" t="s">
        <v>43</v>
      </c>
      <c r="O107" s="85"/>
      <c r="P107" s="229">
        <f>O107*H107</f>
        <v>0</v>
      </c>
      <c r="Q107" s="229">
        <v>0</v>
      </c>
      <c r="R107" s="229">
        <f>Q107*H107</f>
        <v>0</v>
      </c>
      <c r="S107" s="229">
        <v>0</v>
      </c>
      <c r="T107" s="230">
        <f>S107*H107</f>
        <v>0</v>
      </c>
      <c r="U107" s="39"/>
      <c r="V107" s="39"/>
      <c r="W107" s="39"/>
      <c r="X107" s="39"/>
      <c r="Y107" s="39"/>
      <c r="Z107" s="39"/>
      <c r="AA107" s="39"/>
      <c r="AB107" s="39"/>
      <c r="AC107" s="39"/>
      <c r="AD107" s="39"/>
      <c r="AE107" s="39"/>
      <c r="AR107" s="231" t="s">
        <v>167</v>
      </c>
      <c r="AT107" s="231" t="s">
        <v>162</v>
      </c>
      <c r="AU107" s="231" t="s">
        <v>80</v>
      </c>
      <c r="AY107" s="18" t="s">
        <v>160</v>
      </c>
      <c r="BE107" s="232">
        <f>IF(N107="základní",J107,0)</f>
        <v>0</v>
      </c>
      <c r="BF107" s="232">
        <f>IF(N107="snížená",J107,0)</f>
        <v>0</v>
      </c>
      <c r="BG107" s="232">
        <f>IF(N107="zákl. přenesená",J107,0)</f>
        <v>0</v>
      </c>
      <c r="BH107" s="232">
        <f>IF(N107="sníž. přenesená",J107,0)</f>
        <v>0</v>
      </c>
      <c r="BI107" s="232">
        <f>IF(N107="nulová",J107,0)</f>
        <v>0</v>
      </c>
      <c r="BJ107" s="18" t="s">
        <v>80</v>
      </c>
      <c r="BK107" s="232">
        <f>ROUND(I107*H107,2)</f>
        <v>0</v>
      </c>
      <c r="BL107" s="18" t="s">
        <v>167</v>
      </c>
      <c r="BM107" s="231" t="s">
        <v>300</v>
      </c>
    </row>
    <row r="108" s="2" customFormat="1">
      <c r="A108" s="39"/>
      <c r="B108" s="40"/>
      <c r="C108" s="41"/>
      <c r="D108" s="233" t="s">
        <v>169</v>
      </c>
      <c r="E108" s="41"/>
      <c r="F108" s="234" t="s">
        <v>1232</v>
      </c>
      <c r="G108" s="41"/>
      <c r="H108" s="41"/>
      <c r="I108" s="138"/>
      <c r="J108" s="41"/>
      <c r="K108" s="41"/>
      <c r="L108" s="45"/>
      <c r="M108" s="235"/>
      <c r="N108" s="236"/>
      <c r="O108" s="85"/>
      <c r="P108" s="85"/>
      <c r="Q108" s="85"/>
      <c r="R108" s="85"/>
      <c r="S108" s="85"/>
      <c r="T108" s="86"/>
      <c r="U108" s="39"/>
      <c r="V108" s="39"/>
      <c r="W108" s="39"/>
      <c r="X108" s="39"/>
      <c r="Y108" s="39"/>
      <c r="Z108" s="39"/>
      <c r="AA108" s="39"/>
      <c r="AB108" s="39"/>
      <c r="AC108" s="39"/>
      <c r="AD108" s="39"/>
      <c r="AE108" s="39"/>
      <c r="AT108" s="18" t="s">
        <v>169</v>
      </c>
      <c r="AU108" s="18" t="s">
        <v>80</v>
      </c>
    </row>
    <row r="109" s="2" customFormat="1" ht="16.5" customHeight="1">
      <c r="A109" s="39"/>
      <c r="B109" s="40"/>
      <c r="C109" s="220" t="s">
        <v>241</v>
      </c>
      <c r="D109" s="220" t="s">
        <v>162</v>
      </c>
      <c r="E109" s="221" t="s">
        <v>1233</v>
      </c>
      <c r="F109" s="222" t="s">
        <v>1234</v>
      </c>
      <c r="G109" s="223" t="s">
        <v>379</v>
      </c>
      <c r="H109" s="224">
        <v>20</v>
      </c>
      <c r="I109" s="225"/>
      <c r="J109" s="226">
        <f>ROUND(I109*H109,2)</f>
        <v>0</v>
      </c>
      <c r="K109" s="222" t="s">
        <v>19</v>
      </c>
      <c r="L109" s="45"/>
      <c r="M109" s="227" t="s">
        <v>19</v>
      </c>
      <c r="N109" s="228" t="s">
        <v>43</v>
      </c>
      <c r="O109" s="85"/>
      <c r="P109" s="229">
        <f>O109*H109</f>
        <v>0</v>
      </c>
      <c r="Q109" s="229">
        <v>0</v>
      </c>
      <c r="R109" s="229">
        <f>Q109*H109</f>
        <v>0</v>
      </c>
      <c r="S109" s="229">
        <v>0</v>
      </c>
      <c r="T109" s="230">
        <f>S109*H109</f>
        <v>0</v>
      </c>
      <c r="U109" s="39"/>
      <c r="V109" s="39"/>
      <c r="W109" s="39"/>
      <c r="X109" s="39"/>
      <c r="Y109" s="39"/>
      <c r="Z109" s="39"/>
      <c r="AA109" s="39"/>
      <c r="AB109" s="39"/>
      <c r="AC109" s="39"/>
      <c r="AD109" s="39"/>
      <c r="AE109" s="39"/>
      <c r="AR109" s="231" t="s">
        <v>167</v>
      </c>
      <c r="AT109" s="231" t="s">
        <v>162</v>
      </c>
      <c r="AU109" s="231" t="s">
        <v>80</v>
      </c>
      <c r="AY109" s="18" t="s">
        <v>160</v>
      </c>
      <c r="BE109" s="232">
        <f>IF(N109="základní",J109,0)</f>
        <v>0</v>
      </c>
      <c r="BF109" s="232">
        <f>IF(N109="snížená",J109,0)</f>
        <v>0</v>
      </c>
      <c r="BG109" s="232">
        <f>IF(N109="zákl. přenesená",J109,0)</f>
        <v>0</v>
      </c>
      <c r="BH109" s="232">
        <f>IF(N109="sníž. přenesená",J109,0)</f>
        <v>0</v>
      </c>
      <c r="BI109" s="232">
        <f>IF(N109="nulová",J109,0)</f>
        <v>0</v>
      </c>
      <c r="BJ109" s="18" t="s">
        <v>80</v>
      </c>
      <c r="BK109" s="232">
        <f>ROUND(I109*H109,2)</f>
        <v>0</v>
      </c>
      <c r="BL109" s="18" t="s">
        <v>167</v>
      </c>
      <c r="BM109" s="231" t="s">
        <v>313</v>
      </c>
    </row>
    <row r="110" s="2" customFormat="1">
      <c r="A110" s="39"/>
      <c r="B110" s="40"/>
      <c r="C110" s="41"/>
      <c r="D110" s="233" t="s">
        <v>169</v>
      </c>
      <c r="E110" s="41"/>
      <c r="F110" s="234" t="s">
        <v>1234</v>
      </c>
      <c r="G110" s="41"/>
      <c r="H110" s="41"/>
      <c r="I110" s="138"/>
      <c r="J110" s="41"/>
      <c r="K110" s="41"/>
      <c r="L110" s="45"/>
      <c r="M110" s="235"/>
      <c r="N110" s="236"/>
      <c r="O110" s="85"/>
      <c r="P110" s="85"/>
      <c r="Q110" s="85"/>
      <c r="R110" s="85"/>
      <c r="S110" s="85"/>
      <c r="T110" s="86"/>
      <c r="U110" s="39"/>
      <c r="V110" s="39"/>
      <c r="W110" s="39"/>
      <c r="X110" s="39"/>
      <c r="Y110" s="39"/>
      <c r="Z110" s="39"/>
      <c r="AA110" s="39"/>
      <c r="AB110" s="39"/>
      <c r="AC110" s="39"/>
      <c r="AD110" s="39"/>
      <c r="AE110" s="39"/>
      <c r="AT110" s="18" t="s">
        <v>169</v>
      </c>
      <c r="AU110" s="18" t="s">
        <v>80</v>
      </c>
    </row>
    <row r="111" s="2" customFormat="1" ht="16.5" customHeight="1">
      <c r="A111" s="39"/>
      <c r="B111" s="40"/>
      <c r="C111" s="220" t="s">
        <v>248</v>
      </c>
      <c r="D111" s="220" t="s">
        <v>162</v>
      </c>
      <c r="E111" s="221" t="s">
        <v>1235</v>
      </c>
      <c r="F111" s="222" t="s">
        <v>1236</v>
      </c>
      <c r="G111" s="223" t="s">
        <v>379</v>
      </c>
      <c r="H111" s="224">
        <v>12</v>
      </c>
      <c r="I111" s="225"/>
      <c r="J111" s="226">
        <f>ROUND(I111*H111,2)</f>
        <v>0</v>
      </c>
      <c r="K111" s="222" t="s">
        <v>19</v>
      </c>
      <c r="L111" s="45"/>
      <c r="M111" s="227" t="s">
        <v>19</v>
      </c>
      <c r="N111" s="228" t="s">
        <v>43</v>
      </c>
      <c r="O111" s="85"/>
      <c r="P111" s="229">
        <f>O111*H111</f>
        <v>0</v>
      </c>
      <c r="Q111" s="229">
        <v>0</v>
      </c>
      <c r="R111" s="229">
        <f>Q111*H111</f>
        <v>0</v>
      </c>
      <c r="S111" s="229">
        <v>0</v>
      </c>
      <c r="T111" s="230">
        <f>S111*H111</f>
        <v>0</v>
      </c>
      <c r="U111" s="39"/>
      <c r="V111" s="39"/>
      <c r="W111" s="39"/>
      <c r="X111" s="39"/>
      <c r="Y111" s="39"/>
      <c r="Z111" s="39"/>
      <c r="AA111" s="39"/>
      <c r="AB111" s="39"/>
      <c r="AC111" s="39"/>
      <c r="AD111" s="39"/>
      <c r="AE111" s="39"/>
      <c r="AR111" s="231" t="s">
        <v>167</v>
      </c>
      <c r="AT111" s="231" t="s">
        <v>162</v>
      </c>
      <c r="AU111" s="231" t="s">
        <v>80</v>
      </c>
      <c r="AY111" s="18" t="s">
        <v>160</v>
      </c>
      <c r="BE111" s="232">
        <f>IF(N111="základní",J111,0)</f>
        <v>0</v>
      </c>
      <c r="BF111" s="232">
        <f>IF(N111="snížená",J111,0)</f>
        <v>0</v>
      </c>
      <c r="BG111" s="232">
        <f>IF(N111="zákl. přenesená",J111,0)</f>
        <v>0</v>
      </c>
      <c r="BH111" s="232">
        <f>IF(N111="sníž. přenesená",J111,0)</f>
        <v>0</v>
      </c>
      <c r="BI111" s="232">
        <f>IF(N111="nulová",J111,0)</f>
        <v>0</v>
      </c>
      <c r="BJ111" s="18" t="s">
        <v>80</v>
      </c>
      <c r="BK111" s="232">
        <f>ROUND(I111*H111,2)</f>
        <v>0</v>
      </c>
      <c r="BL111" s="18" t="s">
        <v>167</v>
      </c>
      <c r="BM111" s="231" t="s">
        <v>326</v>
      </c>
    </row>
    <row r="112" s="2" customFormat="1">
      <c r="A112" s="39"/>
      <c r="B112" s="40"/>
      <c r="C112" s="41"/>
      <c r="D112" s="233" t="s">
        <v>169</v>
      </c>
      <c r="E112" s="41"/>
      <c r="F112" s="234" t="s">
        <v>1236</v>
      </c>
      <c r="G112" s="41"/>
      <c r="H112" s="41"/>
      <c r="I112" s="138"/>
      <c r="J112" s="41"/>
      <c r="K112" s="41"/>
      <c r="L112" s="45"/>
      <c r="M112" s="235"/>
      <c r="N112" s="236"/>
      <c r="O112" s="85"/>
      <c r="P112" s="85"/>
      <c r="Q112" s="85"/>
      <c r="R112" s="85"/>
      <c r="S112" s="85"/>
      <c r="T112" s="86"/>
      <c r="U112" s="39"/>
      <c r="V112" s="39"/>
      <c r="W112" s="39"/>
      <c r="X112" s="39"/>
      <c r="Y112" s="39"/>
      <c r="Z112" s="39"/>
      <c r="AA112" s="39"/>
      <c r="AB112" s="39"/>
      <c r="AC112" s="39"/>
      <c r="AD112" s="39"/>
      <c r="AE112" s="39"/>
      <c r="AT112" s="18" t="s">
        <v>169</v>
      </c>
      <c r="AU112" s="18" t="s">
        <v>80</v>
      </c>
    </row>
    <row r="113" s="2" customFormat="1" ht="16.5" customHeight="1">
      <c r="A113" s="39"/>
      <c r="B113" s="40"/>
      <c r="C113" s="220" t="s">
        <v>255</v>
      </c>
      <c r="D113" s="220" t="s">
        <v>162</v>
      </c>
      <c r="E113" s="221" t="s">
        <v>1237</v>
      </c>
      <c r="F113" s="222" t="s">
        <v>1238</v>
      </c>
      <c r="G113" s="223" t="s">
        <v>379</v>
      </c>
      <c r="H113" s="224">
        <v>4</v>
      </c>
      <c r="I113" s="225"/>
      <c r="J113" s="226">
        <f>ROUND(I113*H113,2)</f>
        <v>0</v>
      </c>
      <c r="K113" s="222" t="s">
        <v>19</v>
      </c>
      <c r="L113" s="45"/>
      <c r="M113" s="227" t="s">
        <v>19</v>
      </c>
      <c r="N113" s="228" t="s">
        <v>43</v>
      </c>
      <c r="O113" s="85"/>
      <c r="P113" s="229">
        <f>O113*H113</f>
        <v>0</v>
      </c>
      <c r="Q113" s="229">
        <v>0</v>
      </c>
      <c r="R113" s="229">
        <f>Q113*H113</f>
        <v>0</v>
      </c>
      <c r="S113" s="229">
        <v>0</v>
      </c>
      <c r="T113" s="230">
        <f>S113*H113</f>
        <v>0</v>
      </c>
      <c r="U113" s="39"/>
      <c r="V113" s="39"/>
      <c r="W113" s="39"/>
      <c r="X113" s="39"/>
      <c r="Y113" s="39"/>
      <c r="Z113" s="39"/>
      <c r="AA113" s="39"/>
      <c r="AB113" s="39"/>
      <c r="AC113" s="39"/>
      <c r="AD113" s="39"/>
      <c r="AE113" s="39"/>
      <c r="AR113" s="231" t="s">
        <v>167</v>
      </c>
      <c r="AT113" s="231" t="s">
        <v>162</v>
      </c>
      <c r="AU113" s="231" t="s">
        <v>80</v>
      </c>
      <c r="AY113" s="18" t="s">
        <v>160</v>
      </c>
      <c r="BE113" s="232">
        <f>IF(N113="základní",J113,0)</f>
        <v>0</v>
      </c>
      <c r="BF113" s="232">
        <f>IF(N113="snížená",J113,0)</f>
        <v>0</v>
      </c>
      <c r="BG113" s="232">
        <f>IF(N113="zákl. přenesená",J113,0)</f>
        <v>0</v>
      </c>
      <c r="BH113" s="232">
        <f>IF(N113="sníž. přenesená",J113,0)</f>
        <v>0</v>
      </c>
      <c r="BI113" s="232">
        <f>IF(N113="nulová",J113,0)</f>
        <v>0</v>
      </c>
      <c r="BJ113" s="18" t="s">
        <v>80</v>
      </c>
      <c r="BK113" s="232">
        <f>ROUND(I113*H113,2)</f>
        <v>0</v>
      </c>
      <c r="BL113" s="18" t="s">
        <v>167</v>
      </c>
      <c r="BM113" s="231" t="s">
        <v>333</v>
      </c>
    </row>
    <row r="114" s="2" customFormat="1">
      <c r="A114" s="39"/>
      <c r="B114" s="40"/>
      <c r="C114" s="41"/>
      <c r="D114" s="233" t="s">
        <v>169</v>
      </c>
      <c r="E114" s="41"/>
      <c r="F114" s="234" t="s">
        <v>1238</v>
      </c>
      <c r="G114" s="41"/>
      <c r="H114" s="41"/>
      <c r="I114" s="138"/>
      <c r="J114" s="41"/>
      <c r="K114" s="41"/>
      <c r="L114" s="45"/>
      <c r="M114" s="235"/>
      <c r="N114" s="236"/>
      <c r="O114" s="85"/>
      <c r="P114" s="85"/>
      <c r="Q114" s="85"/>
      <c r="R114" s="85"/>
      <c r="S114" s="85"/>
      <c r="T114" s="86"/>
      <c r="U114" s="39"/>
      <c r="V114" s="39"/>
      <c r="W114" s="39"/>
      <c r="X114" s="39"/>
      <c r="Y114" s="39"/>
      <c r="Z114" s="39"/>
      <c r="AA114" s="39"/>
      <c r="AB114" s="39"/>
      <c r="AC114" s="39"/>
      <c r="AD114" s="39"/>
      <c r="AE114" s="39"/>
      <c r="AT114" s="18" t="s">
        <v>169</v>
      </c>
      <c r="AU114" s="18" t="s">
        <v>80</v>
      </c>
    </row>
    <row r="115" s="2" customFormat="1" ht="16.5" customHeight="1">
      <c r="A115" s="39"/>
      <c r="B115" s="40"/>
      <c r="C115" s="220" t="s">
        <v>8</v>
      </c>
      <c r="D115" s="220" t="s">
        <v>162</v>
      </c>
      <c r="E115" s="221" t="s">
        <v>1239</v>
      </c>
      <c r="F115" s="222" t="s">
        <v>1240</v>
      </c>
      <c r="G115" s="223" t="s">
        <v>379</v>
      </c>
      <c r="H115" s="224">
        <v>11</v>
      </c>
      <c r="I115" s="225"/>
      <c r="J115" s="226">
        <f>ROUND(I115*H115,2)</f>
        <v>0</v>
      </c>
      <c r="K115" s="222" t="s">
        <v>19</v>
      </c>
      <c r="L115" s="45"/>
      <c r="M115" s="227" t="s">
        <v>19</v>
      </c>
      <c r="N115" s="228" t="s">
        <v>43</v>
      </c>
      <c r="O115" s="85"/>
      <c r="P115" s="229">
        <f>O115*H115</f>
        <v>0</v>
      </c>
      <c r="Q115" s="229">
        <v>0</v>
      </c>
      <c r="R115" s="229">
        <f>Q115*H115</f>
        <v>0</v>
      </c>
      <c r="S115" s="229">
        <v>0</v>
      </c>
      <c r="T115" s="230">
        <f>S115*H115</f>
        <v>0</v>
      </c>
      <c r="U115" s="39"/>
      <c r="V115" s="39"/>
      <c r="W115" s="39"/>
      <c r="X115" s="39"/>
      <c r="Y115" s="39"/>
      <c r="Z115" s="39"/>
      <c r="AA115" s="39"/>
      <c r="AB115" s="39"/>
      <c r="AC115" s="39"/>
      <c r="AD115" s="39"/>
      <c r="AE115" s="39"/>
      <c r="AR115" s="231" t="s">
        <v>167</v>
      </c>
      <c r="AT115" s="231" t="s">
        <v>162</v>
      </c>
      <c r="AU115" s="231" t="s">
        <v>80</v>
      </c>
      <c r="AY115" s="18" t="s">
        <v>160</v>
      </c>
      <c r="BE115" s="232">
        <f>IF(N115="základní",J115,0)</f>
        <v>0</v>
      </c>
      <c r="BF115" s="232">
        <f>IF(N115="snížená",J115,0)</f>
        <v>0</v>
      </c>
      <c r="BG115" s="232">
        <f>IF(N115="zákl. přenesená",J115,0)</f>
        <v>0</v>
      </c>
      <c r="BH115" s="232">
        <f>IF(N115="sníž. přenesená",J115,0)</f>
        <v>0</v>
      </c>
      <c r="BI115" s="232">
        <f>IF(N115="nulová",J115,0)</f>
        <v>0</v>
      </c>
      <c r="BJ115" s="18" t="s">
        <v>80</v>
      </c>
      <c r="BK115" s="232">
        <f>ROUND(I115*H115,2)</f>
        <v>0</v>
      </c>
      <c r="BL115" s="18" t="s">
        <v>167</v>
      </c>
      <c r="BM115" s="231" t="s">
        <v>346</v>
      </c>
    </row>
    <row r="116" s="2" customFormat="1">
      <c r="A116" s="39"/>
      <c r="B116" s="40"/>
      <c r="C116" s="41"/>
      <c r="D116" s="233" t="s">
        <v>169</v>
      </c>
      <c r="E116" s="41"/>
      <c r="F116" s="234" t="s">
        <v>1240</v>
      </c>
      <c r="G116" s="41"/>
      <c r="H116" s="41"/>
      <c r="I116" s="138"/>
      <c r="J116" s="41"/>
      <c r="K116" s="41"/>
      <c r="L116" s="45"/>
      <c r="M116" s="235"/>
      <c r="N116" s="236"/>
      <c r="O116" s="85"/>
      <c r="P116" s="85"/>
      <c r="Q116" s="85"/>
      <c r="R116" s="85"/>
      <c r="S116" s="85"/>
      <c r="T116" s="86"/>
      <c r="U116" s="39"/>
      <c r="V116" s="39"/>
      <c r="W116" s="39"/>
      <c r="X116" s="39"/>
      <c r="Y116" s="39"/>
      <c r="Z116" s="39"/>
      <c r="AA116" s="39"/>
      <c r="AB116" s="39"/>
      <c r="AC116" s="39"/>
      <c r="AD116" s="39"/>
      <c r="AE116" s="39"/>
      <c r="AT116" s="18" t="s">
        <v>169</v>
      </c>
      <c r="AU116" s="18" t="s">
        <v>80</v>
      </c>
    </row>
    <row r="117" s="12" customFormat="1" ht="25.92" customHeight="1">
      <c r="A117" s="12"/>
      <c r="B117" s="204"/>
      <c r="C117" s="205"/>
      <c r="D117" s="206" t="s">
        <v>71</v>
      </c>
      <c r="E117" s="207" t="s">
        <v>1241</v>
      </c>
      <c r="F117" s="207" t="s">
        <v>1242</v>
      </c>
      <c r="G117" s="205"/>
      <c r="H117" s="205"/>
      <c r="I117" s="208"/>
      <c r="J117" s="209">
        <f>BK117</f>
        <v>0</v>
      </c>
      <c r="K117" s="205"/>
      <c r="L117" s="210"/>
      <c r="M117" s="211"/>
      <c r="N117" s="212"/>
      <c r="O117" s="212"/>
      <c r="P117" s="213">
        <f>SUM(P118:P156)</f>
        <v>0</v>
      </c>
      <c r="Q117" s="212"/>
      <c r="R117" s="213">
        <f>SUM(R118:R156)</f>
        <v>88.727699999999984</v>
      </c>
      <c r="S117" s="212"/>
      <c r="T117" s="214">
        <f>SUM(T118:T156)</f>
        <v>0</v>
      </c>
      <c r="U117" s="12"/>
      <c r="V117" s="12"/>
      <c r="W117" s="12"/>
      <c r="X117" s="12"/>
      <c r="Y117" s="12"/>
      <c r="Z117" s="12"/>
      <c r="AA117" s="12"/>
      <c r="AB117" s="12"/>
      <c r="AC117" s="12"/>
      <c r="AD117" s="12"/>
      <c r="AE117" s="12"/>
      <c r="AR117" s="215" t="s">
        <v>80</v>
      </c>
      <c r="AT117" s="216" t="s">
        <v>71</v>
      </c>
      <c r="AU117" s="216" t="s">
        <v>72</v>
      </c>
      <c r="AY117" s="215" t="s">
        <v>160</v>
      </c>
      <c r="BK117" s="217">
        <f>SUM(BK118:BK156)</f>
        <v>0</v>
      </c>
    </row>
    <row r="118" s="2" customFormat="1" ht="16.5" customHeight="1">
      <c r="A118" s="39"/>
      <c r="B118" s="40"/>
      <c r="C118" s="220" t="s">
        <v>266</v>
      </c>
      <c r="D118" s="220" t="s">
        <v>162</v>
      </c>
      <c r="E118" s="221" t="s">
        <v>1243</v>
      </c>
      <c r="F118" s="222" t="s">
        <v>1244</v>
      </c>
      <c r="G118" s="223" t="s">
        <v>1245</v>
      </c>
      <c r="H118" s="224">
        <v>0.25</v>
      </c>
      <c r="I118" s="225"/>
      <c r="J118" s="226">
        <f>ROUND(I118*H118,2)</f>
        <v>0</v>
      </c>
      <c r="K118" s="222" t="s">
        <v>19</v>
      </c>
      <c r="L118" s="45"/>
      <c r="M118" s="227" t="s">
        <v>19</v>
      </c>
      <c r="N118" s="228" t="s">
        <v>43</v>
      </c>
      <c r="O118" s="85"/>
      <c r="P118" s="229">
        <f>O118*H118</f>
        <v>0</v>
      </c>
      <c r="Q118" s="229">
        <v>0</v>
      </c>
      <c r="R118" s="229">
        <f>Q118*H118</f>
        <v>0</v>
      </c>
      <c r="S118" s="229">
        <v>0</v>
      </c>
      <c r="T118" s="230">
        <f>S118*H118</f>
        <v>0</v>
      </c>
      <c r="U118" s="39"/>
      <c r="V118" s="39"/>
      <c r="W118" s="39"/>
      <c r="X118" s="39"/>
      <c r="Y118" s="39"/>
      <c r="Z118" s="39"/>
      <c r="AA118" s="39"/>
      <c r="AB118" s="39"/>
      <c r="AC118" s="39"/>
      <c r="AD118" s="39"/>
      <c r="AE118" s="39"/>
      <c r="AR118" s="231" t="s">
        <v>167</v>
      </c>
      <c r="AT118" s="231" t="s">
        <v>162</v>
      </c>
      <c r="AU118" s="231" t="s">
        <v>80</v>
      </c>
      <c r="AY118" s="18" t="s">
        <v>160</v>
      </c>
      <c r="BE118" s="232">
        <f>IF(N118="základní",J118,0)</f>
        <v>0</v>
      </c>
      <c r="BF118" s="232">
        <f>IF(N118="snížená",J118,0)</f>
        <v>0</v>
      </c>
      <c r="BG118" s="232">
        <f>IF(N118="zákl. přenesená",J118,0)</f>
        <v>0</v>
      </c>
      <c r="BH118" s="232">
        <f>IF(N118="sníž. přenesená",J118,0)</f>
        <v>0</v>
      </c>
      <c r="BI118" s="232">
        <f>IF(N118="nulová",J118,0)</f>
        <v>0</v>
      </c>
      <c r="BJ118" s="18" t="s">
        <v>80</v>
      </c>
      <c r="BK118" s="232">
        <f>ROUND(I118*H118,2)</f>
        <v>0</v>
      </c>
      <c r="BL118" s="18" t="s">
        <v>167</v>
      </c>
      <c r="BM118" s="231" t="s">
        <v>357</v>
      </c>
    </row>
    <row r="119" s="2" customFormat="1">
      <c r="A119" s="39"/>
      <c r="B119" s="40"/>
      <c r="C119" s="41"/>
      <c r="D119" s="233" t="s">
        <v>169</v>
      </c>
      <c r="E119" s="41"/>
      <c r="F119" s="234" t="s">
        <v>1244</v>
      </c>
      <c r="G119" s="41"/>
      <c r="H119" s="41"/>
      <c r="I119" s="138"/>
      <c r="J119" s="41"/>
      <c r="K119" s="41"/>
      <c r="L119" s="45"/>
      <c r="M119" s="235"/>
      <c r="N119" s="236"/>
      <c r="O119" s="85"/>
      <c r="P119" s="85"/>
      <c r="Q119" s="85"/>
      <c r="R119" s="85"/>
      <c r="S119" s="85"/>
      <c r="T119" s="86"/>
      <c r="U119" s="39"/>
      <c r="V119" s="39"/>
      <c r="W119" s="39"/>
      <c r="X119" s="39"/>
      <c r="Y119" s="39"/>
      <c r="Z119" s="39"/>
      <c r="AA119" s="39"/>
      <c r="AB119" s="39"/>
      <c r="AC119" s="39"/>
      <c r="AD119" s="39"/>
      <c r="AE119" s="39"/>
      <c r="AT119" s="18" t="s">
        <v>169</v>
      </c>
      <c r="AU119" s="18" t="s">
        <v>80</v>
      </c>
    </row>
    <row r="120" s="2" customFormat="1">
      <c r="A120" s="39"/>
      <c r="B120" s="40"/>
      <c r="C120" s="41"/>
      <c r="D120" s="233" t="s">
        <v>701</v>
      </c>
      <c r="E120" s="41"/>
      <c r="F120" s="237" t="s">
        <v>1246</v>
      </c>
      <c r="G120" s="41"/>
      <c r="H120" s="41"/>
      <c r="I120" s="138"/>
      <c r="J120" s="41"/>
      <c r="K120" s="41"/>
      <c r="L120" s="45"/>
      <c r="M120" s="235"/>
      <c r="N120" s="236"/>
      <c r="O120" s="85"/>
      <c r="P120" s="85"/>
      <c r="Q120" s="85"/>
      <c r="R120" s="85"/>
      <c r="S120" s="85"/>
      <c r="T120" s="86"/>
      <c r="U120" s="39"/>
      <c r="V120" s="39"/>
      <c r="W120" s="39"/>
      <c r="X120" s="39"/>
      <c r="Y120" s="39"/>
      <c r="Z120" s="39"/>
      <c r="AA120" s="39"/>
      <c r="AB120" s="39"/>
      <c r="AC120" s="39"/>
      <c r="AD120" s="39"/>
      <c r="AE120" s="39"/>
      <c r="AT120" s="18" t="s">
        <v>701</v>
      </c>
      <c r="AU120" s="18" t="s">
        <v>80</v>
      </c>
    </row>
    <row r="121" s="2" customFormat="1" ht="16.5" customHeight="1">
      <c r="A121" s="39"/>
      <c r="B121" s="40"/>
      <c r="C121" s="220" t="s">
        <v>271</v>
      </c>
      <c r="D121" s="220" t="s">
        <v>162</v>
      </c>
      <c r="E121" s="221" t="s">
        <v>1247</v>
      </c>
      <c r="F121" s="222" t="s">
        <v>1248</v>
      </c>
      <c r="G121" s="223" t="s">
        <v>244</v>
      </c>
      <c r="H121" s="224">
        <v>250</v>
      </c>
      <c r="I121" s="225"/>
      <c r="J121" s="226">
        <f>ROUND(I121*H121,2)</f>
        <v>0</v>
      </c>
      <c r="K121" s="222" t="s">
        <v>19</v>
      </c>
      <c r="L121" s="45"/>
      <c r="M121" s="227" t="s">
        <v>19</v>
      </c>
      <c r="N121" s="228" t="s">
        <v>43</v>
      </c>
      <c r="O121" s="85"/>
      <c r="P121" s="229">
        <f>O121*H121</f>
        <v>0</v>
      </c>
      <c r="Q121" s="229">
        <v>0</v>
      </c>
      <c r="R121" s="229">
        <f>Q121*H121</f>
        <v>0</v>
      </c>
      <c r="S121" s="229">
        <v>0</v>
      </c>
      <c r="T121" s="230">
        <f>S121*H121</f>
        <v>0</v>
      </c>
      <c r="U121" s="39"/>
      <c r="V121" s="39"/>
      <c r="W121" s="39"/>
      <c r="X121" s="39"/>
      <c r="Y121" s="39"/>
      <c r="Z121" s="39"/>
      <c r="AA121" s="39"/>
      <c r="AB121" s="39"/>
      <c r="AC121" s="39"/>
      <c r="AD121" s="39"/>
      <c r="AE121" s="39"/>
      <c r="AR121" s="231" t="s">
        <v>167</v>
      </c>
      <c r="AT121" s="231" t="s">
        <v>162</v>
      </c>
      <c r="AU121" s="231" t="s">
        <v>80</v>
      </c>
      <c r="AY121" s="18" t="s">
        <v>160</v>
      </c>
      <c r="BE121" s="232">
        <f>IF(N121="základní",J121,0)</f>
        <v>0</v>
      </c>
      <c r="BF121" s="232">
        <f>IF(N121="snížená",J121,0)</f>
        <v>0</v>
      </c>
      <c r="BG121" s="232">
        <f>IF(N121="zákl. přenesená",J121,0)</f>
        <v>0</v>
      </c>
      <c r="BH121" s="232">
        <f>IF(N121="sníž. přenesená",J121,0)</f>
        <v>0</v>
      </c>
      <c r="BI121" s="232">
        <f>IF(N121="nulová",J121,0)</f>
        <v>0</v>
      </c>
      <c r="BJ121" s="18" t="s">
        <v>80</v>
      </c>
      <c r="BK121" s="232">
        <f>ROUND(I121*H121,2)</f>
        <v>0</v>
      </c>
      <c r="BL121" s="18" t="s">
        <v>167</v>
      </c>
      <c r="BM121" s="231" t="s">
        <v>371</v>
      </c>
    </row>
    <row r="122" s="2" customFormat="1">
      <c r="A122" s="39"/>
      <c r="B122" s="40"/>
      <c r="C122" s="41"/>
      <c r="D122" s="233" t="s">
        <v>169</v>
      </c>
      <c r="E122" s="41"/>
      <c r="F122" s="234" t="s">
        <v>1248</v>
      </c>
      <c r="G122" s="41"/>
      <c r="H122" s="41"/>
      <c r="I122" s="138"/>
      <c r="J122" s="41"/>
      <c r="K122" s="41"/>
      <c r="L122" s="45"/>
      <c r="M122" s="235"/>
      <c r="N122" s="236"/>
      <c r="O122" s="85"/>
      <c r="P122" s="85"/>
      <c r="Q122" s="85"/>
      <c r="R122" s="85"/>
      <c r="S122" s="85"/>
      <c r="T122" s="86"/>
      <c r="U122" s="39"/>
      <c r="V122" s="39"/>
      <c r="W122" s="39"/>
      <c r="X122" s="39"/>
      <c r="Y122" s="39"/>
      <c r="Z122" s="39"/>
      <c r="AA122" s="39"/>
      <c r="AB122" s="39"/>
      <c r="AC122" s="39"/>
      <c r="AD122" s="39"/>
      <c r="AE122" s="39"/>
      <c r="AT122" s="18" t="s">
        <v>169</v>
      </c>
      <c r="AU122" s="18" t="s">
        <v>80</v>
      </c>
    </row>
    <row r="123" s="2" customFormat="1">
      <c r="A123" s="39"/>
      <c r="B123" s="40"/>
      <c r="C123" s="41"/>
      <c r="D123" s="233" t="s">
        <v>701</v>
      </c>
      <c r="E123" s="41"/>
      <c r="F123" s="237" t="s">
        <v>1249</v>
      </c>
      <c r="G123" s="41"/>
      <c r="H123" s="41"/>
      <c r="I123" s="138"/>
      <c r="J123" s="41"/>
      <c r="K123" s="41"/>
      <c r="L123" s="45"/>
      <c r="M123" s="235"/>
      <c r="N123" s="236"/>
      <c r="O123" s="85"/>
      <c r="P123" s="85"/>
      <c r="Q123" s="85"/>
      <c r="R123" s="85"/>
      <c r="S123" s="85"/>
      <c r="T123" s="86"/>
      <c r="U123" s="39"/>
      <c r="V123" s="39"/>
      <c r="W123" s="39"/>
      <c r="X123" s="39"/>
      <c r="Y123" s="39"/>
      <c r="Z123" s="39"/>
      <c r="AA123" s="39"/>
      <c r="AB123" s="39"/>
      <c r="AC123" s="39"/>
      <c r="AD123" s="39"/>
      <c r="AE123" s="39"/>
      <c r="AT123" s="18" t="s">
        <v>701</v>
      </c>
      <c r="AU123" s="18" t="s">
        <v>80</v>
      </c>
    </row>
    <row r="124" s="2" customFormat="1" ht="16.5" customHeight="1">
      <c r="A124" s="39"/>
      <c r="B124" s="40"/>
      <c r="C124" s="220" t="s">
        <v>277</v>
      </c>
      <c r="D124" s="220" t="s">
        <v>162</v>
      </c>
      <c r="E124" s="221" t="s">
        <v>1250</v>
      </c>
      <c r="F124" s="222" t="s">
        <v>1251</v>
      </c>
      <c r="G124" s="223" t="s">
        <v>244</v>
      </c>
      <c r="H124" s="224">
        <v>250</v>
      </c>
      <c r="I124" s="225"/>
      <c r="J124" s="226">
        <f>ROUND(I124*H124,2)</f>
        <v>0</v>
      </c>
      <c r="K124" s="222" t="s">
        <v>19</v>
      </c>
      <c r="L124" s="45"/>
      <c r="M124" s="227" t="s">
        <v>19</v>
      </c>
      <c r="N124" s="228" t="s">
        <v>43</v>
      </c>
      <c r="O124" s="85"/>
      <c r="P124" s="229">
        <f>O124*H124</f>
        <v>0</v>
      </c>
      <c r="Q124" s="229">
        <v>0</v>
      </c>
      <c r="R124" s="229">
        <f>Q124*H124</f>
        <v>0</v>
      </c>
      <c r="S124" s="229">
        <v>0</v>
      </c>
      <c r="T124" s="230">
        <f>S124*H124</f>
        <v>0</v>
      </c>
      <c r="U124" s="39"/>
      <c r="V124" s="39"/>
      <c r="W124" s="39"/>
      <c r="X124" s="39"/>
      <c r="Y124" s="39"/>
      <c r="Z124" s="39"/>
      <c r="AA124" s="39"/>
      <c r="AB124" s="39"/>
      <c r="AC124" s="39"/>
      <c r="AD124" s="39"/>
      <c r="AE124" s="39"/>
      <c r="AR124" s="231" t="s">
        <v>167</v>
      </c>
      <c r="AT124" s="231" t="s">
        <v>162</v>
      </c>
      <c r="AU124" s="231" t="s">
        <v>80</v>
      </c>
      <c r="AY124" s="18" t="s">
        <v>160</v>
      </c>
      <c r="BE124" s="232">
        <f>IF(N124="základní",J124,0)</f>
        <v>0</v>
      </c>
      <c r="BF124" s="232">
        <f>IF(N124="snížená",J124,0)</f>
        <v>0</v>
      </c>
      <c r="BG124" s="232">
        <f>IF(N124="zákl. přenesená",J124,0)</f>
        <v>0</v>
      </c>
      <c r="BH124" s="232">
        <f>IF(N124="sníž. přenesená",J124,0)</f>
        <v>0</v>
      </c>
      <c r="BI124" s="232">
        <f>IF(N124="nulová",J124,0)</f>
        <v>0</v>
      </c>
      <c r="BJ124" s="18" t="s">
        <v>80</v>
      </c>
      <c r="BK124" s="232">
        <f>ROUND(I124*H124,2)</f>
        <v>0</v>
      </c>
      <c r="BL124" s="18" t="s">
        <v>167</v>
      </c>
      <c r="BM124" s="231" t="s">
        <v>382</v>
      </c>
    </row>
    <row r="125" s="2" customFormat="1">
      <c r="A125" s="39"/>
      <c r="B125" s="40"/>
      <c r="C125" s="41"/>
      <c r="D125" s="233" t="s">
        <v>169</v>
      </c>
      <c r="E125" s="41"/>
      <c r="F125" s="234" t="s">
        <v>1251</v>
      </c>
      <c r="G125" s="41"/>
      <c r="H125" s="41"/>
      <c r="I125" s="138"/>
      <c r="J125" s="41"/>
      <c r="K125" s="41"/>
      <c r="L125" s="45"/>
      <c r="M125" s="235"/>
      <c r="N125" s="236"/>
      <c r="O125" s="85"/>
      <c r="P125" s="85"/>
      <c r="Q125" s="85"/>
      <c r="R125" s="85"/>
      <c r="S125" s="85"/>
      <c r="T125" s="86"/>
      <c r="U125" s="39"/>
      <c r="V125" s="39"/>
      <c r="W125" s="39"/>
      <c r="X125" s="39"/>
      <c r="Y125" s="39"/>
      <c r="Z125" s="39"/>
      <c r="AA125" s="39"/>
      <c r="AB125" s="39"/>
      <c r="AC125" s="39"/>
      <c r="AD125" s="39"/>
      <c r="AE125" s="39"/>
      <c r="AT125" s="18" t="s">
        <v>169</v>
      </c>
      <c r="AU125" s="18" t="s">
        <v>80</v>
      </c>
    </row>
    <row r="126" s="2" customFormat="1" ht="16.5" customHeight="1">
      <c r="A126" s="39"/>
      <c r="B126" s="40"/>
      <c r="C126" s="220" t="s">
        <v>283</v>
      </c>
      <c r="D126" s="220" t="s">
        <v>162</v>
      </c>
      <c r="E126" s="221" t="s">
        <v>1252</v>
      </c>
      <c r="F126" s="222" t="s">
        <v>1253</v>
      </c>
      <c r="G126" s="223" t="s">
        <v>197</v>
      </c>
      <c r="H126" s="224">
        <v>125</v>
      </c>
      <c r="I126" s="225"/>
      <c r="J126" s="226">
        <f>ROUND(I126*H126,2)</f>
        <v>0</v>
      </c>
      <c r="K126" s="222" t="s">
        <v>19</v>
      </c>
      <c r="L126" s="45"/>
      <c r="M126" s="227" t="s">
        <v>19</v>
      </c>
      <c r="N126" s="228" t="s">
        <v>43</v>
      </c>
      <c r="O126" s="85"/>
      <c r="P126" s="229">
        <f>O126*H126</f>
        <v>0</v>
      </c>
      <c r="Q126" s="229">
        <v>0</v>
      </c>
      <c r="R126" s="229">
        <f>Q126*H126</f>
        <v>0</v>
      </c>
      <c r="S126" s="229">
        <v>0</v>
      </c>
      <c r="T126" s="230">
        <f>S126*H126</f>
        <v>0</v>
      </c>
      <c r="U126" s="39"/>
      <c r="V126" s="39"/>
      <c r="W126" s="39"/>
      <c r="X126" s="39"/>
      <c r="Y126" s="39"/>
      <c r="Z126" s="39"/>
      <c r="AA126" s="39"/>
      <c r="AB126" s="39"/>
      <c r="AC126" s="39"/>
      <c r="AD126" s="39"/>
      <c r="AE126" s="39"/>
      <c r="AR126" s="231" t="s">
        <v>167</v>
      </c>
      <c r="AT126" s="231" t="s">
        <v>162</v>
      </c>
      <c r="AU126" s="231" t="s">
        <v>80</v>
      </c>
      <c r="AY126" s="18" t="s">
        <v>160</v>
      </c>
      <c r="BE126" s="232">
        <f>IF(N126="základní",J126,0)</f>
        <v>0</v>
      </c>
      <c r="BF126" s="232">
        <f>IF(N126="snížená",J126,0)</f>
        <v>0</v>
      </c>
      <c r="BG126" s="232">
        <f>IF(N126="zákl. přenesená",J126,0)</f>
        <v>0</v>
      </c>
      <c r="BH126" s="232">
        <f>IF(N126="sníž. přenesená",J126,0)</f>
        <v>0</v>
      </c>
      <c r="BI126" s="232">
        <f>IF(N126="nulová",J126,0)</f>
        <v>0</v>
      </c>
      <c r="BJ126" s="18" t="s">
        <v>80</v>
      </c>
      <c r="BK126" s="232">
        <f>ROUND(I126*H126,2)</f>
        <v>0</v>
      </c>
      <c r="BL126" s="18" t="s">
        <v>167</v>
      </c>
      <c r="BM126" s="231" t="s">
        <v>390</v>
      </c>
    </row>
    <row r="127" s="2" customFormat="1">
      <c r="A127" s="39"/>
      <c r="B127" s="40"/>
      <c r="C127" s="41"/>
      <c r="D127" s="233" t="s">
        <v>169</v>
      </c>
      <c r="E127" s="41"/>
      <c r="F127" s="234" t="s">
        <v>1253</v>
      </c>
      <c r="G127" s="41"/>
      <c r="H127" s="41"/>
      <c r="I127" s="138"/>
      <c r="J127" s="41"/>
      <c r="K127" s="41"/>
      <c r="L127" s="45"/>
      <c r="M127" s="235"/>
      <c r="N127" s="236"/>
      <c r="O127" s="85"/>
      <c r="P127" s="85"/>
      <c r="Q127" s="85"/>
      <c r="R127" s="85"/>
      <c r="S127" s="85"/>
      <c r="T127" s="86"/>
      <c r="U127" s="39"/>
      <c r="V127" s="39"/>
      <c r="W127" s="39"/>
      <c r="X127" s="39"/>
      <c r="Y127" s="39"/>
      <c r="Z127" s="39"/>
      <c r="AA127" s="39"/>
      <c r="AB127" s="39"/>
      <c r="AC127" s="39"/>
      <c r="AD127" s="39"/>
      <c r="AE127" s="39"/>
      <c r="AT127" s="18" t="s">
        <v>169</v>
      </c>
      <c r="AU127" s="18" t="s">
        <v>80</v>
      </c>
    </row>
    <row r="128" s="2" customFormat="1">
      <c r="A128" s="39"/>
      <c r="B128" s="40"/>
      <c r="C128" s="41"/>
      <c r="D128" s="233" t="s">
        <v>701</v>
      </c>
      <c r="E128" s="41"/>
      <c r="F128" s="237" t="s">
        <v>1254</v>
      </c>
      <c r="G128" s="41"/>
      <c r="H128" s="41"/>
      <c r="I128" s="138"/>
      <c r="J128" s="41"/>
      <c r="K128" s="41"/>
      <c r="L128" s="45"/>
      <c r="M128" s="235"/>
      <c r="N128" s="236"/>
      <c r="O128" s="85"/>
      <c r="P128" s="85"/>
      <c r="Q128" s="85"/>
      <c r="R128" s="85"/>
      <c r="S128" s="85"/>
      <c r="T128" s="86"/>
      <c r="U128" s="39"/>
      <c r="V128" s="39"/>
      <c r="W128" s="39"/>
      <c r="X128" s="39"/>
      <c r="Y128" s="39"/>
      <c r="Z128" s="39"/>
      <c r="AA128" s="39"/>
      <c r="AB128" s="39"/>
      <c r="AC128" s="39"/>
      <c r="AD128" s="39"/>
      <c r="AE128" s="39"/>
      <c r="AT128" s="18" t="s">
        <v>701</v>
      </c>
      <c r="AU128" s="18" t="s">
        <v>80</v>
      </c>
    </row>
    <row r="129" s="2" customFormat="1" ht="16.5" customHeight="1">
      <c r="A129" s="39"/>
      <c r="B129" s="40"/>
      <c r="C129" s="220" t="s">
        <v>289</v>
      </c>
      <c r="D129" s="220" t="s">
        <v>162</v>
      </c>
      <c r="E129" s="221" t="s">
        <v>1255</v>
      </c>
      <c r="F129" s="222" t="s">
        <v>1256</v>
      </c>
      <c r="G129" s="223" t="s">
        <v>379</v>
      </c>
      <c r="H129" s="224">
        <v>30</v>
      </c>
      <c r="I129" s="225"/>
      <c r="J129" s="226">
        <f>ROUND(I129*H129,2)</f>
        <v>0</v>
      </c>
      <c r="K129" s="222" t="s">
        <v>19</v>
      </c>
      <c r="L129" s="45"/>
      <c r="M129" s="227" t="s">
        <v>19</v>
      </c>
      <c r="N129" s="228" t="s">
        <v>43</v>
      </c>
      <c r="O129" s="85"/>
      <c r="P129" s="229">
        <f>O129*H129</f>
        <v>0</v>
      </c>
      <c r="Q129" s="229">
        <v>0</v>
      </c>
      <c r="R129" s="229">
        <f>Q129*H129</f>
        <v>0</v>
      </c>
      <c r="S129" s="229">
        <v>0</v>
      </c>
      <c r="T129" s="230">
        <f>S129*H129</f>
        <v>0</v>
      </c>
      <c r="U129" s="39"/>
      <c r="V129" s="39"/>
      <c r="W129" s="39"/>
      <c r="X129" s="39"/>
      <c r="Y129" s="39"/>
      <c r="Z129" s="39"/>
      <c r="AA129" s="39"/>
      <c r="AB129" s="39"/>
      <c r="AC129" s="39"/>
      <c r="AD129" s="39"/>
      <c r="AE129" s="39"/>
      <c r="AR129" s="231" t="s">
        <v>167</v>
      </c>
      <c r="AT129" s="231" t="s">
        <v>162</v>
      </c>
      <c r="AU129" s="231" t="s">
        <v>80</v>
      </c>
      <c r="AY129" s="18" t="s">
        <v>160</v>
      </c>
      <c r="BE129" s="232">
        <f>IF(N129="základní",J129,0)</f>
        <v>0</v>
      </c>
      <c r="BF129" s="232">
        <f>IF(N129="snížená",J129,0)</f>
        <v>0</v>
      </c>
      <c r="BG129" s="232">
        <f>IF(N129="zákl. přenesená",J129,0)</f>
        <v>0</v>
      </c>
      <c r="BH129" s="232">
        <f>IF(N129="sníž. přenesená",J129,0)</f>
        <v>0</v>
      </c>
      <c r="BI129" s="232">
        <f>IF(N129="nulová",J129,0)</f>
        <v>0</v>
      </c>
      <c r="BJ129" s="18" t="s">
        <v>80</v>
      </c>
      <c r="BK129" s="232">
        <f>ROUND(I129*H129,2)</f>
        <v>0</v>
      </c>
      <c r="BL129" s="18" t="s">
        <v>167</v>
      </c>
      <c r="BM129" s="231" t="s">
        <v>398</v>
      </c>
    </row>
    <row r="130" s="2" customFormat="1">
      <c r="A130" s="39"/>
      <c r="B130" s="40"/>
      <c r="C130" s="41"/>
      <c r="D130" s="233" t="s">
        <v>169</v>
      </c>
      <c r="E130" s="41"/>
      <c r="F130" s="234" t="s">
        <v>1256</v>
      </c>
      <c r="G130" s="41"/>
      <c r="H130" s="41"/>
      <c r="I130" s="138"/>
      <c r="J130" s="41"/>
      <c r="K130" s="41"/>
      <c r="L130" s="45"/>
      <c r="M130" s="235"/>
      <c r="N130" s="236"/>
      <c r="O130" s="85"/>
      <c r="P130" s="85"/>
      <c r="Q130" s="85"/>
      <c r="R130" s="85"/>
      <c r="S130" s="85"/>
      <c r="T130" s="86"/>
      <c r="U130" s="39"/>
      <c r="V130" s="39"/>
      <c r="W130" s="39"/>
      <c r="X130" s="39"/>
      <c r="Y130" s="39"/>
      <c r="Z130" s="39"/>
      <c r="AA130" s="39"/>
      <c r="AB130" s="39"/>
      <c r="AC130" s="39"/>
      <c r="AD130" s="39"/>
      <c r="AE130" s="39"/>
      <c r="AT130" s="18" t="s">
        <v>169</v>
      </c>
      <c r="AU130" s="18" t="s">
        <v>80</v>
      </c>
    </row>
    <row r="131" s="2" customFormat="1">
      <c r="A131" s="39"/>
      <c r="B131" s="40"/>
      <c r="C131" s="41"/>
      <c r="D131" s="233" t="s">
        <v>701</v>
      </c>
      <c r="E131" s="41"/>
      <c r="F131" s="237" t="s">
        <v>1257</v>
      </c>
      <c r="G131" s="41"/>
      <c r="H131" s="41"/>
      <c r="I131" s="138"/>
      <c r="J131" s="41"/>
      <c r="K131" s="41"/>
      <c r="L131" s="45"/>
      <c r="M131" s="235"/>
      <c r="N131" s="236"/>
      <c r="O131" s="85"/>
      <c r="P131" s="85"/>
      <c r="Q131" s="85"/>
      <c r="R131" s="85"/>
      <c r="S131" s="85"/>
      <c r="T131" s="86"/>
      <c r="U131" s="39"/>
      <c r="V131" s="39"/>
      <c r="W131" s="39"/>
      <c r="X131" s="39"/>
      <c r="Y131" s="39"/>
      <c r="Z131" s="39"/>
      <c r="AA131" s="39"/>
      <c r="AB131" s="39"/>
      <c r="AC131" s="39"/>
      <c r="AD131" s="39"/>
      <c r="AE131" s="39"/>
      <c r="AT131" s="18" t="s">
        <v>701</v>
      </c>
      <c r="AU131" s="18" t="s">
        <v>80</v>
      </c>
    </row>
    <row r="132" s="2" customFormat="1" ht="16.5" customHeight="1">
      <c r="A132" s="39"/>
      <c r="B132" s="40"/>
      <c r="C132" s="220" t="s">
        <v>7</v>
      </c>
      <c r="D132" s="220" t="s">
        <v>162</v>
      </c>
      <c r="E132" s="221" t="s">
        <v>1258</v>
      </c>
      <c r="F132" s="222" t="s">
        <v>1259</v>
      </c>
      <c r="G132" s="223" t="s">
        <v>165</v>
      </c>
      <c r="H132" s="224">
        <v>7.5</v>
      </c>
      <c r="I132" s="225"/>
      <c r="J132" s="226">
        <f>ROUND(I132*H132,2)</f>
        <v>0</v>
      </c>
      <c r="K132" s="222" t="s">
        <v>19</v>
      </c>
      <c r="L132" s="45"/>
      <c r="M132" s="227" t="s">
        <v>19</v>
      </c>
      <c r="N132" s="228" t="s">
        <v>43</v>
      </c>
      <c r="O132" s="85"/>
      <c r="P132" s="229">
        <f>O132*H132</f>
        <v>0</v>
      </c>
      <c r="Q132" s="229">
        <v>2.5249999999999999</v>
      </c>
      <c r="R132" s="229">
        <f>Q132*H132</f>
        <v>18.9375</v>
      </c>
      <c r="S132" s="229">
        <v>0</v>
      </c>
      <c r="T132" s="230">
        <f>S132*H132</f>
        <v>0</v>
      </c>
      <c r="U132" s="39"/>
      <c r="V132" s="39"/>
      <c r="W132" s="39"/>
      <c r="X132" s="39"/>
      <c r="Y132" s="39"/>
      <c r="Z132" s="39"/>
      <c r="AA132" s="39"/>
      <c r="AB132" s="39"/>
      <c r="AC132" s="39"/>
      <c r="AD132" s="39"/>
      <c r="AE132" s="39"/>
      <c r="AR132" s="231" t="s">
        <v>167</v>
      </c>
      <c r="AT132" s="231" t="s">
        <v>162</v>
      </c>
      <c r="AU132" s="231" t="s">
        <v>80</v>
      </c>
      <c r="AY132" s="18" t="s">
        <v>160</v>
      </c>
      <c r="BE132" s="232">
        <f>IF(N132="základní",J132,0)</f>
        <v>0</v>
      </c>
      <c r="BF132" s="232">
        <f>IF(N132="snížená",J132,0)</f>
        <v>0</v>
      </c>
      <c r="BG132" s="232">
        <f>IF(N132="zákl. přenesená",J132,0)</f>
        <v>0</v>
      </c>
      <c r="BH132" s="232">
        <f>IF(N132="sníž. přenesená",J132,0)</f>
        <v>0</v>
      </c>
      <c r="BI132" s="232">
        <f>IF(N132="nulová",J132,0)</f>
        <v>0</v>
      </c>
      <c r="BJ132" s="18" t="s">
        <v>80</v>
      </c>
      <c r="BK132" s="232">
        <f>ROUND(I132*H132,2)</f>
        <v>0</v>
      </c>
      <c r="BL132" s="18" t="s">
        <v>167</v>
      </c>
      <c r="BM132" s="231" t="s">
        <v>406</v>
      </c>
    </row>
    <row r="133" s="2" customFormat="1">
      <c r="A133" s="39"/>
      <c r="B133" s="40"/>
      <c r="C133" s="41"/>
      <c r="D133" s="233" t="s">
        <v>169</v>
      </c>
      <c r="E133" s="41"/>
      <c r="F133" s="234" t="s">
        <v>1259</v>
      </c>
      <c r="G133" s="41"/>
      <c r="H133" s="41"/>
      <c r="I133" s="138"/>
      <c r="J133" s="41"/>
      <c r="K133" s="41"/>
      <c r="L133" s="45"/>
      <c r="M133" s="235"/>
      <c r="N133" s="236"/>
      <c r="O133" s="85"/>
      <c r="P133" s="85"/>
      <c r="Q133" s="85"/>
      <c r="R133" s="85"/>
      <c r="S133" s="85"/>
      <c r="T133" s="86"/>
      <c r="U133" s="39"/>
      <c r="V133" s="39"/>
      <c r="W133" s="39"/>
      <c r="X133" s="39"/>
      <c r="Y133" s="39"/>
      <c r="Z133" s="39"/>
      <c r="AA133" s="39"/>
      <c r="AB133" s="39"/>
      <c r="AC133" s="39"/>
      <c r="AD133" s="39"/>
      <c r="AE133" s="39"/>
      <c r="AT133" s="18" t="s">
        <v>169</v>
      </c>
      <c r="AU133" s="18" t="s">
        <v>80</v>
      </c>
    </row>
    <row r="134" s="2" customFormat="1">
      <c r="A134" s="39"/>
      <c r="B134" s="40"/>
      <c r="C134" s="41"/>
      <c r="D134" s="233" t="s">
        <v>701</v>
      </c>
      <c r="E134" s="41"/>
      <c r="F134" s="237" t="s">
        <v>1260</v>
      </c>
      <c r="G134" s="41"/>
      <c r="H134" s="41"/>
      <c r="I134" s="138"/>
      <c r="J134" s="41"/>
      <c r="K134" s="41"/>
      <c r="L134" s="45"/>
      <c r="M134" s="235"/>
      <c r="N134" s="236"/>
      <c r="O134" s="85"/>
      <c r="P134" s="85"/>
      <c r="Q134" s="85"/>
      <c r="R134" s="85"/>
      <c r="S134" s="85"/>
      <c r="T134" s="86"/>
      <c r="U134" s="39"/>
      <c r="V134" s="39"/>
      <c r="W134" s="39"/>
      <c r="X134" s="39"/>
      <c r="Y134" s="39"/>
      <c r="Z134" s="39"/>
      <c r="AA134" s="39"/>
      <c r="AB134" s="39"/>
      <c r="AC134" s="39"/>
      <c r="AD134" s="39"/>
      <c r="AE134" s="39"/>
      <c r="AT134" s="18" t="s">
        <v>701</v>
      </c>
      <c r="AU134" s="18" t="s">
        <v>80</v>
      </c>
    </row>
    <row r="135" s="2" customFormat="1" ht="16.5" customHeight="1">
      <c r="A135" s="39"/>
      <c r="B135" s="40"/>
      <c r="C135" s="220" t="s">
        <v>300</v>
      </c>
      <c r="D135" s="220" t="s">
        <v>162</v>
      </c>
      <c r="E135" s="221" t="s">
        <v>1261</v>
      </c>
      <c r="F135" s="222" t="s">
        <v>1262</v>
      </c>
      <c r="G135" s="223" t="s">
        <v>244</v>
      </c>
      <c r="H135" s="224">
        <v>420</v>
      </c>
      <c r="I135" s="225"/>
      <c r="J135" s="226">
        <f>ROUND(I135*H135,2)</f>
        <v>0</v>
      </c>
      <c r="K135" s="222" t="s">
        <v>19</v>
      </c>
      <c r="L135" s="45"/>
      <c r="M135" s="227" t="s">
        <v>19</v>
      </c>
      <c r="N135" s="228" t="s">
        <v>43</v>
      </c>
      <c r="O135" s="85"/>
      <c r="P135" s="229">
        <f>O135*H135</f>
        <v>0</v>
      </c>
      <c r="Q135" s="229">
        <v>0</v>
      </c>
      <c r="R135" s="229">
        <f>Q135*H135</f>
        <v>0</v>
      </c>
      <c r="S135" s="229">
        <v>0</v>
      </c>
      <c r="T135" s="230">
        <f>S135*H135</f>
        <v>0</v>
      </c>
      <c r="U135" s="39"/>
      <c r="V135" s="39"/>
      <c r="W135" s="39"/>
      <c r="X135" s="39"/>
      <c r="Y135" s="39"/>
      <c r="Z135" s="39"/>
      <c r="AA135" s="39"/>
      <c r="AB135" s="39"/>
      <c r="AC135" s="39"/>
      <c r="AD135" s="39"/>
      <c r="AE135" s="39"/>
      <c r="AR135" s="231" t="s">
        <v>167</v>
      </c>
      <c r="AT135" s="231" t="s">
        <v>162</v>
      </c>
      <c r="AU135" s="231" t="s">
        <v>80</v>
      </c>
      <c r="AY135" s="18" t="s">
        <v>160</v>
      </c>
      <c r="BE135" s="232">
        <f>IF(N135="základní",J135,0)</f>
        <v>0</v>
      </c>
      <c r="BF135" s="232">
        <f>IF(N135="snížená",J135,0)</f>
        <v>0</v>
      </c>
      <c r="BG135" s="232">
        <f>IF(N135="zákl. přenesená",J135,0)</f>
        <v>0</v>
      </c>
      <c r="BH135" s="232">
        <f>IF(N135="sníž. přenesená",J135,0)</f>
        <v>0</v>
      </c>
      <c r="BI135" s="232">
        <f>IF(N135="nulová",J135,0)</f>
        <v>0</v>
      </c>
      <c r="BJ135" s="18" t="s">
        <v>80</v>
      </c>
      <c r="BK135" s="232">
        <f>ROUND(I135*H135,2)</f>
        <v>0</v>
      </c>
      <c r="BL135" s="18" t="s">
        <v>167</v>
      </c>
      <c r="BM135" s="231" t="s">
        <v>414</v>
      </c>
    </row>
    <row r="136" s="2" customFormat="1">
      <c r="A136" s="39"/>
      <c r="B136" s="40"/>
      <c r="C136" s="41"/>
      <c r="D136" s="233" t="s">
        <v>169</v>
      </c>
      <c r="E136" s="41"/>
      <c r="F136" s="234" t="s">
        <v>1263</v>
      </c>
      <c r="G136" s="41"/>
      <c r="H136" s="41"/>
      <c r="I136" s="138"/>
      <c r="J136" s="41"/>
      <c r="K136" s="41"/>
      <c r="L136" s="45"/>
      <c r="M136" s="235"/>
      <c r="N136" s="236"/>
      <c r="O136" s="85"/>
      <c r="P136" s="85"/>
      <c r="Q136" s="85"/>
      <c r="R136" s="85"/>
      <c r="S136" s="85"/>
      <c r="T136" s="86"/>
      <c r="U136" s="39"/>
      <c r="V136" s="39"/>
      <c r="W136" s="39"/>
      <c r="X136" s="39"/>
      <c r="Y136" s="39"/>
      <c r="Z136" s="39"/>
      <c r="AA136" s="39"/>
      <c r="AB136" s="39"/>
      <c r="AC136" s="39"/>
      <c r="AD136" s="39"/>
      <c r="AE136" s="39"/>
      <c r="AT136" s="18" t="s">
        <v>169</v>
      </c>
      <c r="AU136" s="18" t="s">
        <v>80</v>
      </c>
    </row>
    <row r="137" s="2" customFormat="1">
      <c r="A137" s="39"/>
      <c r="B137" s="40"/>
      <c r="C137" s="41"/>
      <c r="D137" s="233" t="s">
        <v>701</v>
      </c>
      <c r="E137" s="41"/>
      <c r="F137" s="237" t="s">
        <v>1249</v>
      </c>
      <c r="G137" s="41"/>
      <c r="H137" s="41"/>
      <c r="I137" s="138"/>
      <c r="J137" s="41"/>
      <c r="K137" s="41"/>
      <c r="L137" s="45"/>
      <c r="M137" s="235"/>
      <c r="N137" s="236"/>
      <c r="O137" s="85"/>
      <c r="P137" s="85"/>
      <c r="Q137" s="85"/>
      <c r="R137" s="85"/>
      <c r="S137" s="85"/>
      <c r="T137" s="86"/>
      <c r="U137" s="39"/>
      <c r="V137" s="39"/>
      <c r="W137" s="39"/>
      <c r="X137" s="39"/>
      <c r="Y137" s="39"/>
      <c r="Z137" s="39"/>
      <c r="AA137" s="39"/>
      <c r="AB137" s="39"/>
      <c r="AC137" s="39"/>
      <c r="AD137" s="39"/>
      <c r="AE137" s="39"/>
      <c r="AT137" s="18" t="s">
        <v>701</v>
      </c>
      <c r="AU137" s="18" t="s">
        <v>80</v>
      </c>
    </row>
    <row r="138" s="2" customFormat="1" ht="16.5" customHeight="1">
      <c r="A138" s="39"/>
      <c r="B138" s="40"/>
      <c r="C138" s="220" t="s">
        <v>308</v>
      </c>
      <c r="D138" s="220" t="s">
        <v>162</v>
      </c>
      <c r="E138" s="221" t="s">
        <v>1264</v>
      </c>
      <c r="F138" s="222" t="s">
        <v>1265</v>
      </c>
      <c r="G138" s="223" t="s">
        <v>244</v>
      </c>
      <c r="H138" s="224">
        <v>120</v>
      </c>
      <c r="I138" s="225"/>
      <c r="J138" s="226">
        <f>ROUND(I138*H138,2)</f>
        <v>0</v>
      </c>
      <c r="K138" s="222" t="s">
        <v>19</v>
      </c>
      <c r="L138" s="45"/>
      <c r="M138" s="227" t="s">
        <v>19</v>
      </c>
      <c r="N138" s="228" t="s">
        <v>43</v>
      </c>
      <c r="O138" s="85"/>
      <c r="P138" s="229">
        <f>O138*H138</f>
        <v>0</v>
      </c>
      <c r="Q138" s="229">
        <v>0</v>
      </c>
      <c r="R138" s="229">
        <f>Q138*H138</f>
        <v>0</v>
      </c>
      <c r="S138" s="229">
        <v>0</v>
      </c>
      <c r="T138" s="230">
        <f>S138*H138</f>
        <v>0</v>
      </c>
      <c r="U138" s="39"/>
      <c r="V138" s="39"/>
      <c r="W138" s="39"/>
      <c r="X138" s="39"/>
      <c r="Y138" s="39"/>
      <c r="Z138" s="39"/>
      <c r="AA138" s="39"/>
      <c r="AB138" s="39"/>
      <c r="AC138" s="39"/>
      <c r="AD138" s="39"/>
      <c r="AE138" s="39"/>
      <c r="AR138" s="231" t="s">
        <v>167</v>
      </c>
      <c r="AT138" s="231" t="s">
        <v>162</v>
      </c>
      <c r="AU138" s="231" t="s">
        <v>80</v>
      </c>
      <c r="AY138" s="18" t="s">
        <v>160</v>
      </c>
      <c r="BE138" s="232">
        <f>IF(N138="základní",J138,0)</f>
        <v>0</v>
      </c>
      <c r="BF138" s="232">
        <f>IF(N138="snížená",J138,0)</f>
        <v>0</v>
      </c>
      <c r="BG138" s="232">
        <f>IF(N138="zákl. přenesená",J138,0)</f>
        <v>0</v>
      </c>
      <c r="BH138" s="232">
        <f>IF(N138="sníž. přenesená",J138,0)</f>
        <v>0</v>
      </c>
      <c r="BI138" s="232">
        <f>IF(N138="nulová",J138,0)</f>
        <v>0</v>
      </c>
      <c r="BJ138" s="18" t="s">
        <v>80</v>
      </c>
      <c r="BK138" s="232">
        <f>ROUND(I138*H138,2)</f>
        <v>0</v>
      </c>
      <c r="BL138" s="18" t="s">
        <v>167</v>
      </c>
      <c r="BM138" s="231" t="s">
        <v>423</v>
      </c>
    </row>
    <row r="139" s="2" customFormat="1">
      <c r="A139" s="39"/>
      <c r="B139" s="40"/>
      <c r="C139" s="41"/>
      <c r="D139" s="233" t="s">
        <v>169</v>
      </c>
      <c r="E139" s="41"/>
      <c r="F139" s="234" t="s">
        <v>1265</v>
      </c>
      <c r="G139" s="41"/>
      <c r="H139" s="41"/>
      <c r="I139" s="138"/>
      <c r="J139" s="41"/>
      <c r="K139" s="41"/>
      <c r="L139" s="45"/>
      <c r="M139" s="235"/>
      <c r="N139" s="236"/>
      <c r="O139" s="85"/>
      <c r="P139" s="85"/>
      <c r="Q139" s="85"/>
      <c r="R139" s="85"/>
      <c r="S139" s="85"/>
      <c r="T139" s="86"/>
      <c r="U139" s="39"/>
      <c r="V139" s="39"/>
      <c r="W139" s="39"/>
      <c r="X139" s="39"/>
      <c r="Y139" s="39"/>
      <c r="Z139" s="39"/>
      <c r="AA139" s="39"/>
      <c r="AB139" s="39"/>
      <c r="AC139" s="39"/>
      <c r="AD139" s="39"/>
      <c r="AE139" s="39"/>
      <c r="AT139" s="18" t="s">
        <v>169</v>
      </c>
      <c r="AU139" s="18" t="s">
        <v>80</v>
      </c>
    </row>
    <row r="140" s="2" customFormat="1">
      <c r="A140" s="39"/>
      <c r="B140" s="40"/>
      <c r="C140" s="41"/>
      <c r="D140" s="233" t="s">
        <v>701</v>
      </c>
      <c r="E140" s="41"/>
      <c r="F140" s="237" t="s">
        <v>1249</v>
      </c>
      <c r="G140" s="41"/>
      <c r="H140" s="41"/>
      <c r="I140" s="138"/>
      <c r="J140" s="41"/>
      <c r="K140" s="41"/>
      <c r="L140" s="45"/>
      <c r="M140" s="235"/>
      <c r="N140" s="236"/>
      <c r="O140" s="85"/>
      <c r="P140" s="85"/>
      <c r="Q140" s="85"/>
      <c r="R140" s="85"/>
      <c r="S140" s="85"/>
      <c r="T140" s="86"/>
      <c r="U140" s="39"/>
      <c r="V140" s="39"/>
      <c r="W140" s="39"/>
      <c r="X140" s="39"/>
      <c r="Y140" s="39"/>
      <c r="Z140" s="39"/>
      <c r="AA140" s="39"/>
      <c r="AB140" s="39"/>
      <c r="AC140" s="39"/>
      <c r="AD140" s="39"/>
      <c r="AE140" s="39"/>
      <c r="AT140" s="18" t="s">
        <v>701</v>
      </c>
      <c r="AU140" s="18" t="s">
        <v>80</v>
      </c>
    </row>
    <row r="141" s="2" customFormat="1" ht="16.5" customHeight="1">
      <c r="A141" s="39"/>
      <c r="B141" s="40"/>
      <c r="C141" s="220" t="s">
        <v>313</v>
      </c>
      <c r="D141" s="220" t="s">
        <v>162</v>
      </c>
      <c r="E141" s="221" t="s">
        <v>1266</v>
      </c>
      <c r="F141" s="222" t="s">
        <v>1267</v>
      </c>
      <c r="G141" s="223" t="s">
        <v>244</v>
      </c>
      <c r="H141" s="224">
        <v>420</v>
      </c>
      <c r="I141" s="225"/>
      <c r="J141" s="226">
        <f>ROUND(I141*H141,2)</f>
        <v>0</v>
      </c>
      <c r="K141" s="222" t="s">
        <v>19</v>
      </c>
      <c r="L141" s="45"/>
      <c r="M141" s="227" t="s">
        <v>19</v>
      </c>
      <c r="N141" s="228" t="s">
        <v>43</v>
      </c>
      <c r="O141" s="85"/>
      <c r="P141" s="229">
        <f>O141*H141</f>
        <v>0</v>
      </c>
      <c r="Q141" s="229">
        <v>0.16608999999999999</v>
      </c>
      <c r="R141" s="229">
        <f>Q141*H141</f>
        <v>69.757799999999989</v>
      </c>
      <c r="S141" s="229">
        <v>0</v>
      </c>
      <c r="T141" s="230">
        <f>S141*H141</f>
        <v>0</v>
      </c>
      <c r="U141" s="39"/>
      <c r="V141" s="39"/>
      <c r="W141" s="39"/>
      <c r="X141" s="39"/>
      <c r="Y141" s="39"/>
      <c r="Z141" s="39"/>
      <c r="AA141" s="39"/>
      <c r="AB141" s="39"/>
      <c r="AC141" s="39"/>
      <c r="AD141" s="39"/>
      <c r="AE141" s="39"/>
      <c r="AR141" s="231" t="s">
        <v>167</v>
      </c>
      <c r="AT141" s="231" t="s">
        <v>162</v>
      </c>
      <c r="AU141" s="231" t="s">
        <v>80</v>
      </c>
      <c r="AY141" s="18" t="s">
        <v>160</v>
      </c>
      <c r="BE141" s="232">
        <f>IF(N141="základní",J141,0)</f>
        <v>0</v>
      </c>
      <c r="BF141" s="232">
        <f>IF(N141="snížená",J141,0)</f>
        <v>0</v>
      </c>
      <c r="BG141" s="232">
        <f>IF(N141="zákl. přenesená",J141,0)</f>
        <v>0</v>
      </c>
      <c r="BH141" s="232">
        <f>IF(N141="sníž. přenesená",J141,0)</f>
        <v>0</v>
      </c>
      <c r="BI141" s="232">
        <f>IF(N141="nulová",J141,0)</f>
        <v>0</v>
      </c>
      <c r="BJ141" s="18" t="s">
        <v>80</v>
      </c>
      <c r="BK141" s="232">
        <f>ROUND(I141*H141,2)</f>
        <v>0</v>
      </c>
      <c r="BL141" s="18" t="s">
        <v>167</v>
      </c>
      <c r="BM141" s="231" t="s">
        <v>429</v>
      </c>
    </row>
    <row r="142" s="2" customFormat="1">
      <c r="A142" s="39"/>
      <c r="B142" s="40"/>
      <c r="C142" s="41"/>
      <c r="D142" s="233" t="s">
        <v>169</v>
      </c>
      <c r="E142" s="41"/>
      <c r="F142" s="234" t="s">
        <v>1267</v>
      </c>
      <c r="G142" s="41"/>
      <c r="H142" s="41"/>
      <c r="I142" s="138"/>
      <c r="J142" s="41"/>
      <c r="K142" s="41"/>
      <c r="L142" s="45"/>
      <c r="M142" s="235"/>
      <c r="N142" s="236"/>
      <c r="O142" s="85"/>
      <c r="P142" s="85"/>
      <c r="Q142" s="85"/>
      <c r="R142" s="85"/>
      <c r="S142" s="85"/>
      <c r="T142" s="86"/>
      <c r="U142" s="39"/>
      <c r="V142" s="39"/>
      <c r="W142" s="39"/>
      <c r="X142" s="39"/>
      <c r="Y142" s="39"/>
      <c r="Z142" s="39"/>
      <c r="AA142" s="39"/>
      <c r="AB142" s="39"/>
      <c r="AC142" s="39"/>
      <c r="AD142" s="39"/>
      <c r="AE142" s="39"/>
      <c r="AT142" s="18" t="s">
        <v>169</v>
      </c>
      <c r="AU142" s="18" t="s">
        <v>80</v>
      </c>
    </row>
    <row r="143" s="2" customFormat="1">
      <c r="A143" s="39"/>
      <c r="B143" s="40"/>
      <c r="C143" s="41"/>
      <c r="D143" s="233" t="s">
        <v>701</v>
      </c>
      <c r="E143" s="41"/>
      <c r="F143" s="237" t="s">
        <v>1268</v>
      </c>
      <c r="G143" s="41"/>
      <c r="H143" s="41"/>
      <c r="I143" s="138"/>
      <c r="J143" s="41"/>
      <c r="K143" s="41"/>
      <c r="L143" s="45"/>
      <c r="M143" s="235"/>
      <c r="N143" s="236"/>
      <c r="O143" s="85"/>
      <c r="P143" s="85"/>
      <c r="Q143" s="85"/>
      <c r="R143" s="85"/>
      <c r="S143" s="85"/>
      <c r="T143" s="86"/>
      <c r="U143" s="39"/>
      <c r="V143" s="39"/>
      <c r="W143" s="39"/>
      <c r="X143" s="39"/>
      <c r="Y143" s="39"/>
      <c r="Z143" s="39"/>
      <c r="AA143" s="39"/>
      <c r="AB143" s="39"/>
      <c r="AC143" s="39"/>
      <c r="AD143" s="39"/>
      <c r="AE143" s="39"/>
      <c r="AT143" s="18" t="s">
        <v>701</v>
      </c>
      <c r="AU143" s="18" t="s">
        <v>80</v>
      </c>
    </row>
    <row r="144" s="2" customFormat="1" ht="16.5" customHeight="1">
      <c r="A144" s="39"/>
      <c r="B144" s="40"/>
      <c r="C144" s="220" t="s">
        <v>318</v>
      </c>
      <c r="D144" s="220" t="s">
        <v>162</v>
      </c>
      <c r="E144" s="221" t="s">
        <v>1269</v>
      </c>
      <c r="F144" s="222" t="s">
        <v>1270</v>
      </c>
      <c r="G144" s="223" t="s">
        <v>244</v>
      </c>
      <c r="H144" s="224">
        <v>540</v>
      </c>
      <c r="I144" s="225"/>
      <c r="J144" s="226">
        <f>ROUND(I144*H144,2)</f>
        <v>0</v>
      </c>
      <c r="K144" s="222" t="s">
        <v>19</v>
      </c>
      <c r="L144" s="45"/>
      <c r="M144" s="227" t="s">
        <v>19</v>
      </c>
      <c r="N144" s="228" t="s">
        <v>43</v>
      </c>
      <c r="O144" s="85"/>
      <c r="P144" s="229">
        <f>O144*H144</f>
        <v>0</v>
      </c>
      <c r="Q144" s="229">
        <v>6.0000000000000002E-05</v>
      </c>
      <c r="R144" s="229">
        <f>Q144*H144</f>
        <v>0.032399999999999998</v>
      </c>
      <c r="S144" s="229">
        <v>0</v>
      </c>
      <c r="T144" s="230">
        <f>S144*H144</f>
        <v>0</v>
      </c>
      <c r="U144" s="39"/>
      <c r="V144" s="39"/>
      <c r="W144" s="39"/>
      <c r="X144" s="39"/>
      <c r="Y144" s="39"/>
      <c r="Z144" s="39"/>
      <c r="AA144" s="39"/>
      <c r="AB144" s="39"/>
      <c r="AC144" s="39"/>
      <c r="AD144" s="39"/>
      <c r="AE144" s="39"/>
      <c r="AR144" s="231" t="s">
        <v>167</v>
      </c>
      <c r="AT144" s="231" t="s">
        <v>162</v>
      </c>
      <c r="AU144" s="231" t="s">
        <v>80</v>
      </c>
      <c r="AY144" s="18" t="s">
        <v>160</v>
      </c>
      <c r="BE144" s="232">
        <f>IF(N144="základní",J144,0)</f>
        <v>0</v>
      </c>
      <c r="BF144" s="232">
        <f>IF(N144="snížená",J144,0)</f>
        <v>0</v>
      </c>
      <c r="BG144" s="232">
        <f>IF(N144="zákl. přenesená",J144,0)</f>
        <v>0</v>
      </c>
      <c r="BH144" s="232">
        <f>IF(N144="sníž. přenesená",J144,0)</f>
        <v>0</v>
      </c>
      <c r="BI144" s="232">
        <f>IF(N144="nulová",J144,0)</f>
        <v>0</v>
      </c>
      <c r="BJ144" s="18" t="s">
        <v>80</v>
      </c>
      <c r="BK144" s="232">
        <f>ROUND(I144*H144,2)</f>
        <v>0</v>
      </c>
      <c r="BL144" s="18" t="s">
        <v>167</v>
      </c>
      <c r="BM144" s="231" t="s">
        <v>440</v>
      </c>
    </row>
    <row r="145" s="2" customFormat="1">
      <c r="A145" s="39"/>
      <c r="B145" s="40"/>
      <c r="C145" s="41"/>
      <c r="D145" s="233" t="s">
        <v>169</v>
      </c>
      <c r="E145" s="41"/>
      <c r="F145" s="234" t="s">
        <v>1270</v>
      </c>
      <c r="G145" s="41"/>
      <c r="H145" s="41"/>
      <c r="I145" s="138"/>
      <c r="J145" s="41"/>
      <c r="K145" s="41"/>
      <c r="L145" s="45"/>
      <c r="M145" s="235"/>
      <c r="N145" s="236"/>
      <c r="O145" s="85"/>
      <c r="P145" s="85"/>
      <c r="Q145" s="85"/>
      <c r="R145" s="85"/>
      <c r="S145" s="85"/>
      <c r="T145" s="86"/>
      <c r="U145" s="39"/>
      <c r="V145" s="39"/>
      <c r="W145" s="39"/>
      <c r="X145" s="39"/>
      <c r="Y145" s="39"/>
      <c r="Z145" s="39"/>
      <c r="AA145" s="39"/>
      <c r="AB145" s="39"/>
      <c r="AC145" s="39"/>
      <c r="AD145" s="39"/>
      <c r="AE145" s="39"/>
      <c r="AT145" s="18" t="s">
        <v>169</v>
      </c>
      <c r="AU145" s="18" t="s">
        <v>80</v>
      </c>
    </row>
    <row r="146" s="2" customFormat="1">
      <c r="A146" s="39"/>
      <c r="B146" s="40"/>
      <c r="C146" s="41"/>
      <c r="D146" s="233" t="s">
        <v>701</v>
      </c>
      <c r="E146" s="41"/>
      <c r="F146" s="237" t="s">
        <v>1271</v>
      </c>
      <c r="G146" s="41"/>
      <c r="H146" s="41"/>
      <c r="I146" s="138"/>
      <c r="J146" s="41"/>
      <c r="K146" s="41"/>
      <c r="L146" s="45"/>
      <c r="M146" s="235"/>
      <c r="N146" s="236"/>
      <c r="O146" s="85"/>
      <c r="P146" s="85"/>
      <c r="Q146" s="85"/>
      <c r="R146" s="85"/>
      <c r="S146" s="85"/>
      <c r="T146" s="86"/>
      <c r="U146" s="39"/>
      <c r="V146" s="39"/>
      <c r="W146" s="39"/>
      <c r="X146" s="39"/>
      <c r="Y146" s="39"/>
      <c r="Z146" s="39"/>
      <c r="AA146" s="39"/>
      <c r="AB146" s="39"/>
      <c r="AC146" s="39"/>
      <c r="AD146" s="39"/>
      <c r="AE146" s="39"/>
      <c r="AT146" s="18" t="s">
        <v>701</v>
      </c>
      <c r="AU146" s="18" t="s">
        <v>80</v>
      </c>
    </row>
    <row r="147" s="2" customFormat="1" ht="16.5" customHeight="1">
      <c r="A147" s="39"/>
      <c r="B147" s="40"/>
      <c r="C147" s="220" t="s">
        <v>326</v>
      </c>
      <c r="D147" s="220" t="s">
        <v>162</v>
      </c>
      <c r="E147" s="221" t="s">
        <v>1250</v>
      </c>
      <c r="F147" s="222" t="s">
        <v>1251</v>
      </c>
      <c r="G147" s="223" t="s">
        <v>244</v>
      </c>
      <c r="H147" s="224">
        <v>420</v>
      </c>
      <c r="I147" s="225"/>
      <c r="J147" s="226">
        <f>ROUND(I147*H147,2)</f>
        <v>0</v>
      </c>
      <c r="K147" s="222" t="s">
        <v>19</v>
      </c>
      <c r="L147" s="45"/>
      <c r="M147" s="227" t="s">
        <v>19</v>
      </c>
      <c r="N147" s="228" t="s">
        <v>43</v>
      </c>
      <c r="O147" s="85"/>
      <c r="P147" s="229">
        <f>O147*H147</f>
        <v>0</v>
      </c>
      <c r="Q147" s="229">
        <v>0</v>
      </c>
      <c r="R147" s="229">
        <f>Q147*H147</f>
        <v>0</v>
      </c>
      <c r="S147" s="229">
        <v>0</v>
      </c>
      <c r="T147" s="230">
        <f>S147*H147</f>
        <v>0</v>
      </c>
      <c r="U147" s="39"/>
      <c r="V147" s="39"/>
      <c r="W147" s="39"/>
      <c r="X147" s="39"/>
      <c r="Y147" s="39"/>
      <c r="Z147" s="39"/>
      <c r="AA147" s="39"/>
      <c r="AB147" s="39"/>
      <c r="AC147" s="39"/>
      <c r="AD147" s="39"/>
      <c r="AE147" s="39"/>
      <c r="AR147" s="231" t="s">
        <v>167</v>
      </c>
      <c r="AT147" s="231" t="s">
        <v>162</v>
      </c>
      <c r="AU147" s="231" t="s">
        <v>80</v>
      </c>
      <c r="AY147" s="18" t="s">
        <v>160</v>
      </c>
      <c r="BE147" s="232">
        <f>IF(N147="základní",J147,0)</f>
        <v>0</v>
      </c>
      <c r="BF147" s="232">
        <f>IF(N147="snížená",J147,0)</f>
        <v>0</v>
      </c>
      <c r="BG147" s="232">
        <f>IF(N147="zákl. přenesená",J147,0)</f>
        <v>0</v>
      </c>
      <c r="BH147" s="232">
        <f>IF(N147="sníž. přenesená",J147,0)</f>
        <v>0</v>
      </c>
      <c r="BI147" s="232">
        <f>IF(N147="nulová",J147,0)</f>
        <v>0</v>
      </c>
      <c r="BJ147" s="18" t="s">
        <v>80</v>
      </c>
      <c r="BK147" s="232">
        <f>ROUND(I147*H147,2)</f>
        <v>0</v>
      </c>
      <c r="BL147" s="18" t="s">
        <v>167</v>
      </c>
      <c r="BM147" s="231" t="s">
        <v>449</v>
      </c>
    </row>
    <row r="148" s="2" customFormat="1">
      <c r="A148" s="39"/>
      <c r="B148" s="40"/>
      <c r="C148" s="41"/>
      <c r="D148" s="233" t="s">
        <v>169</v>
      </c>
      <c r="E148" s="41"/>
      <c r="F148" s="234" t="s">
        <v>1251</v>
      </c>
      <c r="G148" s="41"/>
      <c r="H148" s="41"/>
      <c r="I148" s="138"/>
      <c r="J148" s="41"/>
      <c r="K148" s="41"/>
      <c r="L148" s="45"/>
      <c r="M148" s="235"/>
      <c r="N148" s="236"/>
      <c r="O148" s="85"/>
      <c r="P148" s="85"/>
      <c r="Q148" s="85"/>
      <c r="R148" s="85"/>
      <c r="S148" s="85"/>
      <c r="T148" s="86"/>
      <c r="U148" s="39"/>
      <c r="V148" s="39"/>
      <c r="W148" s="39"/>
      <c r="X148" s="39"/>
      <c r="Y148" s="39"/>
      <c r="Z148" s="39"/>
      <c r="AA148" s="39"/>
      <c r="AB148" s="39"/>
      <c r="AC148" s="39"/>
      <c r="AD148" s="39"/>
      <c r="AE148" s="39"/>
      <c r="AT148" s="18" t="s">
        <v>169</v>
      </c>
      <c r="AU148" s="18" t="s">
        <v>80</v>
      </c>
    </row>
    <row r="149" s="2" customFormat="1" ht="16.5" customHeight="1">
      <c r="A149" s="39"/>
      <c r="B149" s="40"/>
      <c r="C149" s="220" t="s">
        <v>329</v>
      </c>
      <c r="D149" s="220" t="s">
        <v>162</v>
      </c>
      <c r="E149" s="221" t="s">
        <v>1272</v>
      </c>
      <c r="F149" s="222" t="s">
        <v>1273</v>
      </c>
      <c r="G149" s="223" t="s">
        <v>244</v>
      </c>
      <c r="H149" s="224">
        <v>120</v>
      </c>
      <c r="I149" s="225"/>
      <c r="J149" s="226">
        <f>ROUND(I149*H149,2)</f>
        <v>0</v>
      </c>
      <c r="K149" s="222" t="s">
        <v>19</v>
      </c>
      <c r="L149" s="45"/>
      <c r="M149" s="227" t="s">
        <v>19</v>
      </c>
      <c r="N149" s="228" t="s">
        <v>43</v>
      </c>
      <c r="O149" s="85"/>
      <c r="P149" s="229">
        <f>O149*H149</f>
        <v>0</v>
      </c>
      <c r="Q149" s="229">
        <v>0</v>
      </c>
      <c r="R149" s="229">
        <f>Q149*H149</f>
        <v>0</v>
      </c>
      <c r="S149" s="229">
        <v>0</v>
      </c>
      <c r="T149" s="230">
        <f>S149*H149</f>
        <v>0</v>
      </c>
      <c r="U149" s="39"/>
      <c r="V149" s="39"/>
      <c r="W149" s="39"/>
      <c r="X149" s="39"/>
      <c r="Y149" s="39"/>
      <c r="Z149" s="39"/>
      <c r="AA149" s="39"/>
      <c r="AB149" s="39"/>
      <c r="AC149" s="39"/>
      <c r="AD149" s="39"/>
      <c r="AE149" s="39"/>
      <c r="AR149" s="231" t="s">
        <v>167</v>
      </c>
      <c r="AT149" s="231" t="s">
        <v>162</v>
      </c>
      <c r="AU149" s="231" t="s">
        <v>80</v>
      </c>
      <c r="AY149" s="18" t="s">
        <v>160</v>
      </c>
      <c r="BE149" s="232">
        <f>IF(N149="základní",J149,0)</f>
        <v>0</v>
      </c>
      <c r="BF149" s="232">
        <f>IF(N149="snížená",J149,0)</f>
        <v>0</v>
      </c>
      <c r="BG149" s="232">
        <f>IF(N149="zákl. přenesená",J149,0)</f>
        <v>0</v>
      </c>
      <c r="BH149" s="232">
        <f>IF(N149="sníž. přenesená",J149,0)</f>
        <v>0</v>
      </c>
      <c r="BI149" s="232">
        <f>IF(N149="nulová",J149,0)</f>
        <v>0</v>
      </c>
      <c r="BJ149" s="18" t="s">
        <v>80</v>
      </c>
      <c r="BK149" s="232">
        <f>ROUND(I149*H149,2)</f>
        <v>0</v>
      </c>
      <c r="BL149" s="18" t="s">
        <v>167</v>
      </c>
      <c r="BM149" s="231" t="s">
        <v>459</v>
      </c>
    </row>
    <row r="150" s="2" customFormat="1">
      <c r="A150" s="39"/>
      <c r="B150" s="40"/>
      <c r="C150" s="41"/>
      <c r="D150" s="233" t="s">
        <v>169</v>
      </c>
      <c r="E150" s="41"/>
      <c r="F150" s="234" t="s">
        <v>1273</v>
      </c>
      <c r="G150" s="41"/>
      <c r="H150" s="41"/>
      <c r="I150" s="138"/>
      <c r="J150" s="41"/>
      <c r="K150" s="41"/>
      <c r="L150" s="45"/>
      <c r="M150" s="235"/>
      <c r="N150" s="236"/>
      <c r="O150" s="85"/>
      <c r="P150" s="85"/>
      <c r="Q150" s="85"/>
      <c r="R150" s="85"/>
      <c r="S150" s="85"/>
      <c r="T150" s="86"/>
      <c r="U150" s="39"/>
      <c r="V150" s="39"/>
      <c r="W150" s="39"/>
      <c r="X150" s="39"/>
      <c r="Y150" s="39"/>
      <c r="Z150" s="39"/>
      <c r="AA150" s="39"/>
      <c r="AB150" s="39"/>
      <c r="AC150" s="39"/>
      <c r="AD150" s="39"/>
      <c r="AE150" s="39"/>
      <c r="AT150" s="18" t="s">
        <v>169</v>
      </c>
      <c r="AU150" s="18" t="s">
        <v>80</v>
      </c>
    </row>
    <row r="151" s="2" customFormat="1" ht="16.5" customHeight="1">
      <c r="A151" s="39"/>
      <c r="B151" s="40"/>
      <c r="C151" s="220" t="s">
        <v>333</v>
      </c>
      <c r="D151" s="220" t="s">
        <v>162</v>
      </c>
      <c r="E151" s="221" t="s">
        <v>1252</v>
      </c>
      <c r="F151" s="222" t="s">
        <v>1253</v>
      </c>
      <c r="G151" s="223" t="s">
        <v>197</v>
      </c>
      <c r="H151" s="224">
        <v>300</v>
      </c>
      <c r="I151" s="225"/>
      <c r="J151" s="226">
        <f>ROUND(I151*H151,2)</f>
        <v>0</v>
      </c>
      <c r="K151" s="222" t="s">
        <v>19</v>
      </c>
      <c r="L151" s="45"/>
      <c r="M151" s="227" t="s">
        <v>19</v>
      </c>
      <c r="N151" s="228" t="s">
        <v>43</v>
      </c>
      <c r="O151" s="85"/>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167</v>
      </c>
      <c r="AT151" s="231" t="s">
        <v>162</v>
      </c>
      <c r="AU151" s="231" t="s">
        <v>80</v>
      </c>
      <c r="AY151" s="18" t="s">
        <v>160</v>
      </c>
      <c r="BE151" s="232">
        <f>IF(N151="základní",J151,0)</f>
        <v>0</v>
      </c>
      <c r="BF151" s="232">
        <f>IF(N151="snížená",J151,0)</f>
        <v>0</v>
      </c>
      <c r="BG151" s="232">
        <f>IF(N151="zákl. přenesená",J151,0)</f>
        <v>0</v>
      </c>
      <c r="BH151" s="232">
        <f>IF(N151="sníž. přenesená",J151,0)</f>
        <v>0</v>
      </c>
      <c r="BI151" s="232">
        <f>IF(N151="nulová",J151,0)</f>
        <v>0</v>
      </c>
      <c r="BJ151" s="18" t="s">
        <v>80</v>
      </c>
      <c r="BK151" s="232">
        <f>ROUND(I151*H151,2)</f>
        <v>0</v>
      </c>
      <c r="BL151" s="18" t="s">
        <v>167</v>
      </c>
      <c r="BM151" s="231" t="s">
        <v>468</v>
      </c>
    </row>
    <row r="152" s="2" customFormat="1">
      <c r="A152" s="39"/>
      <c r="B152" s="40"/>
      <c r="C152" s="41"/>
      <c r="D152" s="233" t="s">
        <v>169</v>
      </c>
      <c r="E152" s="41"/>
      <c r="F152" s="234" t="s">
        <v>1253</v>
      </c>
      <c r="G152" s="41"/>
      <c r="H152" s="41"/>
      <c r="I152" s="138"/>
      <c r="J152" s="41"/>
      <c r="K152" s="41"/>
      <c r="L152" s="45"/>
      <c r="M152" s="235"/>
      <c r="N152" s="236"/>
      <c r="O152" s="85"/>
      <c r="P152" s="85"/>
      <c r="Q152" s="85"/>
      <c r="R152" s="85"/>
      <c r="S152" s="85"/>
      <c r="T152" s="86"/>
      <c r="U152" s="39"/>
      <c r="V152" s="39"/>
      <c r="W152" s="39"/>
      <c r="X152" s="39"/>
      <c r="Y152" s="39"/>
      <c r="Z152" s="39"/>
      <c r="AA152" s="39"/>
      <c r="AB152" s="39"/>
      <c r="AC152" s="39"/>
      <c r="AD152" s="39"/>
      <c r="AE152" s="39"/>
      <c r="AT152" s="18" t="s">
        <v>169</v>
      </c>
      <c r="AU152" s="18" t="s">
        <v>80</v>
      </c>
    </row>
    <row r="153" s="2" customFormat="1">
      <c r="A153" s="39"/>
      <c r="B153" s="40"/>
      <c r="C153" s="41"/>
      <c r="D153" s="233" t="s">
        <v>701</v>
      </c>
      <c r="E153" s="41"/>
      <c r="F153" s="237" t="s">
        <v>1254</v>
      </c>
      <c r="G153" s="41"/>
      <c r="H153" s="41"/>
      <c r="I153" s="138"/>
      <c r="J153" s="41"/>
      <c r="K153" s="41"/>
      <c r="L153" s="45"/>
      <c r="M153" s="235"/>
      <c r="N153" s="236"/>
      <c r="O153" s="85"/>
      <c r="P153" s="85"/>
      <c r="Q153" s="85"/>
      <c r="R153" s="85"/>
      <c r="S153" s="85"/>
      <c r="T153" s="86"/>
      <c r="U153" s="39"/>
      <c r="V153" s="39"/>
      <c r="W153" s="39"/>
      <c r="X153" s="39"/>
      <c r="Y153" s="39"/>
      <c r="Z153" s="39"/>
      <c r="AA153" s="39"/>
      <c r="AB153" s="39"/>
      <c r="AC153" s="39"/>
      <c r="AD153" s="39"/>
      <c r="AE153" s="39"/>
      <c r="AT153" s="18" t="s">
        <v>701</v>
      </c>
      <c r="AU153" s="18" t="s">
        <v>80</v>
      </c>
    </row>
    <row r="154" s="2" customFormat="1" ht="16.5" customHeight="1">
      <c r="A154" s="39"/>
      <c r="B154" s="40"/>
      <c r="C154" s="220" t="s">
        <v>340</v>
      </c>
      <c r="D154" s="220" t="s">
        <v>162</v>
      </c>
      <c r="E154" s="221" t="s">
        <v>1274</v>
      </c>
      <c r="F154" s="222" t="s">
        <v>1275</v>
      </c>
      <c r="G154" s="223" t="s">
        <v>165</v>
      </c>
      <c r="H154" s="224">
        <v>60</v>
      </c>
      <c r="I154" s="225"/>
      <c r="J154" s="226">
        <f>ROUND(I154*H154,2)</f>
        <v>0</v>
      </c>
      <c r="K154" s="222" t="s">
        <v>19</v>
      </c>
      <c r="L154" s="45"/>
      <c r="M154" s="227" t="s">
        <v>19</v>
      </c>
      <c r="N154" s="228" t="s">
        <v>43</v>
      </c>
      <c r="O154" s="85"/>
      <c r="P154" s="229">
        <f>O154*H154</f>
        <v>0</v>
      </c>
      <c r="Q154" s="229">
        <v>0</v>
      </c>
      <c r="R154" s="229">
        <f>Q154*H154</f>
        <v>0</v>
      </c>
      <c r="S154" s="229">
        <v>0</v>
      </c>
      <c r="T154" s="230">
        <f>S154*H154</f>
        <v>0</v>
      </c>
      <c r="U154" s="39"/>
      <c r="V154" s="39"/>
      <c r="W154" s="39"/>
      <c r="X154" s="39"/>
      <c r="Y154" s="39"/>
      <c r="Z154" s="39"/>
      <c r="AA154" s="39"/>
      <c r="AB154" s="39"/>
      <c r="AC154" s="39"/>
      <c r="AD154" s="39"/>
      <c r="AE154" s="39"/>
      <c r="AR154" s="231" t="s">
        <v>167</v>
      </c>
      <c r="AT154" s="231" t="s">
        <v>162</v>
      </c>
      <c r="AU154" s="231" t="s">
        <v>80</v>
      </c>
      <c r="AY154" s="18" t="s">
        <v>160</v>
      </c>
      <c r="BE154" s="232">
        <f>IF(N154="základní",J154,0)</f>
        <v>0</v>
      </c>
      <c r="BF154" s="232">
        <f>IF(N154="snížená",J154,0)</f>
        <v>0</v>
      </c>
      <c r="BG154" s="232">
        <f>IF(N154="zákl. přenesená",J154,0)</f>
        <v>0</v>
      </c>
      <c r="BH154" s="232">
        <f>IF(N154="sníž. přenesená",J154,0)</f>
        <v>0</v>
      </c>
      <c r="BI154" s="232">
        <f>IF(N154="nulová",J154,0)</f>
        <v>0</v>
      </c>
      <c r="BJ154" s="18" t="s">
        <v>80</v>
      </c>
      <c r="BK154" s="232">
        <f>ROUND(I154*H154,2)</f>
        <v>0</v>
      </c>
      <c r="BL154" s="18" t="s">
        <v>167</v>
      </c>
      <c r="BM154" s="231" t="s">
        <v>478</v>
      </c>
    </row>
    <row r="155" s="2" customFormat="1">
      <c r="A155" s="39"/>
      <c r="B155" s="40"/>
      <c r="C155" s="41"/>
      <c r="D155" s="233" t="s">
        <v>169</v>
      </c>
      <c r="E155" s="41"/>
      <c r="F155" s="234" t="s">
        <v>1275</v>
      </c>
      <c r="G155" s="41"/>
      <c r="H155" s="41"/>
      <c r="I155" s="138"/>
      <c r="J155" s="41"/>
      <c r="K155" s="41"/>
      <c r="L155" s="45"/>
      <c r="M155" s="235"/>
      <c r="N155" s="236"/>
      <c r="O155" s="85"/>
      <c r="P155" s="85"/>
      <c r="Q155" s="85"/>
      <c r="R155" s="85"/>
      <c r="S155" s="85"/>
      <c r="T155" s="86"/>
      <c r="U155" s="39"/>
      <c r="V155" s="39"/>
      <c r="W155" s="39"/>
      <c r="X155" s="39"/>
      <c r="Y155" s="39"/>
      <c r="Z155" s="39"/>
      <c r="AA155" s="39"/>
      <c r="AB155" s="39"/>
      <c r="AC155" s="39"/>
      <c r="AD155" s="39"/>
      <c r="AE155" s="39"/>
      <c r="AT155" s="18" t="s">
        <v>169</v>
      </c>
      <c r="AU155" s="18" t="s">
        <v>80</v>
      </c>
    </row>
    <row r="156" s="2" customFormat="1">
      <c r="A156" s="39"/>
      <c r="B156" s="40"/>
      <c r="C156" s="41"/>
      <c r="D156" s="233" t="s">
        <v>701</v>
      </c>
      <c r="E156" s="41"/>
      <c r="F156" s="237" t="s">
        <v>1276</v>
      </c>
      <c r="G156" s="41"/>
      <c r="H156" s="41"/>
      <c r="I156" s="138"/>
      <c r="J156" s="41"/>
      <c r="K156" s="41"/>
      <c r="L156" s="45"/>
      <c r="M156" s="235"/>
      <c r="N156" s="236"/>
      <c r="O156" s="85"/>
      <c r="P156" s="85"/>
      <c r="Q156" s="85"/>
      <c r="R156" s="85"/>
      <c r="S156" s="85"/>
      <c r="T156" s="86"/>
      <c r="U156" s="39"/>
      <c r="V156" s="39"/>
      <c r="W156" s="39"/>
      <c r="X156" s="39"/>
      <c r="Y156" s="39"/>
      <c r="Z156" s="39"/>
      <c r="AA156" s="39"/>
      <c r="AB156" s="39"/>
      <c r="AC156" s="39"/>
      <c r="AD156" s="39"/>
      <c r="AE156" s="39"/>
      <c r="AT156" s="18" t="s">
        <v>701</v>
      </c>
      <c r="AU156" s="18" t="s">
        <v>80</v>
      </c>
    </row>
    <row r="157" s="12" customFormat="1" ht="25.92" customHeight="1">
      <c r="A157" s="12"/>
      <c r="B157" s="204"/>
      <c r="C157" s="205"/>
      <c r="D157" s="206" t="s">
        <v>71</v>
      </c>
      <c r="E157" s="207" t="s">
        <v>1277</v>
      </c>
      <c r="F157" s="207" t="s">
        <v>1278</v>
      </c>
      <c r="G157" s="205"/>
      <c r="H157" s="205"/>
      <c r="I157" s="208"/>
      <c r="J157" s="209">
        <f>BK157</f>
        <v>0</v>
      </c>
      <c r="K157" s="205"/>
      <c r="L157" s="210"/>
      <c r="M157" s="211"/>
      <c r="N157" s="212"/>
      <c r="O157" s="212"/>
      <c r="P157" s="213">
        <f>SUM(P158:P197)</f>
        <v>0</v>
      </c>
      <c r="Q157" s="212"/>
      <c r="R157" s="213">
        <f>SUM(R158:R197)</f>
        <v>0.59379999999999999</v>
      </c>
      <c r="S157" s="212"/>
      <c r="T157" s="214">
        <f>SUM(T158:T197)</f>
        <v>0</v>
      </c>
      <c r="U157" s="12"/>
      <c r="V157" s="12"/>
      <c r="W157" s="12"/>
      <c r="X157" s="12"/>
      <c r="Y157" s="12"/>
      <c r="Z157" s="12"/>
      <c r="AA157" s="12"/>
      <c r="AB157" s="12"/>
      <c r="AC157" s="12"/>
      <c r="AD157" s="12"/>
      <c r="AE157" s="12"/>
      <c r="AR157" s="215" t="s">
        <v>80</v>
      </c>
      <c r="AT157" s="216" t="s">
        <v>71</v>
      </c>
      <c r="AU157" s="216" t="s">
        <v>72</v>
      </c>
      <c r="AY157" s="215" t="s">
        <v>160</v>
      </c>
      <c r="BK157" s="217">
        <f>SUM(BK158:BK197)</f>
        <v>0</v>
      </c>
    </row>
    <row r="158" s="2" customFormat="1" ht="16.5" customHeight="1">
      <c r="A158" s="39"/>
      <c r="B158" s="40"/>
      <c r="C158" s="220" t="s">
        <v>346</v>
      </c>
      <c r="D158" s="220" t="s">
        <v>162</v>
      </c>
      <c r="E158" s="221" t="s">
        <v>1279</v>
      </c>
      <c r="F158" s="222" t="s">
        <v>1280</v>
      </c>
      <c r="G158" s="223" t="s">
        <v>244</v>
      </c>
      <c r="H158" s="224">
        <v>540</v>
      </c>
      <c r="I158" s="225"/>
      <c r="J158" s="226">
        <f>ROUND(I158*H158,2)</f>
        <v>0</v>
      </c>
      <c r="K158" s="222" t="s">
        <v>19</v>
      </c>
      <c r="L158" s="45"/>
      <c r="M158" s="227" t="s">
        <v>19</v>
      </c>
      <c r="N158" s="228" t="s">
        <v>43</v>
      </c>
      <c r="O158" s="85"/>
      <c r="P158" s="229">
        <f>O158*H158</f>
        <v>0</v>
      </c>
      <c r="Q158" s="229">
        <v>0.00088999999999999995</v>
      </c>
      <c r="R158" s="229">
        <f>Q158*H158</f>
        <v>0.48059999999999997</v>
      </c>
      <c r="S158" s="229">
        <v>0</v>
      </c>
      <c r="T158" s="230">
        <f>S158*H158</f>
        <v>0</v>
      </c>
      <c r="U158" s="39"/>
      <c r="V158" s="39"/>
      <c r="W158" s="39"/>
      <c r="X158" s="39"/>
      <c r="Y158" s="39"/>
      <c r="Z158" s="39"/>
      <c r="AA158" s="39"/>
      <c r="AB158" s="39"/>
      <c r="AC158" s="39"/>
      <c r="AD158" s="39"/>
      <c r="AE158" s="39"/>
      <c r="AR158" s="231" t="s">
        <v>167</v>
      </c>
      <c r="AT158" s="231" t="s">
        <v>162</v>
      </c>
      <c r="AU158" s="231" t="s">
        <v>80</v>
      </c>
      <c r="AY158" s="18" t="s">
        <v>160</v>
      </c>
      <c r="BE158" s="232">
        <f>IF(N158="základní",J158,0)</f>
        <v>0</v>
      </c>
      <c r="BF158" s="232">
        <f>IF(N158="snížená",J158,0)</f>
        <v>0</v>
      </c>
      <c r="BG158" s="232">
        <f>IF(N158="zákl. přenesená",J158,0)</f>
        <v>0</v>
      </c>
      <c r="BH158" s="232">
        <f>IF(N158="sníž. přenesená",J158,0)</f>
        <v>0</v>
      </c>
      <c r="BI158" s="232">
        <f>IF(N158="nulová",J158,0)</f>
        <v>0</v>
      </c>
      <c r="BJ158" s="18" t="s">
        <v>80</v>
      </c>
      <c r="BK158" s="232">
        <f>ROUND(I158*H158,2)</f>
        <v>0</v>
      </c>
      <c r="BL158" s="18" t="s">
        <v>167</v>
      </c>
      <c r="BM158" s="231" t="s">
        <v>490</v>
      </c>
    </row>
    <row r="159" s="2" customFormat="1">
      <c r="A159" s="39"/>
      <c r="B159" s="40"/>
      <c r="C159" s="41"/>
      <c r="D159" s="233" t="s">
        <v>169</v>
      </c>
      <c r="E159" s="41"/>
      <c r="F159" s="234" t="s">
        <v>1280</v>
      </c>
      <c r="G159" s="41"/>
      <c r="H159" s="41"/>
      <c r="I159" s="138"/>
      <c r="J159" s="41"/>
      <c r="K159" s="41"/>
      <c r="L159" s="45"/>
      <c r="M159" s="235"/>
      <c r="N159" s="236"/>
      <c r="O159" s="85"/>
      <c r="P159" s="85"/>
      <c r="Q159" s="85"/>
      <c r="R159" s="85"/>
      <c r="S159" s="85"/>
      <c r="T159" s="86"/>
      <c r="U159" s="39"/>
      <c r="V159" s="39"/>
      <c r="W159" s="39"/>
      <c r="X159" s="39"/>
      <c r="Y159" s="39"/>
      <c r="Z159" s="39"/>
      <c r="AA159" s="39"/>
      <c r="AB159" s="39"/>
      <c r="AC159" s="39"/>
      <c r="AD159" s="39"/>
      <c r="AE159" s="39"/>
      <c r="AT159" s="18" t="s">
        <v>169</v>
      </c>
      <c r="AU159" s="18" t="s">
        <v>80</v>
      </c>
    </row>
    <row r="160" s="2" customFormat="1">
      <c r="A160" s="39"/>
      <c r="B160" s="40"/>
      <c r="C160" s="41"/>
      <c r="D160" s="233" t="s">
        <v>701</v>
      </c>
      <c r="E160" s="41"/>
      <c r="F160" s="237" t="s">
        <v>1281</v>
      </c>
      <c r="G160" s="41"/>
      <c r="H160" s="41"/>
      <c r="I160" s="138"/>
      <c r="J160" s="41"/>
      <c r="K160" s="41"/>
      <c r="L160" s="45"/>
      <c r="M160" s="235"/>
      <c r="N160" s="236"/>
      <c r="O160" s="85"/>
      <c r="P160" s="85"/>
      <c r="Q160" s="85"/>
      <c r="R160" s="85"/>
      <c r="S160" s="85"/>
      <c r="T160" s="86"/>
      <c r="U160" s="39"/>
      <c r="V160" s="39"/>
      <c r="W160" s="39"/>
      <c r="X160" s="39"/>
      <c r="Y160" s="39"/>
      <c r="Z160" s="39"/>
      <c r="AA160" s="39"/>
      <c r="AB160" s="39"/>
      <c r="AC160" s="39"/>
      <c r="AD160" s="39"/>
      <c r="AE160" s="39"/>
      <c r="AT160" s="18" t="s">
        <v>701</v>
      </c>
      <c r="AU160" s="18" t="s">
        <v>80</v>
      </c>
    </row>
    <row r="161" s="2" customFormat="1" ht="16.5" customHeight="1">
      <c r="A161" s="39"/>
      <c r="B161" s="40"/>
      <c r="C161" s="220" t="s">
        <v>351</v>
      </c>
      <c r="D161" s="220" t="s">
        <v>162</v>
      </c>
      <c r="E161" s="221" t="s">
        <v>1282</v>
      </c>
      <c r="F161" s="222" t="s">
        <v>1283</v>
      </c>
      <c r="G161" s="223" t="s">
        <v>244</v>
      </c>
      <c r="H161" s="224">
        <v>190</v>
      </c>
      <c r="I161" s="225"/>
      <c r="J161" s="226">
        <f>ROUND(I161*H161,2)</f>
        <v>0</v>
      </c>
      <c r="K161" s="222" t="s">
        <v>19</v>
      </c>
      <c r="L161" s="45"/>
      <c r="M161" s="227" t="s">
        <v>19</v>
      </c>
      <c r="N161" s="228" t="s">
        <v>43</v>
      </c>
      <c r="O161" s="85"/>
      <c r="P161" s="229">
        <f>O161*H161</f>
        <v>0</v>
      </c>
      <c r="Q161" s="229">
        <v>0.00016000000000000001</v>
      </c>
      <c r="R161" s="229">
        <f>Q161*H161</f>
        <v>0.030400000000000003</v>
      </c>
      <c r="S161" s="229">
        <v>0</v>
      </c>
      <c r="T161" s="230">
        <f>S161*H161</f>
        <v>0</v>
      </c>
      <c r="U161" s="39"/>
      <c r="V161" s="39"/>
      <c r="W161" s="39"/>
      <c r="X161" s="39"/>
      <c r="Y161" s="39"/>
      <c r="Z161" s="39"/>
      <c r="AA161" s="39"/>
      <c r="AB161" s="39"/>
      <c r="AC161" s="39"/>
      <c r="AD161" s="39"/>
      <c r="AE161" s="39"/>
      <c r="AR161" s="231" t="s">
        <v>167</v>
      </c>
      <c r="AT161" s="231" t="s">
        <v>162</v>
      </c>
      <c r="AU161" s="231" t="s">
        <v>80</v>
      </c>
      <c r="AY161" s="18" t="s">
        <v>160</v>
      </c>
      <c r="BE161" s="232">
        <f>IF(N161="základní",J161,0)</f>
        <v>0</v>
      </c>
      <c r="BF161" s="232">
        <f>IF(N161="snížená",J161,0)</f>
        <v>0</v>
      </c>
      <c r="BG161" s="232">
        <f>IF(N161="zákl. přenesená",J161,0)</f>
        <v>0</v>
      </c>
      <c r="BH161" s="232">
        <f>IF(N161="sníž. přenesená",J161,0)</f>
        <v>0</v>
      </c>
      <c r="BI161" s="232">
        <f>IF(N161="nulová",J161,0)</f>
        <v>0</v>
      </c>
      <c r="BJ161" s="18" t="s">
        <v>80</v>
      </c>
      <c r="BK161" s="232">
        <f>ROUND(I161*H161,2)</f>
        <v>0</v>
      </c>
      <c r="BL161" s="18" t="s">
        <v>167</v>
      </c>
      <c r="BM161" s="231" t="s">
        <v>503</v>
      </c>
    </row>
    <row r="162" s="2" customFormat="1">
      <c r="A162" s="39"/>
      <c r="B162" s="40"/>
      <c r="C162" s="41"/>
      <c r="D162" s="233" t="s">
        <v>169</v>
      </c>
      <c r="E162" s="41"/>
      <c r="F162" s="234" t="s">
        <v>1283</v>
      </c>
      <c r="G162" s="41"/>
      <c r="H162" s="41"/>
      <c r="I162" s="138"/>
      <c r="J162" s="41"/>
      <c r="K162" s="41"/>
      <c r="L162" s="45"/>
      <c r="M162" s="235"/>
      <c r="N162" s="236"/>
      <c r="O162" s="85"/>
      <c r="P162" s="85"/>
      <c r="Q162" s="85"/>
      <c r="R162" s="85"/>
      <c r="S162" s="85"/>
      <c r="T162" s="86"/>
      <c r="U162" s="39"/>
      <c r="V162" s="39"/>
      <c r="W162" s="39"/>
      <c r="X162" s="39"/>
      <c r="Y162" s="39"/>
      <c r="Z162" s="39"/>
      <c r="AA162" s="39"/>
      <c r="AB162" s="39"/>
      <c r="AC162" s="39"/>
      <c r="AD162" s="39"/>
      <c r="AE162" s="39"/>
      <c r="AT162" s="18" t="s">
        <v>169</v>
      </c>
      <c r="AU162" s="18" t="s">
        <v>80</v>
      </c>
    </row>
    <row r="163" s="2" customFormat="1">
      <c r="A163" s="39"/>
      <c r="B163" s="40"/>
      <c r="C163" s="41"/>
      <c r="D163" s="233" t="s">
        <v>701</v>
      </c>
      <c r="E163" s="41"/>
      <c r="F163" s="237" t="s">
        <v>1281</v>
      </c>
      <c r="G163" s="41"/>
      <c r="H163" s="41"/>
      <c r="I163" s="138"/>
      <c r="J163" s="41"/>
      <c r="K163" s="41"/>
      <c r="L163" s="45"/>
      <c r="M163" s="235"/>
      <c r="N163" s="236"/>
      <c r="O163" s="85"/>
      <c r="P163" s="85"/>
      <c r="Q163" s="85"/>
      <c r="R163" s="85"/>
      <c r="S163" s="85"/>
      <c r="T163" s="86"/>
      <c r="U163" s="39"/>
      <c r="V163" s="39"/>
      <c r="W163" s="39"/>
      <c r="X163" s="39"/>
      <c r="Y163" s="39"/>
      <c r="Z163" s="39"/>
      <c r="AA163" s="39"/>
      <c r="AB163" s="39"/>
      <c r="AC163" s="39"/>
      <c r="AD163" s="39"/>
      <c r="AE163" s="39"/>
      <c r="AT163" s="18" t="s">
        <v>701</v>
      </c>
      <c r="AU163" s="18" t="s">
        <v>80</v>
      </c>
    </row>
    <row r="164" s="2" customFormat="1" ht="16.5" customHeight="1">
      <c r="A164" s="39"/>
      <c r="B164" s="40"/>
      <c r="C164" s="220" t="s">
        <v>357</v>
      </c>
      <c r="D164" s="220" t="s">
        <v>162</v>
      </c>
      <c r="E164" s="221" t="s">
        <v>1284</v>
      </c>
      <c r="F164" s="222" t="s">
        <v>1285</v>
      </c>
      <c r="G164" s="223" t="s">
        <v>208</v>
      </c>
      <c r="H164" s="224">
        <v>400</v>
      </c>
      <c r="I164" s="225"/>
      <c r="J164" s="226">
        <f>ROUND(I164*H164,2)</f>
        <v>0</v>
      </c>
      <c r="K164" s="222" t="s">
        <v>19</v>
      </c>
      <c r="L164" s="45"/>
      <c r="M164" s="227" t="s">
        <v>19</v>
      </c>
      <c r="N164" s="228" t="s">
        <v>43</v>
      </c>
      <c r="O164" s="85"/>
      <c r="P164" s="229">
        <f>O164*H164</f>
        <v>0</v>
      </c>
      <c r="Q164" s="229">
        <v>0</v>
      </c>
      <c r="R164" s="229">
        <f>Q164*H164</f>
        <v>0</v>
      </c>
      <c r="S164" s="229">
        <v>0</v>
      </c>
      <c r="T164" s="230">
        <f>S164*H164</f>
        <v>0</v>
      </c>
      <c r="U164" s="39"/>
      <c r="V164" s="39"/>
      <c r="W164" s="39"/>
      <c r="X164" s="39"/>
      <c r="Y164" s="39"/>
      <c r="Z164" s="39"/>
      <c r="AA164" s="39"/>
      <c r="AB164" s="39"/>
      <c r="AC164" s="39"/>
      <c r="AD164" s="39"/>
      <c r="AE164" s="39"/>
      <c r="AR164" s="231" t="s">
        <v>167</v>
      </c>
      <c r="AT164" s="231" t="s">
        <v>162</v>
      </c>
      <c r="AU164" s="231" t="s">
        <v>80</v>
      </c>
      <c r="AY164" s="18" t="s">
        <v>160</v>
      </c>
      <c r="BE164" s="232">
        <f>IF(N164="základní",J164,0)</f>
        <v>0</v>
      </c>
      <c r="BF164" s="232">
        <f>IF(N164="snížená",J164,0)</f>
        <v>0</v>
      </c>
      <c r="BG164" s="232">
        <f>IF(N164="zákl. přenesená",J164,0)</f>
        <v>0</v>
      </c>
      <c r="BH164" s="232">
        <f>IF(N164="sníž. přenesená",J164,0)</f>
        <v>0</v>
      </c>
      <c r="BI164" s="232">
        <f>IF(N164="nulová",J164,0)</f>
        <v>0</v>
      </c>
      <c r="BJ164" s="18" t="s">
        <v>80</v>
      </c>
      <c r="BK164" s="232">
        <f>ROUND(I164*H164,2)</f>
        <v>0</v>
      </c>
      <c r="BL164" s="18" t="s">
        <v>167</v>
      </c>
      <c r="BM164" s="231" t="s">
        <v>516</v>
      </c>
    </row>
    <row r="165" s="2" customFormat="1">
      <c r="A165" s="39"/>
      <c r="B165" s="40"/>
      <c r="C165" s="41"/>
      <c r="D165" s="233" t="s">
        <v>169</v>
      </c>
      <c r="E165" s="41"/>
      <c r="F165" s="234" t="s">
        <v>1285</v>
      </c>
      <c r="G165" s="41"/>
      <c r="H165" s="41"/>
      <c r="I165" s="138"/>
      <c r="J165" s="41"/>
      <c r="K165" s="41"/>
      <c r="L165" s="45"/>
      <c r="M165" s="235"/>
      <c r="N165" s="236"/>
      <c r="O165" s="85"/>
      <c r="P165" s="85"/>
      <c r="Q165" s="85"/>
      <c r="R165" s="85"/>
      <c r="S165" s="85"/>
      <c r="T165" s="86"/>
      <c r="U165" s="39"/>
      <c r="V165" s="39"/>
      <c r="W165" s="39"/>
      <c r="X165" s="39"/>
      <c r="Y165" s="39"/>
      <c r="Z165" s="39"/>
      <c r="AA165" s="39"/>
      <c r="AB165" s="39"/>
      <c r="AC165" s="39"/>
      <c r="AD165" s="39"/>
      <c r="AE165" s="39"/>
      <c r="AT165" s="18" t="s">
        <v>169</v>
      </c>
      <c r="AU165" s="18" t="s">
        <v>80</v>
      </c>
    </row>
    <row r="166" s="2" customFormat="1" ht="16.5" customHeight="1">
      <c r="A166" s="39"/>
      <c r="B166" s="40"/>
      <c r="C166" s="220" t="s">
        <v>364</v>
      </c>
      <c r="D166" s="220" t="s">
        <v>162</v>
      </c>
      <c r="E166" s="221" t="s">
        <v>1286</v>
      </c>
      <c r="F166" s="222" t="s">
        <v>1287</v>
      </c>
      <c r="G166" s="223" t="s">
        <v>1288</v>
      </c>
      <c r="H166" s="224">
        <v>22</v>
      </c>
      <c r="I166" s="225"/>
      <c r="J166" s="226">
        <f>ROUND(I166*H166,2)</f>
        <v>0</v>
      </c>
      <c r="K166" s="222" t="s">
        <v>19</v>
      </c>
      <c r="L166" s="45"/>
      <c r="M166" s="227" t="s">
        <v>19</v>
      </c>
      <c r="N166" s="228" t="s">
        <v>43</v>
      </c>
      <c r="O166" s="85"/>
      <c r="P166" s="229">
        <f>O166*H166</f>
        <v>0</v>
      </c>
      <c r="Q166" s="229">
        <v>0</v>
      </c>
      <c r="R166" s="229">
        <f>Q166*H166</f>
        <v>0</v>
      </c>
      <c r="S166" s="229">
        <v>0</v>
      </c>
      <c r="T166" s="230">
        <f>S166*H166</f>
        <v>0</v>
      </c>
      <c r="U166" s="39"/>
      <c r="V166" s="39"/>
      <c r="W166" s="39"/>
      <c r="X166" s="39"/>
      <c r="Y166" s="39"/>
      <c r="Z166" s="39"/>
      <c r="AA166" s="39"/>
      <c r="AB166" s="39"/>
      <c r="AC166" s="39"/>
      <c r="AD166" s="39"/>
      <c r="AE166" s="39"/>
      <c r="AR166" s="231" t="s">
        <v>167</v>
      </c>
      <c r="AT166" s="231" t="s">
        <v>162</v>
      </c>
      <c r="AU166" s="231" t="s">
        <v>80</v>
      </c>
      <c r="AY166" s="18" t="s">
        <v>160</v>
      </c>
      <c r="BE166" s="232">
        <f>IF(N166="základní",J166,0)</f>
        <v>0</v>
      </c>
      <c r="BF166" s="232">
        <f>IF(N166="snížená",J166,0)</f>
        <v>0</v>
      </c>
      <c r="BG166" s="232">
        <f>IF(N166="zákl. přenesená",J166,0)</f>
        <v>0</v>
      </c>
      <c r="BH166" s="232">
        <f>IF(N166="sníž. přenesená",J166,0)</f>
        <v>0</v>
      </c>
      <c r="BI166" s="232">
        <f>IF(N166="nulová",J166,0)</f>
        <v>0</v>
      </c>
      <c r="BJ166" s="18" t="s">
        <v>80</v>
      </c>
      <c r="BK166" s="232">
        <f>ROUND(I166*H166,2)</f>
        <v>0</v>
      </c>
      <c r="BL166" s="18" t="s">
        <v>167</v>
      </c>
      <c r="BM166" s="231" t="s">
        <v>530</v>
      </c>
    </row>
    <row r="167" s="2" customFormat="1">
      <c r="A167" s="39"/>
      <c r="B167" s="40"/>
      <c r="C167" s="41"/>
      <c r="D167" s="233" t="s">
        <v>169</v>
      </c>
      <c r="E167" s="41"/>
      <c r="F167" s="234" t="s">
        <v>1287</v>
      </c>
      <c r="G167" s="41"/>
      <c r="H167" s="41"/>
      <c r="I167" s="138"/>
      <c r="J167" s="41"/>
      <c r="K167" s="41"/>
      <c r="L167" s="45"/>
      <c r="M167" s="235"/>
      <c r="N167" s="236"/>
      <c r="O167" s="85"/>
      <c r="P167" s="85"/>
      <c r="Q167" s="85"/>
      <c r="R167" s="85"/>
      <c r="S167" s="85"/>
      <c r="T167" s="86"/>
      <c r="U167" s="39"/>
      <c r="V167" s="39"/>
      <c r="W167" s="39"/>
      <c r="X167" s="39"/>
      <c r="Y167" s="39"/>
      <c r="Z167" s="39"/>
      <c r="AA167" s="39"/>
      <c r="AB167" s="39"/>
      <c r="AC167" s="39"/>
      <c r="AD167" s="39"/>
      <c r="AE167" s="39"/>
      <c r="AT167" s="18" t="s">
        <v>169</v>
      </c>
      <c r="AU167" s="18" t="s">
        <v>80</v>
      </c>
    </row>
    <row r="168" s="2" customFormat="1">
      <c r="A168" s="39"/>
      <c r="B168" s="40"/>
      <c r="C168" s="41"/>
      <c r="D168" s="233" t="s">
        <v>701</v>
      </c>
      <c r="E168" s="41"/>
      <c r="F168" s="237" t="s">
        <v>1289</v>
      </c>
      <c r="G168" s="41"/>
      <c r="H168" s="41"/>
      <c r="I168" s="138"/>
      <c r="J168" s="41"/>
      <c r="K168" s="41"/>
      <c r="L168" s="45"/>
      <c r="M168" s="235"/>
      <c r="N168" s="236"/>
      <c r="O168" s="85"/>
      <c r="P168" s="85"/>
      <c r="Q168" s="85"/>
      <c r="R168" s="85"/>
      <c r="S168" s="85"/>
      <c r="T168" s="86"/>
      <c r="U168" s="39"/>
      <c r="V168" s="39"/>
      <c r="W168" s="39"/>
      <c r="X168" s="39"/>
      <c r="Y168" s="39"/>
      <c r="Z168" s="39"/>
      <c r="AA168" s="39"/>
      <c r="AB168" s="39"/>
      <c r="AC168" s="39"/>
      <c r="AD168" s="39"/>
      <c r="AE168" s="39"/>
      <c r="AT168" s="18" t="s">
        <v>701</v>
      </c>
      <c r="AU168" s="18" t="s">
        <v>80</v>
      </c>
    </row>
    <row r="169" s="2" customFormat="1" ht="16.5" customHeight="1">
      <c r="A169" s="39"/>
      <c r="B169" s="40"/>
      <c r="C169" s="220" t="s">
        <v>371</v>
      </c>
      <c r="D169" s="220" t="s">
        <v>162</v>
      </c>
      <c r="E169" s="221" t="s">
        <v>1290</v>
      </c>
      <c r="F169" s="222" t="s">
        <v>1291</v>
      </c>
      <c r="G169" s="223" t="s">
        <v>1288</v>
      </c>
      <c r="H169" s="224">
        <v>4</v>
      </c>
      <c r="I169" s="225"/>
      <c r="J169" s="226">
        <f>ROUND(I169*H169,2)</f>
        <v>0</v>
      </c>
      <c r="K169" s="222" t="s">
        <v>19</v>
      </c>
      <c r="L169" s="45"/>
      <c r="M169" s="227" t="s">
        <v>19</v>
      </c>
      <c r="N169" s="228" t="s">
        <v>43</v>
      </c>
      <c r="O169" s="85"/>
      <c r="P169" s="229">
        <f>O169*H169</f>
        <v>0</v>
      </c>
      <c r="Q169" s="229">
        <v>0</v>
      </c>
      <c r="R169" s="229">
        <f>Q169*H169</f>
        <v>0</v>
      </c>
      <c r="S169" s="229">
        <v>0</v>
      </c>
      <c r="T169" s="230">
        <f>S169*H169</f>
        <v>0</v>
      </c>
      <c r="U169" s="39"/>
      <c r="V169" s="39"/>
      <c r="W169" s="39"/>
      <c r="X169" s="39"/>
      <c r="Y169" s="39"/>
      <c r="Z169" s="39"/>
      <c r="AA169" s="39"/>
      <c r="AB169" s="39"/>
      <c r="AC169" s="39"/>
      <c r="AD169" s="39"/>
      <c r="AE169" s="39"/>
      <c r="AR169" s="231" t="s">
        <v>167</v>
      </c>
      <c r="AT169" s="231" t="s">
        <v>162</v>
      </c>
      <c r="AU169" s="231" t="s">
        <v>80</v>
      </c>
      <c r="AY169" s="18" t="s">
        <v>160</v>
      </c>
      <c r="BE169" s="232">
        <f>IF(N169="základní",J169,0)</f>
        <v>0</v>
      </c>
      <c r="BF169" s="232">
        <f>IF(N169="snížená",J169,0)</f>
        <v>0</v>
      </c>
      <c r="BG169" s="232">
        <f>IF(N169="zákl. přenesená",J169,0)</f>
        <v>0</v>
      </c>
      <c r="BH169" s="232">
        <f>IF(N169="sníž. přenesená",J169,0)</f>
        <v>0</v>
      </c>
      <c r="BI169" s="232">
        <f>IF(N169="nulová",J169,0)</f>
        <v>0</v>
      </c>
      <c r="BJ169" s="18" t="s">
        <v>80</v>
      </c>
      <c r="BK169" s="232">
        <f>ROUND(I169*H169,2)</f>
        <v>0</v>
      </c>
      <c r="BL169" s="18" t="s">
        <v>167</v>
      </c>
      <c r="BM169" s="231" t="s">
        <v>545</v>
      </c>
    </row>
    <row r="170" s="2" customFormat="1">
      <c r="A170" s="39"/>
      <c r="B170" s="40"/>
      <c r="C170" s="41"/>
      <c r="D170" s="233" t="s">
        <v>169</v>
      </c>
      <c r="E170" s="41"/>
      <c r="F170" s="234" t="s">
        <v>1291</v>
      </c>
      <c r="G170" s="41"/>
      <c r="H170" s="41"/>
      <c r="I170" s="138"/>
      <c r="J170" s="41"/>
      <c r="K170" s="41"/>
      <c r="L170" s="45"/>
      <c r="M170" s="235"/>
      <c r="N170" s="236"/>
      <c r="O170" s="85"/>
      <c r="P170" s="85"/>
      <c r="Q170" s="85"/>
      <c r="R170" s="85"/>
      <c r="S170" s="85"/>
      <c r="T170" s="86"/>
      <c r="U170" s="39"/>
      <c r="V170" s="39"/>
      <c r="W170" s="39"/>
      <c r="X170" s="39"/>
      <c r="Y170" s="39"/>
      <c r="Z170" s="39"/>
      <c r="AA170" s="39"/>
      <c r="AB170" s="39"/>
      <c r="AC170" s="39"/>
      <c r="AD170" s="39"/>
      <c r="AE170" s="39"/>
      <c r="AT170" s="18" t="s">
        <v>169</v>
      </c>
      <c r="AU170" s="18" t="s">
        <v>80</v>
      </c>
    </row>
    <row r="171" s="2" customFormat="1">
      <c r="A171" s="39"/>
      <c r="B171" s="40"/>
      <c r="C171" s="41"/>
      <c r="D171" s="233" t="s">
        <v>701</v>
      </c>
      <c r="E171" s="41"/>
      <c r="F171" s="237" t="s">
        <v>1292</v>
      </c>
      <c r="G171" s="41"/>
      <c r="H171" s="41"/>
      <c r="I171" s="138"/>
      <c r="J171" s="41"/>
      <c r="K171" s="41"/>
      <c r="L171" s="45"/>
      <c r="M171" s="235"/>
      <c r="N171" s="236"/>
      <c r="O171" s="85"/>
      <c r="P171" s="85"/>
      <c r="Q171" s="85"/>
      <c r="R171" s="85"/>
      <c r="S171" s="85"/>
      <c r="T171" s="86"/>
      <c r="U171" s="39"/>
      <c r="V171" s="39"/>
      <c r="W171" s="39"/>
      <c r="X171" s="39"/>
      <c r="Y171" s="39"/>
      <c r="Z171" s="39"/>
      <c r="AA171" s="39"/>
      <c r="AB171" s="39"/>
      <c r="AC171" s="39"/>
      <c r="AD171" s="39"/>
      <c r="AE171" s="39"/>
      <c r="AT171" s="18" t="s">
        <v>701</v>
      </c>
      <c r="AU171" s="18" t="s">
        <v>80</v>
      </c>
    </row>
    <row r="172" s="2" customFormat="1" ht="16.5" customHeight="1">
      <c r="A172" s="39"/>
      <c r="B172" s="40"/>
      <c r="C172" s="220" t="s">
        <v>376</v>
      </c>
      <c r="D172" s="220" t="s">
        <v>162</v>
      </c>
      <c r="E172" s="221" t="s">
        <v>1293</v>
      </c>
      <c r="F172" s="222" t="s">
        <v>1294</v>
      </c>
      <c r="G172" s="223" t="s">
        <v>1288</v>
      </c>
      <c r="H172" s="224">
        <v>16</v>
      </c>
      <c r="I172" s="225"/>
      <c r="J172" s="226">
        <f>ROUND(I172*H172,2)</f>
        <v>0</v>
      </c>
      <c r="K172" s="222" t="s">
        <v>19</v>
      </c>
      <c r="L172" s="45"/>
      <c r="M172" s="227" t="s">
        <v>19</v>
      </c>
      <c r="N172" s="228" t="s">
        <v>43</v>
      </c>
      <c r="O172" s="85"/>
      <c r="P172" s="229">
        <f>O172*H172</f>
        <v>0</v>
      </c>
      <c r="Q172" s="229">
        <v>0</v>
      </c>
      <c r="R172" s="229">
        <f>Q172*H172</f>
        <v>0</v>
      </c>
      <c r="S172" s="229">
        <v>0</v>
      </c>
      <c r="T172" s="230">
        <f>S172*H172</f>
        <v>0</v>
      </c>
      <c r="U172" s="39"/>
      <c r="V172" s="39"/>
      <c r="W172" s="39"/>
      <c r="X172" s="39"/>
      <c r="Y172" s="39"/>
      <c r="Z172" s="39"/>
      <c r="AA172" s="39"/>
      <c r="AB172" s="39"/>
      <c r="AC172" s="39"/>
      <c r="AD172" s="39"/>
      <c r="AE172" s="39"/>
      <c r="AR172" s="231" t="s">
        <v>167</v>
      </c>
      <c r="AT172" s="231" t="s">
        <v>162</v>
      </c>
      <c r="AU172" s="231" t="s">
        <v>80</v>
      </c>
      <c r="AY172" s="18" t="s">
        <v>160</v>
      </c>
      <c r="BE172" s="232">
        <f>IF(N172="základní",J172,0)</f>
        <v>0</v>
      </c>
      <c r="BF172" s="232">
        <f>IF(N172="snížená",J172,0)</f>
        <v>0</v>
      </c>
      <c r="BG172" s="232">
        <f>IF(N172="zákl. přenesená",J172,0)</f>
        <v>0</v>
      </c>
      <c r="BH172" s="232">
        <f>IF(N172="sníž. přenesená",J172,0)</f>
        <v>0</v>
      </c>
      <c r="BI172" s="232">
        <f>IF(N172="nulová",J172,0)</f>
        <v>0</v>
      </c>
      <c r="BJ172" s="18" t="s">
        <v>80</v>
      </c>
      <c r="BK172" s="232">
        <f>ROUND(I172*H172,2)</f>
        <v>0</v>
      </c>
      <c r="BL172" s="18" t="s">
        <v>167</v>
      </c>
      <c r="BM172" s="231" t="s">
        <v>559</v>
      </c>
    </row>
    <row r="173" s="2" customFormat="1">
      <c r="A173" s="39"/>
      <c r="B173" s="40"/>
      <c r="C173" s="41"/>
      <c r="D173" s="233" t="s">
        <v>169</v>
      </c>
      <c r="E173" s="41"/>
      <c r="F173" s="234" t="s">
        <v>1294</v>
      </c>
      <c r="G173" s="41"/>
      <c r="H173" s="41"/>
      <c r="I173" s="138"/>
      <c r="J173" s="41"/>
      <c r="K173" s="41"/>
      <c r="L173" s="45"/>
      <c r="M173" s="235"/>
      <c r="N173" s="236"/>
      <c r="O173" s="85"/>
      <c r="P173" s="85"/>
      <c r="Q173" s="85"/>
      <c r="R173" s="85"/>
      <c r="S173" s="85"/>
      <c r="T173" s="86"/>
      <c r="U173" s="39"/>
      <c r="V173" s="39"/>
      <c r="W173" s="39"/>
      <c r="X173" s="39"/>
      <c r="Y173" s="39"/>
      <c r="Z173" s="39"/>
      <c r="AA173" s="39"/>
      <c r="AB173" s="39"/>
      <c r="AC173" s="39"/>
      <c r="AD173" s="39"/>
      <c r="AE173" s="39"/>
      <c r="AT173" s="18" t="s">
        <v>169</v>
      </c>
      <c r="AU173" s="18" t="s">
        <v>80</v>
      </c>
    </row>
    <row r="174" s="2" customFormat="1">
      <c r="A174" s="39"/>
      <c r="B174" s="40"/>
      <c r="C174" s="41"/>
      <c r="D174" s="233" t="s">
        <v>701</v>
      </c>
      <c r="E174" s="41"/>
      <c r="F174" s="237" t="s">
        <v>1295</v>
      </c>
      <c r="G174" s="41"/>
      <c r="H174" s="41"/>
      <c r="I174" s="138"/>
      <c r="J174" s="41"/>
      <c r="K174" s="41"/>
      <c r="L174" s="45"/>
      <c r="M174" s="235"/>
      <c r="N174" s="236"/>
      <c r="O174" s="85"/>
      <c r="P174" s="85"/>
      <c r="Q174" s="85"/>
      <c r="R174" s="85"/>
      <c r="S174" s="85"/>
      <c r="T174" s="86"/>
      <c r="U174" s="39"/>
      <c r="V174" s="39"/>
      <c r="W174" s="39"/>
      <c r="X174" s="39"/>
      <c r="Y174" s="39"/>
      <c r="Z174" s="39"/>
      <c r="AA174" s="39"/>
      <c r="AB174" s="39"/>
      <c r="AC174" s="39"/>
      <c r="AD174" s="39"/>
      <c r="AE174" s="39"/>
      <c r="AT174" s="18" t="s">
        <v>701</v>
      </c>
      <c r="AU174" s="18" t="s">
        <v>80</v>
      </c>
    </row>
    <row r="175" s="2" customFormat="1" ht="16.5" customHeight="1">
      <c r="A175" s="39"/>
      <c r="B175" s="40"/>
      <c r="C175" s="220" t="s">
        <v>382</v>
      </c>
      <c r="D175" s="220" t="s">
        <v>162</v>
      </c>
      <c r="E175" s="221" t="s">
        <v>1296</v>
      </c>
      <c r="F175" s="222" t="s">
        <v>1297</v>
      </c>
      <c r="G175" s="223" t="s">
        <v>1288</v>
      </c>
      <c r="H175" s="224">
        <v>10</v>
      </c>
      <c r="I175" s="225"/>
      <c r="J175" s="226">
        <f>ROUND(I175*H175,2)</f>
        <v>0</v>
      </c>
      <c r="K175" s="222" t="s">
        <v>19</v>
      </c>
      <c r="L175" s="45"/>
      <c r="M175" s="227" t="s">
        <v>19</v>
      </c>
      <c r="N175" s="228" t="s">
        <v>43</v>
      </c>
      <c r="O175" s="85"/>
      <c r="P175" s="229">
        <f>O175*H175</f>
        <v>0</v>
      </c>
      <c r="Q175" s="229">
        <v>0</v>
      </c>
      <c r="R175" s="229">
        <f>Q175*H175</f>
        <v>0</v>
      </c>
      <c r="S175" s="229">
        <v>0</v>
      </c>
      <c r="T175" s="230">
        <f>S175*H175</f>
        <v>0</v>
      </c>
      <c r="U175" s="39"/>
      <c r="V175" s="39"/>
      <c r="W175" s="39"/>
      <c r="X175" s="39"/>
      <c r="Y175" s="39"/>
      <c r="Z175" s="39"/>
      <c r="AA175" s="39"/>
      <c r="AB175" s="39"/>
      <c r="AC175" s="39"/>
      <c r="AD175" s="39"/>
      <c r="AE175" s="39"/>
      <c r="AR175" s="231" t="s">
        <v>167</v>
      </c>
      <c r="AT175" s="231" t="s">
        <v>162</v>
      </c>
      <c r="AU175" s="231" t="s">
        <v>80</v>
      </c>
      <c r="AY175" s="18" t="s">
        <v>160</v>
      </c>
      <c r="BE175" s="232">
        <f>IF(N175="základní",J175,0)</f>
        <v>0</v>
      </c>
      <c r="BF175" s="232">
        <f>IF(N175="snížená",J175,0)</f>
        <v>0</v>
      </c>
      <c r="BG175" s="232">
        <f>IF(N175="zákl. přenesená",J175,0)</f>
        <v>0</v>
      </c>
      <c r="BH175" s="232">
        <f>IF(N175="sníž. přenesená",J175,0)</f>
        <v>0</v>
      </c>
      <c r="BI175" s="232">
        <f>IF(N175="nulová",J175,0)</f>
        <v>0</v>
      </c>
      <c r="BJ175" s="18" t="s">
        <v>80</v>
      </c>
      <c r="BK175" s="232">
        <f>ROUND(I175*H175,2)</f>
        <v>0</v>
      </c>
      <c r="BL175" s="18" t="s">
        <v>167</v>
      </c>
      <c r="BM175" s="231" t="s">
        <v>569</v>
      </c>
    </row>
    <row r="176" s="2" customFormat="1">
      <c r="A176" s="39"/>
      <c r="B176" s="40"/>
      <c r="C176" s="41"/>
      <c r="D176" s="233" t="s">
        <v>169</v>
      </c>
      <c r="E176" s="41"/>
      <c r="F176" s="234" t="s">
        <v>1297</v>
      </c>
      <c r="G176" s="41"/>
      <c r="H176" s="41"/>
      <c r="I176" s="138"/>
      <c r="J176" s="41"/>
      <c r="K176" s="41"/>
      <c r="L176" s="45"/>
      <c r="M176" s="235"/>
      <c r="N176" s="236"/>
      <c r="O176" s="85"/>
      <c r="P176" s="85"/>
      <c r="Q176" s="85"/>
      <c r="R176" s="85"/>
      <c r="S176" s="85"/>
      <c r="T176" s="86"/>
      <c r="U176" s="39"/>
      <c r="V176" s="39"/>
      <c r="W176" s="39"/>
      <c r="X176" s="39"/>
      <c r="Y176" s="39"/>
      <c r="Z176" s="39"/>
      <c r="AA176" s="39"/>
      <c r="AB176" s="39"/>
      <c r="AC176" s="39"/>
      <c r="AD176" s="39"/>
      <c r="AE176" s="39"/>
      <c r="AT176" s="18" t="s">
        <v>169</v>
      </c>
      <c r="AU176" s="18" t="s">
        <v>80</v>
      </c>
    </row>
    <row r="177" s="2" customFormat="1">
      <c r="A177" s="39"/>
      <c r="B177" s="40"/>
      <c r="C177" s="41"/>
      <c r="D177" s="233" t="s">
        <v>701</v>
      </c>
      <c r="E177" s="41"/>
      <c r="F177" s="237" t="s">
        <v>1295</v>
      </c>
      <c r="G177" s="41"/>
      <c r="H177" s="41"/>
      <c r="I177" s="138"/>
      <c r="J177" s="41"/>
      <c r="K177" s="41"/>
      <c r="L177" s="45"/>
      <c r="M177" s="235"/>
      <c r="N177" s="236"/>
      <c r="O177" s="85"/>
      <c r="P177" s="85"/>
      <c r="Q177" s="85"/>
      <c r="R177" s="85"/>
      <c r="S177" s="85"/>
      <c r="T177" s="86"/>
      <c r="U177" s="39"/>
      <c r="V177" s="39"/>
      <c r="W177" s="39"/>
      <c r="X177" s="39"/>
      <c r="Y177" s="39"/>
      <c r="Z177" s="39"/>
      <c r="AA177" s="39"/>
      <c r="AB177" s="39"/>
      <c r="AC177" s="39"/>
      <c r="AD177" s="39"/>
      <c r="AE177" s="39"/>
      <c r="AT177" s="18" t="s">
        <v>701</v>
      </c>
      <c r="AU177" s="18" t="s">
        <v>80</v>
      </c>
    </row>
    <row r="178" s="2" customFormat="1" ht="16.5" customHeight="1">
      <c r="A178" s="39"/>
      <c r="B178" s="40"/>
      <c r="C178" s="220" t="s">
        <v>386</v>
      </c>
      <c r="D178" s="220" t="s">
        <v>162</v>
      </c>
      <c r="E178" s="221" t="s">
        <v>1298</v>
      </c>
      <c r="F178" s="222" t="s">
        <v>1299</v>
      </c>
      <c r="G178" s="223" t="s">
        <v>1288</v>
      </c>
      <c r="H178" s="224">
        <v>10</v>
      </c>
      <c r="I178" s="225"/>
      <c r="J178" s="226">
        <f>ROUND(I178*H178,2)</f>
        <v>0</v>
      </c>
      <c r="K178" s="222" t="s">
        <v>19</v>
      </c>
      <c r="L178" s="45"/>
      <c r="M178" s="227" t="s">
        <v>19</v>
      </c>
      <c r="N178" s="228" t="s">
        <v>43</v>
      </c>
      <c r="O178" s="85"/>
      <c r="P178" s="229">
        <f>O178*H178</f>
        <v>0</v>
      </c>
      <c r="Q178" s="229">
        <v>0</v>
      </c>
      <c r="R178" s="229">
        <f>Q178*H178</f>
        <v>0</v>
      </c>
      <c r="S178" s="229">
        <v>0</v>
      </c>
      <c r="T178" s="230">
        <f>S178*H178</f>
        <v>0</v>
      </c>
      <c r="U178" s="39"/>
      <c r="V178" s="39"/>
      <c r="W178" s="39"/>
      <c r="X178" s="39"/>
      <c r="Y178" s="39"/>
      <c r="Z178" s="39"/>
      <c r="AA178" s="39"/>
      <c r="AB178" s="39"/>
      <c r="AC178" s="39"/>
      <c r="AD178" s="39"/>
      <c r="AE178" s="39"/>
      <c r="AR178" s="231" t="s">
        <v>167</v>
      </c>
      <c r="AT178" s="231" t="s">
        <v>162</v>
      </c>
      <c r="AU178" s="231" t="s">
        <v>80</v>
      </c>
      <c r="AY178" s="18" t="s">
        <v>160</v>
      </c>
      <c r="BE178" s="232">
        <f>IF(N178="základní",J178,0)</f>
        <v>0</v>
      </c>
      <c r="BF178" s="232">
        <f>IF(N178="snížená",J178,0)</f>
        <v>0</v>
      </c>
      <c r="BG178" s="232">
        <f>IF(N178="zákl. přenesená",J178,0)</f>
        <v>0</v>
      </c>
      <c r="BH178" s="232">
        <f>IF(N178="sníž. přenesená",J178,0)</f>
        <v>0</v>
      </c>
      <c r="BI178" s="232">
        <f>IF(N178="nulová",J178,0)</f>
        <v>0</v>
      </c>
      <c r="BJ178" s="18" t="s">
        <v>80</v>
      </c>
      <c r="BK178" s="232">
        <f>ROUND(I178*H178,2)</f>
        <v>0</v>
      </c>
      <c r="BL178" s="18" t="s">
        <v>167</v>
      </c>
      <c r="BM178" s="231" t="s">
        <v>1300</v>
      </c>
    </row>
    <row r="179" s="2" customFormat="1">
      <c r="A179" s="39"/>
      <c r="B179" s="40"/>
      <c r="C179" s="41"/>
      <c r="D179" s="233" t="s">
        <v>169</v>
      </c>
      <c r="E179" s="41"/>
      <c r="F179" s="234" t="s">
        <v>1299</v>
      </c>
      <c r="G179" s="41"/>
      <c r="H179" s="41"/>
      <c r="I179" s="138"/>
      <c r="J179" s="41"/>
      <c r="K179" s="41"/>
      <c r="L179" s="45"/>
      <c r="M179" s="235"/>
      <c r="N179" s="236"/>
      <c r="O179" s="85"/>
      <c r="P179" s="85"/>
      <c r="Q179" s="85"/>
      <c r="R179" s="85"/>
      <c r="S179" s="85"/>
      <c r="T179" s="86"/>
      <c r="U179" s="39"/>
      <c r="V179" s="39"/>
      <c r="W179" s="39"/>
      <c r="X179" s="39"/>
      <c r="Y179" s="39"/>
      <c r="Z179" s="39"/>
      <c r="AA179" s="39"/>
      <c r="AB179" s="39"/>
      <c r="AC179" s="39"/>
      <c r="AD179" s="39"/>
      <c r="AE179" s="39"/>
      <c r="AT179" s="18" t="s">
        <v>169</v>
      </c>
      <c r="AU179" s="18" t="s">
        <v>80</v>
      </c>
    </row>
    <row r="180" s="2" customFormat="1">
      <c r="A180" s="39"/>
      <c r="B180" s="40"/>
      <c r="C180" s="41"/>
      <c r="D180" s="233" t="s">
        <v>701</v>
      </c>
      <c r="E180" s="41"/>
      <c r="F180" s="237" t="s">
        <v>1301</v>
      </c>
      <c r="G180" s="41"/>
      <c r="H180" s="41"/>
      <c r="I180" s="138"/>
      <c r="J180" s="41"/>
      <c r="K180" s="41"/>
      <c r="L180" s="45"/>
      <c r="M180" s="235"/>
      <c r="N180" s="236"/>
      <c r="O180" s="85"/>
      <c r="P180" s="85"/>
      <c r="Q180" s="85"/>
      <c r="R180" s="85"/>
      <c r="S180" s="85"/>
      <c r="T180" s="86"/>
      <c r="U180" s="39"/>
      <c r="V180" s="39"/>
      <c r="W180" s="39"/>
      <c r="X180" s="39"/>
      <c r="Y180" s="39"/>
      <c r="Z180" s="39"/>
      <c r="AA180" s="39"/>
      <c r="AB180" s="39"/>
      <c r="AC180" s="39"/>
      <c r="AD180" s="39"/>
      <c r="AE180" s="39"/>
      <c r="AT180" s="18" t="s">
        <v>701</v>
      </c>
      <c r="AU180" s="18" t="s">
        <v>80</v>
      </c>
    </row>
    <row r="181" s="2" customFormat="1" ht="16.5" customHeight="1">
      <c r="A181" s="39"/>
      <c r="B181" s="40"/>
      <c r="C181" s="220" t="s">
        <v>390</v>
      </c>
      <c r="D181" s="220" t="s">
        <v>162</v>
      </c>
      <c r="E181" s="221" t="s">
        <v>1302</v>
      </c>
      <c r="F181" s="222" t="s">
        <v>1303</v>
      </c>
      <c r="G181" s="223" t="s">
        <v>1288</v>
      </c>
      <c r="H181" s="224">
        <v>14</v>
      </c>
      <c r="I181" s="225"/>
      <c r="J181" s="226">
        <f>ROUND(I181*H181,2)</f>
        <v>0</v>
      </c>
      <c r="K181" s="222" t="s">
        <v>19</v>
      </c>
      <c r="L181" s="45"/>
      <c r="M181" s="227" t="s">
        <v>19</v>
      </c>
      <c r="N181" s="228" t="s">
        <v>43</v>
      </c>
      <c r="O181" s="85"/>
      <c r="P181" s="229">
        <f>O181*H181</f>
        <v>0</v>
      </c>
      <c r="Q181" s="229">
        <v>0</v>
      </c>
      <c r="R181" s="229">
        <f>Q181*H181</f>
        <v>0</v>
      </c>
      <c r="S181" s="229">
        <v>0</v>
      </c>
      <c r="T181" s="230">
        <f>S181*H181</f>
        <v>0</v>
      </c>
      <c r="U181" s="39"/>
      <c r="V181" s="39"/>
      <c r="W181" s="39"/>
      <c r="X181" s="39"/>
      <c r="Y181" s="39"/>
      <c r="Z181" s="39"/>
      <c r="AA181" s="39"/>
      <c r="AB181" s="39"/>
      <c r="AC181" s="39"/>
      <c r="AD181" s="39"/>
      <c r="AE181" s="39"/>
      <c r="AR181" s="231" t="s">
        <v>167</v>
      </c>
      <c r="AT181" s="231" t="s">
        <v>162</v>
      </c>
      <c r="AU181" s="231" t="s">
        <v>80</v>
      </c>
      <c r="AY181" s="18" t="s">
        <v>160</v>
      </c>
      <c r="BE181" s="232">
        <f>IF(N181="základní",J181,0)</f>
        <v>0</v>
      </c>
      <c r="BF181" s="232">
        <f>IF(N181="snížená",J181,0)</f>
        <v>0</v>
      </c>
      <c r="BG181" s="232">
        <f>IF(N181="zákl. přenesená",J181,0)</f>
        <v>0</v>
      </c>
      <c r="BH181" s="232">
        <f>IF(N181="sníž. přenesená",J181,0)</f>
        <v>0</v>
      </c>
      <c r="BI181" s="232">
        <f>IF(N181="nulová",J181,0)</f>
        <v>0</v>
      </c>
      <c r="BJ181" s="18" t="s">
        <v>80</v>
      </c>
      <c r="BK181" s="232">
        <f>ROUND(I181*H181,2)</f>
        <v>0</v>
      </c>
      <c r="BL181" s="18" t="s">
        <v>167</v>
      </c>
      <c r="BM181" s="231" t="s">
        <v>1304</v>
      </c>
    </row>
    <row r="182" s="2" customFormat="1">
      <c r="A182" s="39"/>
      <c r="B182" s="40"/>
      <c r="C182" s="41"/>
      <c r="D182" s="233" t="s">
        <v>169</v>
      </c>
      <c r="E182" s="41"/>
      <c r="F182" s="234" t="s">
        <v>1303</v>
      </c>
      <c r="G182" s="41"/>
      <c r="H182" s="41"/>
      <c r="I182" s="138"/>
      <c r="J182" s="41"/>
      <c r="K182" s="41"/>
      <c r="L182" s="45"/>
      <c r="M182" s="235"/>
      <c r="N182" s="236"/>
      <c r="O182" s="85"/>
      <c r="P182" s="85"/>
      <c r="Q182" s="85"/>
      <c r="R182" s="85"/>
      <c r="S182" s="85"/>
      <c r="T182" s="86"/>
      <c r="U182" s="39"/>
      <c r="V182" s="39"/>
      <c r="W182" s="39"/>
      <c r="X182" s="39"/>
      <c r="Y182" s="39"/>
      <c r="Z182" s="39"/>
      <c r="AA182" s="39"/>
      <c r="AB182" s="39"/>
      <c r="AC182" s="39"/>
      <c r="AD182" s="39"/>
      <c r="AE182" s="39"/>
      <c r="AT182" s="18" t="s">
        <v>169</v>
      </c>
      <c r="AU182" s="18" t="s">
        <v>80</v>
      </c>
    </row>
    <row r="183" s="2" customFormat="1">
      <c r="A183" s="39"/>
      <c r="B183" s="40"/>
      <c r="C183" s="41"/>
      <c r="D183" s="233" t="s">
        <v>701</v>
      </c>
      <c r="E183" s="41"/>
      <c r="F183" s="237" t="s">
        <v>1305</v>
      </c>
      <c r="G183" s="41"/>
      <c r="H183" s="41"/>
      <c r="I183" s="138"/>
      <c r="J183" s="41"/>
      <c r="K183" s="41"/>
      <c r="L183" s="45"/>
      <c r="M183" s="235"/>
      <c r="N183" s="236"/>
      <c r="O183" s="85"/>
      <c r="P183" s="85"/>
      <c r="Q183" s="85"/>
      <c r="R183" s="85"/>
      <c r="S183" s="85"/>
      <c r="T183" s="86"/>
      <c r="U183" s="39"/>
      <c r="V183" s="39"/>
      <c r="W183" s="39"/>
      <c r="X183" s="39"/>
      <c r="Y183" s="39"/>
      <c r="Z183" s="39"/>
      <c r="AA183" s="39"/>
      <c r="AB183" s="39"/>
      <c r="AC183" s="39"/>
      <c r="AD183" s="39"/>
      <c r="AE183" s="39"/>
      <c r="AT183" s="18" t="s">
        <v>701</v>
      </c>
      <c r="AU183" s="18" t="s">
        <v>80</v>
      </c>
    </row>
    <row r="184" s="2" customFormat="1" ht="16.5" customHeight="1">
      <c r="A184" s="39"/>
      <c r="B184" s="40"/>
      <c r="C184" s="220" t="s">
        <v>394</v>
      </c>
      <c r="D184" s="220" t="s">
        <v>162</v>
      </c>
      <c r="E184" s="221" t="s">
        <v>1306</v>
      </c>
      <c r="F184" s="222" t="s">
        <v>1307</v>
      </c>
      <c r="G184" s="223" t="s">
        <v>1288</v>
      </c>
      <c r="H184" s="224">
        <v>6</v>
      </c>
      <c r="I184" s="225"/>
      <c r="J184" s="226">
        <f>ROUND(I184*H184,2)</f>
        <v>0</v>
      </c>
      <c r="K184" s="222" t="s">
        <v>19</v>
      </c>
      <c r="L184" s="45"/>
      <c r="M184" s="227" t="s">
        <v>19</v>
      </c>
      <c r="N184" s="228" t="s">
        <v>43</v>
      </c>
      <c r="O184" s="85"/>
      <c r="P184" s="229">
        <f>O184*H184</f>
        <v>0</v>
      </c>
      <c r="Q184" s="229">
        <v>0</v>
      </c>
      <c r="R184" s="229">
        <f>Q184*H184</f>
        <v>0</v>
      </c>
      <c r="S184" s="229">
        <v>0</v>
      </c>
      <c r="T184" s="230">
        <f>S184*H184</f>
        <v>0</v>
      </c>
      <c r="U184" s="39"/>
      <c r="V184" s="39"/>
      <c r="W184" s="39"/>
      <c r="X184" s="39"/>
      <c r="Y184" s="39"/>
      <c r="Z184" s="39"/>
      <c r="AA184" s="39"/>
      <c r="AB184" s="39"/>
      <c r="AC184" s="39"/>
      <c r="AD184" s="39"/>
      <c r="AE184" s="39"/>
      <c r="AR184" s="231" t="s">
        <v>167</v>
      </c>
      <c r="AT184" s="231" t="s">
        <v>162</v>
      </c>
      <c r="AU184" s="231" t="s">
        <v>80</v>
      </c>
      <c r="AY184" s="18" t="s">
        <v>160</v>
      </c>
      <c r="BE184" s="232">
        <f>IF(N184="základní",J184,0)</f>
        <v>0</v>
      </c>
      <c r="BF184" s="232">
        <f>IF(N184="snížená",J184,0)</f>
        <v>0</v>
      </c>
      <c r="BG184" s="232">
        <f>IF(N184="zákl. přenesená",J184,0)</f>
        <v>0</v>
      </c>
      <c r="BH184" s="232">
        <f>IF(N184="sníž. přenesená",J184,0)</f>
        <v>0</v>
      </c>
      <c r="BI184" s="232">
        <f>IF(N184="nulová",J184,0)</f>
        <v>0</v>
      </c>
      <c r="BJ184" s="18" t="s">
        <v>80</v>
      </c>
      <c r="BK184" s="232">
        <f>ROUND(I184*H184,2)</f>
        <v>0</v>
      </c>
      <c r="BL184" s="18" t="s">
        <v>167</v>
      </c>
      <c r="BM184" s="231" t="s">
        <v>1308</v>
      </c>
    </row>
    <row r="185" s="2" customFormat="1">
      <c r="A185" s="39"/>
      <c r="B185" s="40"/>
      <c r="C185" s="41"/>
      <c r="D185" s="233" t="s">
        <v>169</v>
      </c>
      <c r="E185" s="41"/>
      <c r="F185" s="234" t="s">
        <v>1307</v>
      </c>
      <c r="G185" s="41"/>
      <c r="H185" s="41"/>
      <c r="I185" s="138"/>
      <c r="J185" s="41"/>
      <c r="K185" s="41"/>
      <c r="L185" s="45"/>
      <c r="M185" s="235"/>
      <c r="N185" s="236"/>
      <c r="O185" s="85"/>
      <c r="P185" s="85"/>
      <c r="Q185" s="85"/>
      <c r="R185" s="85"/>
      <c r="S185" s="85"/>
      <c r="T185" s="86"/>
      <c r="U185" s="39"/>
      <c r="V185" s="39"/>
      <c r="W185" s="39"/>
      <c r="X185" s="39"/>
      <c r="Y185" s="39"/>
      <c r="Z185" s="39"/>
      <c r="AA185" s="39"/>
      <c r="AB185" s="39"/>
      <c r="AC185" s="39"/>
      <c r="AD185" s="39"/>
      <c r="AE185" s="39"/>
      <c r="AT185" s="18" t="s">
        <v>169</v>
      </c>
      <c r="AU185" s="18" t="s">
        <v>80</v>
      </c>
    </row>
    <row r="186" s="2" customFormat="1">
      <c r="A186" s="39"/>
      <c r="B186" s="40"/>
      <c r="C186" s="41"/>
      <c r="D186" s="233" t="s">
        <v>701</v>
      </c>
      <c r="E186" s="41"/>
      <c r="F186" s="237" t="s">
        <v>1309</v>
      </c>
      <c r="G186" s="41"/>
      <c r="H186" s="41"/>
      <c r="I186" s="138"/>
      <c r="J186" s="41"/>
      <c r="K186" s="41"/>
      <c r="L186" s="45"/>
      <c r="M186" s="235"/>
      <c r="N186" s="236"/>
      <c r="O186" s="85"/>
      <c r="P186" s="85"/>
      <c r="Q186" s="85"/>
      <c r="R186" s="85"/>
      <c r="S186" s="85"/>
      <c r="T186" s="86"/>
      <c r="U186" s="39"/>
      <c r="V186" s="39"/>
      <c r="W186" s="39"/>
      <c r="X186" s="39"/>
      <c r="Y186" s="39"/>
      <c r="Z186" s="39"/>
      <c r="AA186" s="39"/>
      <c r="AB186" s="39"/>
      <c r="AC186" s="39"/>
      <c r="AD186" s="39"/>
      <c r="AE186" s="39"/>
      <c r="AT186" s="18" t="s">
        <v>701</v>
      </c>
      <c r="AU186" s="18" t="s">
        <v>80</v>
      </c>
    </row>
    <row r="187" s="2" customFormat="1" ht="16.5" customHeight="1">
      <c r="A187" s="39"/>
      <c r="B187" s="40"/>
      <c r="C187" s="220" t="s">
        <v>398</v>
      </c>
      <c r="D187" s="220" t="s">
        <v>162</v>
      </c>
      <c r="E187" s="221" t="s">
        <v>1310</v>
      </c>
      <c r="F187" s="222" t="s">
        <v>1311</v>
      </c>
      <c r="G187" s="223" t="s">
        <v>1288</v>
      </c>
      <c r="H187" s="224">
        <v>12</v>
      </c>
      <c r="I187" s="225"/>
      <c r="J187" s="226">
        <f>ROUND(I187*H187,2)</f>
        <v>0</v>
      </c>
      <c r="K187" s="222" t="s">
        <v>19</v>
      </c>
      <c r="L187" s="45"/>
      <c r="M187" s="227" t="s">
        <v>19</v>
      </c>
      <c r="N187" s="228" t="s">
        <v>43</v>
      </c>
      <c r="O187" s="85"/>
      <c r="P187" s="229">
        <f>O187*H187</f>
        <v>0</v>
      </c>
      <c r="Q187" s="229">
        <v>0</v>
      </c>
      <c r="R187" s="229">
        <f>Q187*H187</f>
        <v>0</v>
      </c>
      <c r="S187" s="229">
        <v>0</v>
      </c>
      <c r="T187" s="230">
        <f>S187*H187</f>
        <v>0</v>
      </c>
      <c r="U187" s="39"/>
      <c r="V187" s="39"/>
      <c r="W187" s="39"/>
      <c r="X187" s="39"/>
      <c r="Y187" s="39"/>
      <c r="Z187" s="39"/>
      <c r="AA187" s="39"/>
      <c r="AB187" s="39"/>
      <c r="AC187" s="39"/>
      <c r="AD187" s="39"/>
      <c r="AE187" s="39"/>
      <c r="AR187" s="231" t="s">
        <v>167</v>
      </c>
      <c r="AT187" s="231" t="s">
        <v>162</v>
      </c>
      <c r="AU187" s="231" t="s">
        <v>80</v>
      </c>
      <c r="AY187" s="18" t="s">
        <v>160</v>
      </c>
      <c r="BE187" s="232">
        <f>IF(N187="základní",J187,0)</f>
        <v>0</v>
      </c>
      <c r="BF187" s="232">
        <f>IF(N187="snížená",J187,0)</f>
        <v>0</v>
      </c>
      <c r="BG187" s="232">
        <f>IF(N187="zákl. přenesená",J187,0)</f>
        <v>0</v>
      </c>
      <c r="BH187" s="232">
        <f>IF(N187="sníž. přenesená",J187,0)</f>
        <v>0</v>
      </c>
      <c r="BI187" s="232">
        <f>IF(N187="nulová",J187,0)</f>
        <v>0</v>
      </c>
      <c r="BJ187" s="18" t="s">
        <v>80</v>
      </c>
      <c r="BK187" s="232">
        <f>ROUND(I187*H187,2)</f>
        <v>0</v>
      </c>
      <c r="BL187" s="18" t="s">
        <v>167</v>
      </c>
      <c r="BM187" s="231" t="s">
        <v>1312</v>
      </c>
    </row>
    <row r="188" s="2" customFormat="1">
      <c r="A188" s="39"/>
      <c r="B188" s="40"/>
      <c r="C188" s="41"/>
      <c r="D188" s="233" t="s">
        <v>169</v>
      </c>
      <c r="E188" s="41"/>
      <c r="F188" s="234" t="s">
        <v>1311</v>
      </c>
      <c r="G188" s="41"/>
      <c r="H188" s="41"/>
      <c r="I188" s="138"/>
      <c r="J188" s="41"/>
      <c r="K188" s="41"/>
      <c r="L188" s="45"/>
      <c r="M188" s="235"/>
      <c r="N188" s="236"/>
      <c r="O188" s="85"/>
      <c r="P188" s="85"/>
      <c r="Q188" s="85"/>
      <c r="R188" s="85"/>
      <c r="S188" s="85"/>
      <c r="T188" s="86"/>
      <c r="U188" s="39"/>
      <c r="V188" s="39"/>
      <c r="W188" s="39"/>
      <c r="X188" s="39"/>
      <c r="Y188" s="39"/>
      <c r="Z188" s="39"/>
      <c r="AA188" s="39"/>
      <c r="AB188" s="39"/>
      <c r="AC188" s="39"/>
      <c r="AD188" s="39"/>
      <c r="AE188" s="39"/>
      <c r="AT188" s="18" t="s">
        <v>169</v>
      </c>
      <c r="AU188" s="18" t="s">
        <v>80</v>
      </c>
    </row>
    <row r="189" s="2" customFormat="1">
      <c r="A189" s="39"/>
      <c r="B189" s="40"/>
      <c r="C189" s="41"/>
      <c r="D189" s="233" t="s">
        <v>701</v>
      </c>
      <c r="E189" s="41"/>
      <c r="F189" s="237" t="s">
        <v>1313</v>
      </c>
      <c r="G189" s="41"/>
      <c r="H189" s="41"/>
      <c r="I189" s="138"/>
      <c r="J189" s="41"/>
      <c r="K189" s="41"/>
      <c r="L189" s="45"/>
      <c r="M189" s="235"/>
      <c r="N189" s="236"/>
      <c r="O189" s="85"/>
      <c r="P189" s="85"/>
      <c r="Q189" s="85"/>
      <c r="R189" s="85"/>
      <c r="S189" s="85"/>
      <c r="T189" s="86"/>
      <c r="U189" s="39"/>
      <c r="V189" s="39"/>
      <c r="W189" s="39"/>
      <c r="X189" s="39"/>
      <c r="Y189" s="39"/>
      <c r="Z189" s="39"/>
      <c r="AA189" s="39"/>
      <c r="AB189" s="39"/>
      <c r="AC189" s="39"/>
      <c r="AD189" s="39"/>
      <c r="AE189" s="39"/>
      <c r="AT189" s="18" t="s">
        <v>701</v>
      </c>
      <c r="AU189" s="18" t="s">
        <v>80</v>
      </c>
    </row>
    <row r="190" s="2" customFormat="1" ht="16.5" customHeight="1">
      <c r="A190" s="39"/>
      <c r="B190" s="40"/>
      <c r="C190" s="220" t="s">
        <v>402</v>
      </c>
      <c r="D190" s="220" t="s">
        <v>162</v>
      </c>
      <c r="E190" s="221" t="s">
        <v>1314</v>
      </c>
      <c r="F190" s="222" t="s">
        <v>1315</v>
      </c>
      <c r="G190" s="223" t="s">
        <v>1288</v>
      </c>
      <c r="H190" s="224">
        <v>4</v>
      </c>
      <c r="I190" s="225"/>
      <c r="J190" s="226">
        <f>ROUND(I190*H190,2)</f>
        <v>0</v>
      </c>
      <c r="K190" s="222" t="s">
        <v>19</v>
      </c>
      <c r="L190" s="45"/>
      <c r="M190" s="227" t="s">
        <v>19</v>
      </c>
      <c r="N190" s="228" t="s">
        <v>43</v>
      </c>
      <c r="O190" s="85"/>
      <c r="P190" s="229">
        <f>O190*H190</f>
        <v>0</v>
      </c>
      <c r="Q190" s="229">
        <v>0</v>
      </c>
      <c r="R190" s="229">
        <f>Q190*H190</f>
        <v>0</v>
      </c>
      <c r="S190" s="229">
        <v>0</v>
      </c>
      <c r="T190" s="230">
        <f>S190*H190</f>
        <v>0</v>
      </c>
      <c r="U190" s="39"/>
      <c r="V190" s="39"/>
      <c r="W190" s="39"/>
      <c r="X190" s="39"/>
      <c r="Y190" s="39"/>
      <c r="Z190" s="39"/>
      <c r="AA190" s="39"/>
      <c r="AB190" s="39"/>
      <c r="AC190" s="39"/>
      <c r="AD190" s="39"/>
      <c r="AE190" s="39"/>
      <c r="AR190" s="231" t="s">
        <v>167</v>
      </c>
      <c r="AT190" s="231" t="s">
        <v>162</v>
      </c>
      <c r="AU190" s="231" t="s">
        <v>80</v>
      </c>
      <c r="AY190" s="18" t="s">
        <v>160</v>
      </c>
      <c r="BE190" s="232">
        <f>IF(N190="základní",J190,0)</f>
        <v>0</v>
      </c>
      <c r="BF190" s="232">
        <f>IF(N190="snížená",J190,0)</f>
        <v>0</v>
      </c>
      <c r="BG190" s="232">
        <f>IF(N190="zákl. přenesená",J190,0)</f>
        <v>0</v>
      </c>
      <c r="BH190" s="232">
        <f>IF(N190="sníž. přenesená",J190,0)</f>
        <v>0</v>
      </c>
      <c r="BI190" s="232">
        <f>IF(N190="nulová",J190,0)</f>
        <v>0</v>
      </c>
      <c r="BJ190" s="18" t="s">
        <v>80</v>
      </c>
      <c r="BK190" s="232">
        <f>ROUND(I190*H190,2)</f>
        <v>0</v>
      </c>
      <c r="BL190" s="18" t="s">
        <v>167</v>
      </c>
      <c r="BM190" s="231" t="s">
        <v>1316</v>
      </c>
    </row>
    <row r="191" s="2" customFormat="1">
      <c r="A191" s="39"/>
      <c r="B191" s="40"/>
      <c r="C191" s="41"/>
      <c r="D191" s="233" t="s">
        <v>169</v>
      </c>
      <c r="E191" s="41"/>
      <c r="F191" s="234" t="s">
        <v>1315</v>
      </c>
      <c r="G191" s="41"/>
      <c r="H191" s="41"/>
      <c r="I191" s="138"/>
      <c r="J191" s="41"/>
      <c r="K191" s="41"/>
      <c r="L191" s="45"/>
      <c r="M191" s="235"/>
      <c r="N191" s="236"/>
      <c r="O191" s="85"/>
      <c r="P191" s="85"/>
      <c r="Q191" s="85"/>
      <c r="R191" s="85"/>
      <c r="S191" s="85"/>
      <c r="T191" s="86"/>
      <c r="U191" s="39"/>
      <c r="V191" s="39"/>
      <c r="W191" s="39"/>
      <c r="X191" s="39"/>
      <c r="Y191" s="39"/>
      <c r="Z191" s="39"/>
      <c r="AA191" s="39"/>
      <c r="AB191" s="39"/>
      <c r="AC191" s="39"/>
      <c r="AD191" s="39"/>
      <c r="AE191" s="39"/>
      <c r="AT191" s="18" t="s">
        <v>169</v>
      </c>
      <c r="AU191" s="18" t="s">
        <v>80</v>
      </c>
    </row>
    <row r="192" s="2" customFormat="1">
      <c r="A192" s="39"/>
      <c r="B192" s="40"/>
      <c r="C192" s="41"/>
      <c r="D192" s="233" t="s">
        <v>701</v>
      </c>
      <c r="E192" s="41"/>
      <c r="F192" s="237" t="s">
        <v>1313</v>
      </c>
      <c r="G192" s="41"/>
      <c r="H192" s="41"/>
      <c r="I192" s="138"/>
      <c r="J192" s="41"/>
      <c r="K192" s="41"/>
      <c r="L192" s="45"/>
      <c r="M192" s="235"/>
      <c r="N192" s="236"/>
      <c r="O192" s="85"/>
      <c r="P192" s="85"/>
      <c r="Q192" s="85"/>
      <c r="R192" s="85"/>
      <c r="S192" s="85"/>
      <c r="T192" s="86"/>
      <c r="U192" s="39"/>
      <c r="V192" s="39"/>
      <c r="W192" s="39"/>
      <c r="X192" s="39"/>
      <c r="Y192" s="39"/>
      <c r="Z192" s="39"/>
      <c r="AA192" s="39"/>
      <c r="AB192" s="39"/>
      <c r="AC192" s="39"/>
      <c r="AD192" s="39"/>
      <c r="AE192" s="39"/>
      <c r="AT192" s="18" t="s">
        <v>701</v>
      </c>
      <c r="AU192" s="18" t="s">
        <v>80</v>
      </c>
    </row>
    <row r="193" s="2" customFormat="1" ht="16.5" customHeight="1">
      <c r="A193" s="39"/>
      <c r="B193" s="40"/>
      <c r="C193" s="220" t="s">
        <v>406</v>
      </c>
      <c r="D193" s="220" t="s">
        <v>162</v>
      </c>
      <c r="E193" s="221" t="s">
        <v>1317</v>
      </c>
      <c r="F193" s="222" t="s">
        <v>1318</v>
      </c>
      <c r="G193" s="223" t="s">
        <v>379</v>
      </c>
      <c r="H193" s="224">
        <v>11</v>
      </c>
      <c r="I193" s="225"/>
      <c r="J193" s="226">
        <f>ROUND(I193*H193,2)</f>
        <v>0</v>
      </c>
      <c r="K193" s="222" t="s">
        <v>19</v>
      </c>
      <c r="L193" s="45"/>
      <c r="M193" s="227" t="s">
        <v>19</v>
      </c>
      <c r="N193" s="228" t="s">
        <v>43</v>
      </c>
      <c r="O193" s="85"/>
      <c r="P193" s="229">
        <f>O193*H193</f>
        <v>0</v>
      </c>
      <c r="Q193" s="229">
        <v>0</v>
      </c>
      <c r="R193" s="229">
        <f>Q193*H193</f>
        <v>0</v>
      </c>
      <c r="S193" s="229">
        <v>0</v>
      </c>
      <c r="T193" s="230">
        <f>S193*H193</f>
        <v>0</v>
      </c>
      <c r="U193" s="39"/>
      <c r="V193" s="39"/>
      <c r="W193" s="39"/>
      <c r="X193" s="39"/>
      <c r="Y193" s="39"/>
      <c r="Z193" s="39"/>
      <c r="AA193" s="39"/>
      <c r="AB193" s="39"/>
      <c r="AC193" s="39"/>
      <c r="AD193" s="39"/>
      <c r="AE193" s="39"/>
      <c r="AR193" s="231" t="s">
        <v>167</v>
      </c>
      <c r="AT193" s="231" t="s">
        <v>162</v>
      </c>
      <c r="AU193" s="231" t="s">
        <v>80</v>
      </c>
      <c r="AY193" s="18" t="s">
        <v>160</v>
      </c>
      <c r="BE193" s="232">
        <f>IF(N193="základní",J193,0)</f>
        <v>0</v>
      </c>
      <c r="BF193" s="232">
        <f>IF(N193="snížená",J193,0)</f>
        <v>0</v>
      </c>
      <c r="BG193" s="232">
        <f>IF(N193="zákl. přenesená",J193,0)</f>
        <v>0</v>
      </c>
      <c r="BH193" s="232">
        <f>IF(N193="sníž. přenesená",J193,0)</f>
        <v>0</v>
      </c>
      <c r="BI193" s="232">
        <f>IF(N193="nulová",J193,0)</f>
        <v>0</v>
      </c>
      <c r="BJ193" s="18" t="s">
        <v>80</v>
      </c>
      <c r="BK193" s="232">
        <f>ROUND(I193*H193,2)</f>
        <v>0</v>
      </c>
      <c r="BL193" s="18" t="s">
        <v>167</v>
      </c>
      <c r="BM193" s="231" t="s">
        <v>1319</v>
      </c>
    </row>
    <row r="194" s="2" customFormat="1">
      <c r="A194" s="39"/>
      <c r="B194" s="40"/>
      <c r="C194" s="41"/>
      <c r="D194" s="233" t="s">
        <v>169</v>
      </c>
      <c r="E194" s="41"/>
      <c r="F194" s="234" t="s">
        <v>1318</v>
      </c>
      <c r="G194" s="41"/>
      <c r="H194" s="41"/>
      <c r="I194" s="138"/>
      <c r="J194" s="41"/>
      <c r="K194" s="41"/>
      <c r="L194" s="45"/>
      <c r="M194" s="235"/>
      <c r="N194" s="236"/>
      <c r="O194" s="85"/>
      <c r="P194" s="85"/>
      <c r="Q194" s="85"/>
      <c r="R194" s="85"/>
      <c r="S194" s="85"/>
      <c r="T194" s="86"/>
      <c r="U194" s="39"/>
      <c r="V194" s="39"/>
      <c r="W194" s="39"/>
      <c r="X194" s="39"/>
      <c r="Y194" s="39"/>
      <c r="Z194" s="39"/>
      <c r="AA194" s="39"/>
      <c r="AB194" s="39"/>
      <c r="AC194" s="39"/>
      <c r="AD194" s="39"/>
      <c r="AE194" s="39"/>
      <c r="AT194" s="18" t="s">
        <v>169</v>
      </c>
      <c r="AU194" s="18" t="s">
        <v>80</v>
      </c>
    </row>
    <row r="195" s="2" customFormat="1" ht="16.5" customHeight="1">
      <c r="A195" s="39"/>
      <c r="B195" s="40"/>
      <c r="C195" s="220" t="s">
        <v>410</v>
      </c>
      <c r="D195" s="220" t="s">
        <v>162</v>
      </c>
      <c r="E195" s="221" t="s">
        <v>1320</v>
      </c>
      <c r="F195" s="222" t="s">
        <v>1321</v>
      </c>
      <c r="G195" s="223" t="s">
        <v>244</v>
      </c>
      <c r="H195" s="224">
        <v>120</v>
      </c>
      <c r="I195" s="225"/>
      <c r="J195" s="226">
        <f>ROUND(I195*H195,2)</f>
        <v>0</v>
      </c>
      <c r="K195" s="222" t="s">
        <v>19</v>
      </c>
      <c r="L195" s="45"/>
      <c r="M195" s="227" t="s">
        <v>19</v>
      </c>
      <c r="N195" s="228" t="s">
        <v>43</v>
      </c>
      <c r="O195" s="85"/>
      <c r="P195" s="229">
        <f>O195*H195</f>
        <v>0</v>
      </c>
      <c r="Q195" s="229">
        <v>0.00068999999999999997</v>
      </c>
      <c r="R195" s="229">
        <f>Q195*H195</f>
        <v>0.082799999999999999</v>
      </c>
      <c r="S195" s="229">
        <v>0</v>
      </c>
      <c r="T195" s="230">
        <f>S195*H195</f>
        <v>0</v>
      </c>
      <c r="U195" s="39"/>
      <c r="V195" s="39"/>
      <c r="W195" s="39"/>
      <c r="X195" s="39"/>
      <c r="Y195" s="39"/>
      <c r="Z195" s="39"/>
      <c r="AA195" s="39"/>
      <c r="AB195" s="39"/>
      <c r="AC195" s="39"/>
      <c r="AD195" s="39"/>
      <c r="AE195" s="39"/>
      <c r="AR195" s="231" t="s">
        <v>167</v>
      </c>
      <c r="AT195" s="231" t="s">
        <v>162</v>
      </c>
      <c r="AU195" s="231" t="s">
        <v>80</v>
      </c>
      <c r="AY195" s="18" t="s">
        <v>160</v>
      </c>
      <c r="BE195" s="232">
        <f>IF(N195="základní",J195,0)</f>
        <v>0</v>
      </c>
      <c r="BF195" s="232">
        <f>IF(N195="snížená",J195,0)</f>
        <v>0</v>
      </c>
      <c r="BG195" s="232">
        <f>IF(N195="zákl. přenesená",J195,0)</f>
        <v>0</v>
      </c>
      <c r="BH195" s="232">
        <f>IF(N195="sníž. přenesená",J195,0)</f>
        <v>0</v>
      </c>
      <c r="BI195" s="232">
        <f>IF(N195="nulová",J195,0)</f>
        <v>0</v>
      </c>
      <c r="BJ195" s="18" t="s">
        <v>80</v>
      </c>
      <c r="BK195" s="232">
        <f>ROUND(I195*H195,2)</f>
        <v>0</v>
      </c>
      <c r="BL195" s="18" t="s">
        <v>167</v>
      </c>
      <c r="BM195" s="231" t="s">
        <v>1322</v>
      </c>
    </row>
    <row r="196" s="2" customFormat="1">
      <c r="A196" s="39"/>
      <c r="B196" s="40"/>
      <c r="C196" s="41"/>
      <c r="D196" s="233" t="s">
        <v>169</v>
      </c>
      <c r="E196" s="41"/>
      <c r="F196" s="234" t="s">
        <v>1321</v>
      </c>
      <c r="G196" s="41"/>
      <c r="H196" s="41"/>
      <c r="I196" s="138"/>
      <c r="J196" s="41"/>
      <c r="K196" s="41"/>
      <c r="L196" s="45"/>
      <c r="M196" s="235"/>
      <c r="N196" s="236"/>
      <c r="O196" s="85"/>
      <c r="P196" s="85"/>
      <c r="Q196" s="85"/>
      <c r="R196" s="85"/>
      <c r="S196" s="85"/>
      <c r="T196" s="86"/>
      <c r="U196" s="39"/>
      <c r="V196" s="39"/>
      <c r="W196" s="39"/>
      <c r="X196" s="39"/>
      <c r="Y196" s="39"/>
      <c r="Z196" s="39"/>
      <c r="AA196" s="39"/>
      <c r="AB196" s="39"/>
      <c r="AC196" s="39"/>
      <c r="AD196" s="39"/>
      <c r="AE196" s="39"/>
      <c r="AT196" s="18" t="s">
        <v>169</v>
      </c>
      <c r="AU196" s="18" t="s">
        <v>80</v>
      </c>
    </row>
    <row r="197" s="2" customFormat="1">
      <c r="A197" s="39"/>
      <c r="B197" s="40"/>
      <c r="C197" s="41"/>
      <c r="D197" s="233" t="s">
        <v>701</v>
      </c>
      <c r="E197" s="41"/>
      <c r="F197" s="237" t="s">
        <v>1323</v>
      </c>
      <c r="G197" s="41"/>
      <c r="H197" s="41"/>
      <c r="I197" s="138"/>
      <c r="J197" s="41"/>
      <c r="K197" s="41"/>
      <c r="L197" s="45"/>
      <c r="M197" s="270"/>
      <c r="N197" s="271"/>
      <c r="O197" s="272"/>
      <c r="P197" s="272"/>
      <c r="Q197" s="272"/>
      <c r="R197" s="272"/>
      <c r="S197" s="272"/>
      <c r="T197" s="273"/>
      <c r="U197" s="39"/>
      <c r="V197" s="39"/>
      <c r="W197" s="39"/>
      <c r="X197" s="39"/>
      <c r="Y197" s="39"/>
      <c r="Z197" s="39"/>
      <c r="AA197" s="39"/>
      <c r="AB197" s="39"/>
      <c r="AC197" s="39"/>
      <c r="AD197" s="39"/>
      <c r="AE197" s="39"/>
      <c r="AT197" s="18" t="s">
        <v>701</v>
      </c>
      <c r="AU197" s="18" t="s">
        <v>80</v>
      </c>
    </row>
    <row r="198" s="2" customFormat="1" ht="6.96" customHeight="1">
      <c r="A198" s="39"/>
      <c r="B198" s="60"/>
      <c r="C198" s="61"/>
      <c r="D198" s="61"/>
      <c r="E198" s="61"/>
      <c r="F198" s="61"/>
      <c r="G198" s="61"/>
      <c r="H198" s="61"/>
      <c r="I198" s="168"/>
      <c r="J198" s="61"/>
      <c r="K198" s="61"/>
      <c r="L198" s="45"/>
      <c r="M198" s="39"/>
      <c r="O198" s="39"/>
      <c r="P198" s="39"/>
      <c r="Q198" s="39"/>
      <c r="R198" s="39"/>
      <c r="S198" s="39"/>
      <c r="T198" s="39"/>
      <c r="U198" s="39"/>
      <c r="V198" s="39"/>
      <c r="W198" s="39"/>
      <c r="X198" s="39"/>
      <c r="Y198" s="39"/>
      <c r="Z198" s="39"/>
      <c r="AA198" s="39"/>
      <c r="AB198" s="39"/>
      <c r="AC198" s="39"/>
      <c r="AD198" s="39"/>
      <c r="AE198" s="39"/>
    </row>
  </sheetData>
  <sheetProtection sheet="1" autoFilter="0" formatColumns="0" formatRows="0" objects="1" scenarios="1" spinCount="100000" saltValue="TYk070Xpd4rAaUuPuMezBoBXLYsjoeX0D2OWsVuci+SfGVzULkcBUlH0II59h2Fa2OlIhxLm5OPzuZg7Xp6ZXw==" hashValue="8521u9TjXNpbwlphYvZwwCBWdrc4cOMbrZ6Ftb+1+CpRSrpshNpXrfDaheNmfiwBFAN2SYD4nqYKgs/oQdyNaw==" algorithmName="SHA-512" password="CC35"/>
  <autoFilter ref="C82:K197"/>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29"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29"/>
      <c r="L2" s="1"/>
      <c r="M2" s="1"/>
      <c r="N2" s="1"/>
      <c r="O2" s="1"/>
      <c r="P2" s="1"/>
      <c r="Q2" s="1"/>
      <c r="R2" s="1"/>
      <c r="S2" s="1"/>
      <c r="T2" s="1"/>
      <c r="U2" s="1"/>
      <c r="V2" s="1"/>
      <c r="AT2" s="18" t="s">
        <v>100</v>
      </c>
    </row>
    <row r="3" s="1" customFormat="1" ht="6.96" customHeight="1">
      <c r="B3" s="131"/>
      <c r="C3" s="132"/>
      <c r="D3" s="132"/>
      <c r="E3" s="132"/>
      <c r="F3" s="132"/>
      <c r="G3" s="132"/>
      <c r="H3" s="132"/>
      <c r="I3" s="133"/>
      <c r="J3" s="132"/>
      <c r="K3" s="132"/>
      <c r="L3" s="21"/>
      <c r="AT3" s="18" t="s">
        <v>82</v>
      </c>
    </row>
    <row r="4" s="1" customFormat="1" ht="24.96" customHeight="1">
      <c r="B4" s="21"/>
      <c r="D4" s="134" t="s">
        <v>105</v>
      </c>
      <c r="I4" s="129"/>
      <c r="L4" s="21"/>
      <c r="M4" s="135" t="s">
        <v>10</v>
      </c>
      <c r="AT4" s="18" t="s">
        <v>4</v>
      </c>
    </row>
    <row r="5" s="1" customFormat="1" ht="6.96" customHeight="1">
      <c r="B5" s="21"/>
      <c r="I5" s="129"/>
      <c r="L5" s="21"/>
    </row>
    <row r="6" s="1" customFormat="1" ht="12" customHeight="1">
      <c r="B6" s="21"/>
      <c r="D6" s="136" t="s">
        <v>16</v>
      </c>
      <c r="I6" s="129"/>
      <c r="L6" s="21"/>
    </row>
    <row r="7" s="1" customFormat="1" ht="16.5" customHeight="1">
      <c r="B7" s="21"/>
      <c r="E7" s="137" t="str">
        <f>'Rekapitulace stavby'!K6</f>
        <v>Parkoviště a komunikace Rumburk Na ValechR1</v>
      </c>
      <c r="F7" s="136"/>
      <c r="G7" s="136"/>
      <c r="H7" s="136"/>
      <c r="I7" s="129"/>
      <c r="L7" s="21"/>
    </row>
    <row r="8" s="2" customFormat="1" ht="12" customHeight="1">
      <c r="A8" s="39"/>
      <c r="B8" s="45"/>
      <c r="C8" s="39"/>
      <c r="D8" s="136" t="s">
        <v>114</v>
      </c>
      <c r="E8" s="39"/>
      <c r="F8" s="39"/>
      <c r="G8" s="39"/>
      <c r="H8" s="39"/>
      <c r="I8" s="138"/>
      <c r="J8" s="39"/>
      <c r="K8" s="39"/>
      <c r="L8" s="139"/>
      <c r="S8" s="39"/>
      <c r="T8" s="39"/>
      <c r="U8" s="39"/>
      <c r="V8" s="39"/>
      <c r="W8" s="39"/>
      <c r="X8" s="39"/>
      <c r="Y8" s="39"/>
      <c r="Z8" s="39"/>
      <c r="AA8" s="39"/>
      <c r="AB8" s="39"/>
      <c r="AC8" s="39"/>
      <c r="AD8" s="39"/>
      <c r="AE8" s="39"/>
    </row>
    <row r="9" s="2" customFormat="1" ht="16.5" customHeight="1">
      <c r="A9" s="39"/>
      <c r="B9" s="45"/>
      <c r="C9" s="39"/>
      <c r="D9" s="39"/>
      <c r="E9" s="140" t="s">
        <v>1324</v>
      </c>
      <c r="F9" s="39"/>
      <c r="G9" s="39"/>
      <c r="H9" s="39"/>
      <c r="I9" s="138"/>
      <c r="J9" s="39"/>
      <c r="K9" s="39"/>
      <c r="L9" s="139"/>
      <c r="S9" s="39"/>
      <c r="T9" s="39"/>
      <c r="U9" s="39"/>
      <c r="V9" s="39"/>
      <c r="W9" s="39"/>
      <c r="X9" s="39"/>
      <c r="Y9" s="39"/>
      <c r="Z9" s="39"/>
      <c r="AA9" s="39"/>
      <c r="AB9" s="39"/>
      <c r="AC9" s="39"/>
      <c r="AD9" s="39"/>
      <c r="AE9" s="39"/>
    </row>
    <row r="10" s="2" customFormat="1">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2" customFormat="1" ht="12" customHeight="1">
      <c r="A12" s="39"/>
      <c r="B12" s="45"/>
      <c r="C12" s="39"/>
      <c r="D12" s="136" t="s">
        <v>21</v>
      </c>
      <c r="E12" s="39"/>
      <c r="F12" s="141" t="s">
        <v>22</v>
      </c>
      <c r="G12" s="39"/>
      <c r="H12" s="39"/>
      <c r="I12" s="142" t="s">
        <v>23</v>
      </c>
      <c r="J12" s="143" t="str">
        <f>'Rekapitulace stavby'!AN8</f>
        <v>30. 7. 2019</v>
      </c>
      <c r="K12" s="39"/>
      <c r="L12" s="139"/>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2" customFormat="1" ht="18" customHeight="1">
      <c r="A15" s="39"/>
      <c r="B15" s="45"/>
      <c r="C15" s="39"/>
      <c r="D15" s="39"/>
      <c r="E15" s="141" t="s">
        <v>27</v>
      </c>
      <c r="F15" s="39"/>
      <c r="G15" s="39"/>
      <c r="H15" s="39"/>
      <c r="I15" s="142" t="s">
        <v>28</v>
      </c>
      <c r="J15" s="141" t="s">
        <v>19</v>
      </c>
      <c r="K15" s="39"/>
      <c r="L15" s="139"/>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2" customFormat="1" ht="12" customHeight="1">
      <c r="A20" s="39"/>
      <c r="B20" s="45"/>
      <c r="C20" s="39"/>
      <c r="D20" s="136" t="s">
        <v>31</v>
      </c>
      <c r="E20" s="39"/>
      <c r="F20" s="39"/>
      <c r="G20" s="39"/>
      <c r="H20" s="39"/>
      <c r="I20" s="142" t="s">
        <v>26</v>
      </c>
      <c r="J20" s="141" t="s">
        <v>126</v>
      </c>
      <c r="K20" s="39"/>
      <c r="L20" s="139"/>
      <c r="S20" s="39"/>
      <c r="T20" s="39"/>
      <c r="U20" s="39"/>
      <c r="V20" s="39"/>
      <c r="W20" s="39"/>
      <c r="X20" s="39"/>
      <c r="Y20" s="39"/>
      <c r="Z20" s="39"/>
      <c r="AA20" s="39"/>
      <c r="AB20" s="39"/>
      <c r="AC20" s="39"/>
      <c r="AD20" s="39"/>
      <c r="AE20" s="39"/>
    </row>
    <row r="21" s="2" customFormat="1" ht="18" customHeight="1">
      <c r="A21" s="39"/>
      <c r="B21" s="45"/>
      <c r="C21" s="39"/>
      <c r="D21" s="39"/>
      <c r="E21" s="141" t="s">
        <v>127</v>
      </c>
      <c r="F21" s="39"/>
      <c r="G21" s="39"/>
      <c r="H21" s="39"/>
      <c r="I21" s="142" t="s">
        <v>28</v>
      </c>
      <c r="J21" s="141" t="s">
        <v>128</v>
      </c>
      <c r="K21" s="39"/>
      <c r="L21" s="139"/>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2" customFormat="1" ht="12" customHeight="1">
      <c r="A23" s="39"/>
      <c r="B23" s="45"/>
      <c r="C23" s="39"/>
      <c r="D23" s="136" t="s">
        <v>34</v>
      </c>
      <c r="E23" s="39"/>
      <c r="F23" s="39"/>
      <c r="G23" s="39"/>
      <c r="H23" s="39"/>
      <c r="I23" s="142" t="s">
        <v>26</v>
      </c>
      <c r="J23" s="141" t="s">
        <v>19</v>
      </c>
      <c r="K23" s="39"/>
      <c r="L23" s="139"/>
      <c r="S23" s="39"/>
      <c r="T23" s="39"/>
      <c r="U23" s="39"/>
      <c r="V23" s="39"/>
      <c r="W23" s="39"/>
      <c r="X23" s="39"/>
      <c r="Y23" s="39"/>
      <c r="Z23" s="39"/>
      <c r="AA23" s="39"/>
      <c r="AB23" s="39"/>
      <c r="AC23" s="39"/>
      <c r="AD23" s="39"/>
      <c r="AE23" s="39"/>
    </row>
    <row r="24" s="2" customFormat="1" ht="18" customHeight="1">
      <c r="A24" s="39"/>
      <c r="B24" s="45"/>
      <c r="C24" s="39"/>
      <c r="D24" s="39"/>
      <c r="E24" s="141" t="s">
        <v>129</v>
      </c>
      <c r="F24" s="39"/>
      <c r="G24" s="39"/>
      <c r="H24" s="39"/>
      <c r="I24" s="142" t="s">
        <v>28</v>
      </c>
      <c r="J24" s="141" t="s">
        <v>19</v>
      </c>
      <c r="K24" s="39"/>
      <c r="L24" s="139"/>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2" customFormat="1" ht="6.96"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2" customFormat="1" ht="25.44" customHeight="1">
      <c r="A30" s="39"/>
      <c r="B30" s="45"/>
      <c r="C30" s="39"/>
      <c r="D30" s="151" t="s">
        <v>38</v>
      </c>
      <c r="E30" s="39"/>
      <c r="F30" s="39"/>
      <c r="G30" s="39"/>
      <c r="H30" s="39"/>
      <c r="I30" s="138"/>
      <c r="J30" s="152">
        <f>ROUND(J83, 2)</f>
        <v>0</v>
      </c>
      <c r="K30" s="39"/>
      <c r="L30" s="139"/>
      <c r="S30" s="39"/>
      <c r="T30" s="39"/>
      <c r="U30" s="39"/>
      <c r="V30" s="39"/>
      <c r="W30" s="39"/>
      <c r="X30" s="39"/>
      <c r="Y30" s="39"/>
      <c r="Z30" s="39"/>
      <c r="AA30" s="39"/>
      <c r="AB30" s="39"/>
      <c r="AC30" s="39"/>
      <c r="AD30" s="39"/>
      <c r="AE30" s="39"/>
    </row>
    <row r="31" s="2" customFormat="1" ht="6.96"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2" customFormat="1" ht="14.4" customHeight="1">
      <c r="A33" s="39"/>
      <c r="B33" s="45"/>
      <c r="C33" s="39"/>
      <c r="D33" s="155" t="s">
        <v>42</v>
      </c>
      <c r="E33" s="136" t="s">
        <v>43</v>
      </c>
      <c r="F33" s="156">
        <f>ROUND((SUM(BE83:BE93)),  2)</f>
        <v>0</v>
      </c>
      <c r="G33" s="39"/>
      <c r="H33" s="39"/>
      <c r="I33" s="157">
        <v>0.20999999999999999</v>
      </c>
      <c r="J33" s="156">
        <f>ROUND(((SUM(BE83:BE93))*I33),  2)</f>
        <v>0</v>
      </c>
      <c r="K33" s="39"/>
      <c r="L33" s="139"/>
      <c r="S33" s="39"/>
      <c r="T33" s="39"/>
      <c r="U33" s="39"/>
      <c r="V33" s="39"/>
      <c r="W33" s="39"/>
      <c r="X33" s="39"/>
      <c r="Y33" s="39"/>
      <c r="Z33" s="39"/>
      <c r="AA33" s="39"/>
      <c r="AB33" s="39"/>
      <c r="AC33" s="39"/>
      <c r="AD33" s="39"/>
      <c r="AE33" s="39"/>
    </row>
    <row r="34" s="2" customFormat="1" ht="14.4" customHeight="1">
      <c r="A34" s="39"/>
      <c r="B34" s="45"/>
      <c r="C34" s="39"/>
      <c r="D34" s="39"/>
      <c r="E34" s="136" t="s">
        <v>44</v>
      </c>
      <c r="F34" s="156">
        <f>ROUND((SUM(BF83:BF93)),  2)</f>
        <v>0</v>
      </c>
      <c r="G34" s="39"/>
      <c r="H34" s="39"/>
      <c r="I34" s="157">
        <v>0.14999999999999999</v>
      </c>
      <c r="J34" s="156">
        <f>ROUND(((SUM(BF83:BF93))*I34),  2)</f>
        <v>0</v>
      </c>
      <c r="K34" s="39"/>
      <c r="L34" s="139"/>
      <c r="S34" s="39"/>
      <c r="T34" s="39"/>
      <c r="U34" s="39"/>
      <c r="V34" s="39"/>
      <c r="W34" s="39"/>
      <c r="X34" s="39"/>
      <c r="Y34" s="39"/>
      <c r="Z34" s="39"/>
      <c r="AA34" s="39"/>
      <c r="AB34" s="39"/>
      <c r="AC34" s="39"/>
      <c r="AD34" s="39"/>
      <c r="AE34" s="39"/>
    </row>
    <row r="35" hidden="1" s="2" customFormat="1" ht="14.4" customHeight="1">
      <c r="A35" s="39"/>
      <c r="B35" s="45"/>
      <c r="C35" s="39"/>
      <c r="D35" s="39"/>
      <c r="E35" s="136" t="s">
        <v>45</v>
      </c>
      <c r="F35" s="156">
        <f>ROUND((SUM(BG83:BG93)),  2)</f>
        <v>0</v>
      </c>
      <c r="G35" s="39"/>
      <c r="H35" s="39"/>
      <c r="I35" s="157">
        <v>0.20999999999999999</v>
      </c>
      <c r="J35" s="156">
        <f>0</f>
        <v>0</v>
      </c>
      <c r="K35" s="39"/>
      <c r="L35" s="139"/>
      <c r="S35" s="39"/>
      <c r="T35" s="39"/>
      <c r="U35" s="39"/>
      <c r="V35" s="39"/>
      <c r="W35" s="39"/>
      <c r="X35" s="39"/>
      <c r="Y35" s="39"/>
      <c r="Z35" s="39"/>
      <c r="AA35" s="39"/>
      <c r="AB35" s="39"/>
      <c r="AC35" s="39"/>
      <c r="AD35" s="39"/>
      <c r="AE35" s="39"/>
    </row>
    <row r="36" hidden="1" s="2" customFormat="1" ht="14.4" customHeight="1">
      <c r="A36" s="39"/>
      <c r="B36" s="45"/>
      <c r="C36" s="39"/>
      <c r="D36" s="39"/>
      <c r="E36" s="136" t="s">
        <v>46</v>
      </c>
      <c r="F36" s="156">
        <f>ROUND((SUM(BH83:BH93)),  2)</f>
        <v>0</v>
      </c>
      <c r="G36" s="39"/>
      <c r="H36" s="39"/>
      <c r="I36" s="157">
        <v>0.14999999999999999</v>
      </c>
      <c r="J36" s="156">
        <f>0</f>
        <v>0</v>
      </c>
      <c r="K36" s="39"/>
      <c r="L36" s="139"/>
      <c r="S36" s="39"/>
      <c r="T36" s="39"/>
      <c r="U36" s="39"/>
      <c r="V36" s="39"/>
      <c r="W36" s="39"/>
      <c r="X36" s="39"/>
      <c r="Y36" s="39"/>
      <c r="Z36" s="39"/>
      <c r="AA36" s="39"/>
      <c r="AB36" s="39"/>
      <c r="AC36" s="39"/>
      <c r="AD36" s="39"/>
      <c r="AE36" s="39"/>
    </row>
    <row r="37" hidden="1" s="2" customFormat="1" ht="14.4" customHeight="1">
      <c r="A37" s="39"/>
      <c r="B37" s="45"/>
      <c r="C37" s="39"/>
      <c r="D37" s="39"/>
      <c r="E37" s="136" t="s">
        <v>47</v>
      </c>
      <c r="F37" s="156">
        <f>ROUND((SUM(BI83:BI93)),  2)</f>
        <v>0</v>
      </c>
      <c r="G37" s="39"/>
      <c r="H37" s="39"/>
      <c r="I37" s="157">
        <v>0</v>
      </c>
      <c r="J37" s="156">
        <f>0</f>
        <v>0</v>
      </c>
      <c r="K37" s="39"/>
      <c r="L37" s="139"/>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2" customFormat="1" ht="25.4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2" customFormat="1" ht="6.96"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2" customFormat="1" ht="24.96" customHeight="1">
      <c r="A45" s="39"/>
      <c r="B45" s="40"/>
      <c r="C45" s="24" t="s">
        <v>130</v>
      </c>
      <c r="D45" s="41"/>
      <c r="E45" s="41"/>
      <c r="F45" s="41"/>
      <c r="G45" s="41"/>
      <c r="H45" s="41"/>
      <c r="I45" s="138"/>
      <c r="J45" s="41"/>
      <c r="K45" s="41"/>
      <c r="L45" s="139"/>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2" customFormat="1" ht="16.5" customHeight="1">
      <c r="A48" s="39"/>
      <c r="B48" s="40"/>
      <c r="C48" s="41"/>
      <c r="D48" s="41"/>
      <c r="E48" s="172" t="str">
        <f>E7</f>
        <v>Parkoviště a komunikace Rumburk Na ValechR1</v>
      </c>
      <c r="F48" s="33"/>
      <c r="G48" s="33"/>
      <c r="H48" s="33"/>
      <c r="I48" s="138"/>
      <c r="J48" s="41"/>
      <c r="K48" s="41"/>
      <c r="L48" s="139"/>
      <c r="S48" s="39"/>
      <c r="T48" s="39"/>
      <c r="U48" s="39"/>
      <c r="V48" s="39"/>
      <c r="W48" s="39"/>
      <c r="X48" s="39"/>
      <c r="Y48" s="39"/>
      <c r="Z48" s="39"/>
      <c r="AA48" s="39"/>
      <c r="AB48" s="39"/>
      <c r="AC48" s="39"/>
      <c r="AD48" s="39"/>
      <c r="AE48" s="39"/>
    </row>
    <row r="49" s="2" customFormat="1" ht="12" customHeight="1">
      <c r="A49" s="39"/>
      <c r="B49" s="40"/>
      <c r="C49" s="33" t="s">
        <v>114</v>
      </c>
      <c r="D49" s="41"/>
      <c r="E49" s="41"/>
      <c r="F49" s="41"/>
      <c r="G49" s="41"/>
      <c r="H49" s="41"/>
      <c r="I49" s="138"/>
      <c r="J49" s="41"/>
      <c r="K49" s="41"/>
      <c r="L49" s="139"/>
      <c r="S49" s="39"/>
      <c r="T49" s="39"/>
      <c r="U49" s="39"/>
      <c r="V49" s="39"/>
      <c r="W49" s="39"/>
      <c r="X49" s="39"/>
      <c r="Y49" s="39"/>
      <c r="Z49" s="39"/>
      <c r="AA49" s="39"/>
      <c r="AB49" s="39"/>
      <c r="AC49" s="39"/>
      <c r="AD49" s="39"/>
      <c r="AE49" s="39"/>
    </row>
    <row r="50" s="2" customFormat="1" ht="16.5" customHeight="1">
      <c r="A50" s="39"/>
      <c r="B50" s="40"/>
      <c r="C50" s="41"/>
      <c r="D50" s="41"/>
      <c r="E50" s="70" t="str">
        <f>E9</f>
        <v>06 - Vedlejší a ostatní rozpočtové náklady</v>
      </c>
      <c r="F50" s="41"/>
      <c r="G50" s="41"/>
      <c r="H50" s="41"/>
      <c r="I50" s="138"/>
      <c r="J50" s="41"/>
      <c r="K50" s="41"/>
      <c r="L50" s="139"/>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Rumburk</v>
      </c>
      <c r="G52" s="41"/>
      <c r="H52" s="41"/>
      <c r="I52" s="142" t="s">
        <v>23</v>
      </c>
      <c r="J52" s="73" t="str">
        <f>IF(J12="","",J12)</f>
        <v>30. 7. 2019</v>
      </c>
      <c r="K52" s="41"/>
      <c r="L52" s="139"/>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Město Rumburk</v>
      </c>
      <c r="G54" s="41"/>
      <c r="H54" s="41"/>
      <c r="I54" s="142" t="s">
        <v>31</v>
      </c>
      <c r="J54" s="37" t="str">
        <f>E21</f>
        <v>VPH s.r.o.</v>
      </c>
      <c r="K54" s="41"/>
      <c r="L54" s="139"/>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42" t="s">
        <v>34</v>
      </c>
      <c r="J55" s="37" t="str">
        <f>E24</f>
        <v>ing.Žílová</v>
      </c>
      <c r="K55" s="41"/>
      <c r="L55" s="139"/>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2" customFormat="1" ht="29.28" customHeight="1">
      <c r="A57" s="39"/>
      <c r="B57" s="40"/>
      <c r="C57" s="173" t="s">
        <v>131</v>
      </c>
      <c r="D57" s="174"/>
      <c r="E57" s="174"/>
      <c r="F57" s="174"/>
      <c r="G57" s="174"/>
      <c r="H57" s="174"/>
      <c r="I57" s="175"/>
      <c r="J57" s="176" t="s">
        <v>132</v>
      </c>
      <c r="K57" s="174"/>
      <c r="L57" s="139"/>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2" customFormat="1" ht="22.8" customHeight="1">
      <c r="A59" s="39"/>
      <c r="B59" s="40"/>
      <c r="C59" s="177" t="s">
        <v>70</v>
      </c>
      <c r="D59" s="41"/>
      <c r="E59" s="41"/>
      <c r="F59" s="41"/>
      <c r="G59" s="41"/>
      <c r="H59" s="41"/>
      <c r="I59" s="138"/>
      <c r="J59" s="103">
        <f>J83</f>
        <v>0</v>
      </c>
      <c r="K59" s="41"/>
      <c r="L59" s="139"/>
      <c r="S59" s="39"/>
      <c r="T59" s="39"/>
      <c r="U59" s="39"/>
      <c r="V59" s="39"/>
      <c r="W59" s="39"/>
      <c r="X59" s="39"/>
      <c r="Y59" s="39"/>
      <c r="Z59" s="39"/>
      <c r="AA59" s="39"/>
      <c r="AB59" s="39"/>
      <c r="AC59" s="39"/>
      <c r="AD59" s="39"/>
      <c r="AE59" s="39"/>
      <c r="AU59" s="18" t="s">
        <v>133</v>
      </c>
    </row>
    <row r="60" s="9" customFormat="1" ht="24.96" customHeight="1">
      <c r="A60" s="9"/>
      <c r="B60" s="178"/>
      <c r="C60" s="179"/>
      <c r="D60" s="180" t="s">
        <v>1325</v>
      </c>
      <c r="E60" s="181"/>
      <c r="F60" s="181"/>
      <c r="G60" s="181"/>
      <c r="H60" s="181"/>
      <c r="I60" s="182"/>
      <c r="J60" s="183">
        <f>J84</f>
        <v>0</v>
      </c>
      <c r="K60" s="179"/>
      <c r="L60" s="184"/>
      <c r="S60" s="9"/>
      <c r="T60" s="9"/>
      <c r="U60" s="9"/>
      <c r="V60" s="9"/>
      <c r="W60" s="9"/>
      <c r="X60" s="9"/>
      <c r="Y60" s="9"/>
      <c r="Z60" s="9"/>
      <c r="AA60" s="9"/>
      <c r="AB60" s="9"/>
      <c r="AC60" s="9"/>
      <c r="AD60" s="9"/>
      <c r="AE60" s="9"/>
    </row>
    <row r="61" s="10" customFormat="1" ht="19.92" customHeight="1">
      <c r="A61" s="10"/>
      <c r="B61" s="185"/>
      <c r="C61" s="186"/>
      <c r="D61" s="187" t="s">
        <v>1326</v>
      </c>
      <c r="E61" s="188"/>
      <c r="F61" s="188"/>
      <c r="G61" s="188"/>
      <c r="H61" s="188"/>
      <c r="I61" s="189"/>
      <c r="J61" s="190">
        <f>J85</f>
        <v>0</v>
      </c>
      <c r="K61" s="186"/>
      <c r="L61" s="191"/>
      <c r="S61" s="10"/>
      <c r="T61" s="10"/>
      <c r="U61" s="10"/>
      <c r="V61" s="10"/>
      <c r="W61" s="10"/>
      <c r="X61" s="10"/>
      <c r="Y61" s="10"/>
      <c r="Z61" s="10"/>
      <c r="AA61" s="10"/>
      <c r="AB61" s="10"/>
      <c r="AC61" s="10"/>
      <c r="AD61" s="10"/>
      <c r="AE61" s="10"/>
    </row>
    <row r="62" s="10" customFormat="1" ht="19.92" customHeight="1">
      <c r="A62" s="10"/>
      <c r="B62" s="185"/>
      <c r="C62" s="186"/>
      <c r="D62" s="187" t="s">
        <v>1327</v>
      </c>
      <c r="E62" s="188"/>
      <c r="F62" s="188"/>
      <c r="G62" s="188"/>
      <c r="H62" s="188"/>
      <c r="I62" s="189"/>
      <c r="J62" s="190">
        <f>J88</f>
        <v>0</v>
      </c>
      <c r="K62" s="186"/>
      <c r="L62" s="191"/>
      <c r="S62" s="10"/>
      <c r="T62" s="10"/>
      <c r="U62" s="10"/>
      <c r="V62" s="10"/>
      <c r="W62" s="10"/>
      <c r="X62" s="10"/>
      <c r="Y62" s="10"/>
      <c r="Z62" s="10"/>
      <c r="AA62" s="10"/>
      <c r="AB62" s="10"/>
      <c r="AC62" s="10"/>
      <c r="AD62" s="10"/>
      <c r="AE62" s="10"/>
    </row>
    <row r="63" s="10" customFormat="1" ht="19.92" customHeight="1">
      <c r="A63" s="10"/>
      <c r="B63" s="185"/>
      <c r="C63" s="186"/>
      <c r="D63" s="187" t="s">
        <v>1328</v>
      </c>
      <c r="E63" s="188"/>
      <c r="F63" s="188"/>
      <c r="G63" s="188"/>
      <c r="H63" s="188"/>
      <c r="I63" s="189"/>
      <c r="J63" s="190">
        <f>J91</f>
        <v>0</v>
      </c>
      <c r="K63" s="186"/>
      <c r="L63" s="191"/>
      <c r="S63" s="10"/>
      <c r="T63" s="10"/>
      <c r="U63" s="10"/>
      <c r="V63" s="10"/>
      <c r="W63" s="10"/>
      <c r="X63" s="10"/>
      <c r="Y63" s="10"/>
      <c r="Z63" s="10"/>
      <c r="AA63" s="10"/>
      <c r="AB63" s="10"/>
      <c r="AC63" s="10"/>
      <c r="AD63" s="10"/>
      <c r="AE63" s="10"/>
    </row>
    <row r="64" s="2" customFormat="1" ht="21.84" customHeight="1">
      <c r="A64" s="39"/>
      <c r="B64" s="40"/>
      <c r="C64" s="41"/>
      <c r="D64" s="41"/>
      <c r="E64" s="41"/>
      <c r="F64" s="41"/>
      <c r="G64" s="41"/>
      <c r="H64" s="41"/>
      <c r="I64" s="138"/>
      <c r="J64" s="41"/>
      <c r="K64" s="41"/>
      <c r="L64" s="139"/>
      <c r="S64" s="39"/>
      <c r="T64" s="39"/>
      <c r="U64" s="39"/>
      <c r="V64" s="39"/>
      <c r="W64" s="39"/>
      <c r="X64" s="39"/>
      <c r="Y64" s="39"/>
      <c r="Z64" s="39"/>
      <c r="AA64" s="39"/>
      <c r="AB64" s="39"/>
      <c r="AC64" s="39"/>
      <c r="AD64" s="39"/>
      <c r="AE64" s="39"/>
    </row>
    <row r="65" s="2" customFormat="1" ht="6.96" customHeight="1">
      <c r="A65" s="39"/>
      <c r="B65" s="60"/>
      <c r="C65" s="61"/>
      <c r="D65" s="61"/>
      <c r="E65" s="61"/>
      <c r="F65" s="61"/>
      <c r="G65" s="61"/>
      <c r="H65" s="61"/>
      <c r="I65" s="168"/>
      <c r="J65" s="61"/>
      <c r="K65" s="61"/>
      <c r="L65" s="139"/>
      <c r="S65" s="39"/>
      <c r="T65" s="39"/>
      <c r="U65" s="39"/>
      <c r="V65" s="39"/>
      <c r="W65" s="39"/>
      <c r="X65" s="39"/>
      <c r="Y65" s="39"/>
      <c r="Z65" s="39"/>
      <c r="AA65" s="39"/>
      <c r="AB65" s="39"/>
      <c r="AC65" s="39"/>
      <c r="AD65" s="39"/>
      <c r="AE65" s="39"/>
    </row>
    <row r="69" s="2" customFormat="1" ht="6.96" customHeight="1">
      <c r="A69" s="39"/>
      <c r="B69" s="62"/>
      <c r="C69" s="63"/>
      <c r="D69" s="63"/>
      <c r="E69" s="63"/>
      <c r="F69" s="63"/>
      <c r="G69" s="63"/>
      <c r="H69" s="63"/>
      <c r="I69" s="171"/>
      <c r="J69" s="63"/>
      <c r="K69" s="63"/>
      <c r="L69" s="139"/>
      <c r="S69" s="39"/>
      <c r="T69" s="39"/>
      <c r="U69" s="39"/>
      <c r="V69" s="39"/>
      <c r="W69" s="39"/>
      <c r="X69" s="39"/>
      <c r="Y69" s="39"/>
      <c r="Z69" s="39"/>
      <c r="AA69" s="39"/>
      <c r="AB69" s="39"/>
      <c r="AC69" s="39"/>
      <c r="AD69" s="39"/>
      <c r="AE69" s="39"/>
    </row>
    <row r="70" s="2" customFormat="1" ht="24.96" customHeight="1">
      <c r="A70" s="39"/>
      <c r="B70" s="40"/>
      <c r="C70" s="24" t="s">
        <v>145</v>
      </c>
      <c r="D70" s="41"/>
      <c r="E70" s="41"/>
      <c r="F70" s="41"/>
      <c r="G70" s="41"/>
      <c r="H70" s="41"/>
      <c r="I70" s="138"/>
      <c r="J70" s="41"/>
      <c r="K70" s="41"/>
      <c r="L70" s="139"/>
      <c r="S70" s="39"/>
      <c r="T70" s="39"/>
      <c r="U70" s="39"/>
      <c r="V70" s="39"/>
      <c r="W70" s="39"/>
      <c r="X70" s="39"/>
      <c r="Y70" s="39"/>
      <c r="Z70" s="39"/>
      <c r="AA70" s="39"/>
      <c r="AB70" s="39"/>
      <c r="AC70" s="39"/>
      <c r="AD70" s="39"/>
      <c r="AE70" s="39"/>
    </row>
    <row r="71" s="2" customFormat="1" ht="6.96" customHeight="1">
      <c r="A71" s="39"/>
      <c r="B71" s="40"/>
      <c r="C71" s="41"/>
      <c r="D71" s="41"/>
      <c r="E71" s="41"/>
      <c r="F71" s="41"/>
      <c r="G71" s="41"/>
      <c r="H71" s="41"/>
      <c r="I71" s="138"/>
      <c r="J71" s="41"/>
      <c r="K71" s="41"/>
      <c r="L71" s="139"/>
      <c r="S71" s="39"/>
      <c r="T71" s="39"/>
      <c r="U71" s="39"/>
      <c r="V71" s="39"/>
      <c r="W71" s="39"/>
      <c r="X71" s="39"/>
      <c r="Y71" s="39"/>
      <c r="Z71" s="39"/>
      <c r="AA71" s="39"/>
      <c r="AB71" s="39"/>
      <c r="AC71" s="39"/>
      <c r="AD71" s="39"/>
      <c r="AE71" s="39"/>
    </row>
    <row r="72" s="2" customFormat="1" ht="12" customHeight="1">
      <c r="A72" s="39"/>
      <c r="B72" s="40"/>
      <c r="C72" s="33" t="s">
        <v>16</v>
      </c>
      <c r="D72" s="41"/>
      <c r="E72" s="41"/>
      <c r="F72" s="41"/>
      <c r="G72" s="41"/>
      <c r="H72" s="41"/>
      <c r="I72" s="138"/>
      <c r="J72" s="41"/>
      <c r="K72" s="41"/>
      <c r="L72" s="139"/>
      <c r="S72" s="39"/>
      <c r="T72" s="39"/>
      <c r="U72" s="39"/>
      <c r="V72" s="39"/>
      <c r="W72" s="39"/>
      <c r="X72" s="39"/>
      <c r="Y72" s="39"/>
      <c r="Z72" s="39"/>
      <c r="AA72" s="39"/>
      <c r="AB72" s="39"/>
      <c r="AC72" s="39"/>
      <c r="AD72" s="39"/>
      <c r="AE72" s="39"/>
    </row>
    <row r="73" s="2" customFormat="1" ht="16.5" customHeight="1">
      <c r="A73" s="39"/>
      <c r="B73" s="40"/>
      <c r="C73" s="41"/>
      <c r="D73" s="41"/>
      <c r="E73" s="172" t="str">
        <f>E7</f>
        <v>Parkoviště a komunikace Rumburk Na ValechR1</v>
      </c>
      <c r="F73" s="33"/>
      <c r="G73" s="33"/>
      <c r="H73" s="33"/>
      <c r="I73" s="138"/>
      <c r="J73" s="41"/>
      <c r="K73" s="41"/>
      <c r="L73" s="139"/>
      <c r="S73" s="39"/>
      <c r="T73" s="39"/>
      <c r="U73" s="39"/>
      <c r="V73" s="39"/>
      <c r="W73" s="39"/>
      <c r="X73" s="39"/>
      <c r="Y73" s="39"/>
      <c r="Z73" s="39"/>
      <c r="AA73" s="39"/>
      <c r="AB73" s="39"/>
      <c r="AC73" s="39"/>
      <c r="AD73" s="39"/>
      <c r="AE73" s="39"/>
    </row>
    <row r="74" s="2" customFormat="1" ht="12" customHeight="1">
      <c r="A74" s="39"/>
      <c r="B74" s="40"/>
      <c r="C74" s="33" t="s">
        <v>114</v>
      </c>
      <c r="D74" s="41"/>
      <c r="E74" s="41"/>
      <c r="F74" s="41"/>
      <c r="G74" s="41"/>
      <c r="H74" s="41"/>
      <c r="I74" s="138"/>
      <c r="J74" s="41"/>
      <c r="K74" s="41"/>
      <c r="L74" s="139"/>
      <c r="S74" s="39"/>
      <c r="T74" s="39"/>
      <c r="U74" s="39"/>
      <c r="V74" s="39"/>
      <c r="W74" s="39"/>
      <c r="X74" s="39"/>
      <c r="Y74" s="39"/>
      <c r="Z74" s="39"/>
      <c r="AA74" s="39"/>
      <c r="AB74" s="39"/>
      <c r="AC74" s="39"/>
      <c r="AD74" s="39"/>
      <c r="AE74" s="39"/>
    </row>
    <row r="75" s="2" customFormat="1" ht="16.5" customHeight="1">
      <c r="A75" s="39"/>
      <c r="B75" s="40"/>
      <c r="C75" s="41"/>
      <c r="D75" s="41"/>
      <c r="E75" s="70" t="str">
        <f>E9</f>
        <v>06 - Vedlejší a ostatní rozpočtové náklady</v>
      </c>
      <c r="F75" s="41"/>
      <c r="G75" s="41"/>
      <c r="H75" s="41"/>
      <c r="I75" s="138"/>
      <c r="J75" s="41"/>
      <c r="K75" s="41"/>
      <c r="L75" s="139"/>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138"/>
      <c r="J76" s="41"/>
      <c r="K76" s="41"/>
      <c r="L76" s="139"/>
      <c r="S76" s="39"/>
      <c r="T76" s="39"/>
      <c r="U76" s="39"/>
      <c r="V76" s="39"/>
      <c r="W76" s="39"/>
      <c r="X76" s="39"/>
      <c r="Y76" s="39"/>
      <c r="Z76" s="39"/>
      <c r="AA76" s="39"/>
      <c r="AB76" s="39"/>
      <c r="AC76" s="39"/>
      <c r="AD76" s="39"/>
      <c r="AE76" s="39"/>
    </row>
    <row r="77" s="2" customFormat="1" ht="12" customHeight="1">
      <c r="A77" s="39"/>
      <c r="B77" s="40"/>
      <c r="C77" s="33" t="s">
        <v>21</v>
      </c>
      <c r="D77" s="41"/>
      <c r="E77" s="41"/>
      <c r="F77" s="28" t="str">
        <f>F12</f>
        <v>Rumburk</v>
      </c>
      <c r="G77" s="41"/>
      <c r="H77" s="41"/>
      <c r="I77" s="142" t="s">
        <v>23</v>
      </c>
      <c r="J77" s="73" t="str">
        <f>IF(J12="","",J12)</f>
        <v>30. 7. 2019</v>
      </c>
      <c r="K77" s="41"/>
      <c r="L77" s="139"/>
      <c r="S77" s="39"/>
      <c r="T77" s="39"/>
      <c r="U77" s="39"/>
      <c r="V77" s="39"/>
      <c r="W77" s="39"/>
      <c r="X77" s="39"/>
      <c r="Y77" s="39"/>
      <c r="Z77" s="39"/>
      <c r="AA77" s="39"/>
      <c r="AB77" s="39"/>
      <c r="AC77" s="39"/>
      <c r="AD77" s="39"/>
      <c r="AE77" s="39"/>
    </row>
    <row r="78" s="2" customFormat="1" ht="6.96" customHeight="1">
      <c r="A78" s="39"/>
      <c r="B78" s="40"/>
      <c r="C78" s="41"/>
      <c r="D78" s="41"/>
      <c r="E78" s="41"/>
      <c r="F78" s="41"/>
      <c r="G78" s="41"/>
      <c r="H78" s="41"/>
      <c r="I78" s="138"/>
      <c r="J78" s="41"/>
      <c r="K78" s="41"/>
      <c r="L78" s="139"/>
      <c r="S78" s="39"/>
      <c r="T78" s="39"/>
      <c r="U78" s="39"/>
      <c r="V78" s="39"/>
      <c r="W78" s="39"/>
      <c r="X78" s="39"/>
      <c r="Y78" s="39"/>
      <c r="Z78" s="39"/>
      <c r="AA78" s="39"/>
      <c r="AB78" s="39"/>
      <c r="AC78" s="39"/>
      <c r="AD78" s="39"/>
      <c r="AE78" s="39"/>
    </row>
    <row r="79" s="2" customFormat="1" ht="15.15" customHeight="1">
      <c r="A79" s="39"/>
      <c r="B79" s="40"/>
      <c r="C79" s="33" t="s">
        <v>25</v>
      </c>
      <c r="D79" s="41"/>
      <c r="E79" s="41"/>
      <c r="F79" s="28" t="str">
        <f>E15</f>
        <v>Město Rumburk</v>
      </c>
      <c r="G79" s="41"/>
      <c r="H79" s="41"/>
      <c r="I79" s="142" t="s">
        <v>31</v>
      </c>
      <c r="J79" s="37" t="str">
        <f>E21</f>
        <v>VPH s.r.o.</v>
      </c>
      <c r="K79" s="41"/>
      <c r="L79" s="139"/>
      <c r="S79" s="39"/>
      <c r="T79" s="39"/>
      <c r="U79" s="39"/>
      <c r="V79" s="39"/>
      <c r="W79" s="39"/>
      <c r="X79" s="39"/>
      <c r="Y79" s="39"/>
      <c r="Z79" s="39"/>
      <c r="AA79" s="39"/>
      <c r="AB79" s="39"/>
      <c r="AC79" s="39"/>
      <c r="AD79" s="39"/>
      <c r="AE79" s="39"/>
    </row>
    <row r="80" s="2" customFormat="1" ht="15.15" customHeight="1">
      <c r="A80" s="39"/>
      <c r="B80" s="40"/>
      <c r="C80" s="33" t="s">
        <v>29</v>
      </c>
      <c r="D80" s="41"/>
      <c r="E80" s="41"/>
      <c r="F80" s="28" t="str">
        <f>IF(E18="","",E18)</f>
        <v>Vyplň údaj</v>
      </c>
      <c r="G80" s="41"/>
      <c r="H80" s="41"/>
      <c r="I80" s="142" t="s">
        <v>34</v>
      </c>
      <c r="J80" s="37" t="str">
        <f>E24</f>
        <v>ing.Žílová</v>
      </c>
      <c r="K80" s="41"/>
      <c r="L80" s="139"/>
      <c r="S80" s="39"/>
      <c r="T80" s="39"/>
      <c r="U80" s="39"/>
      <c r="V80" s="39"/>
      <c r="W80" s="39"/>
      <c r="X80" s="39"/>
      <c r="Y80" s="39"/>
      <c r="Z80" s="39"/>
      <c r="AA80" s="39"/>
      <c r="AB80" s="39"/>
      <c r="AC80" s="39"/>
      <c r="AD80" s="39"/>
      <c r="AE80" s="39"/>
    </row>
    <row r="81" s="2" customFormat="1" ht="10.32" customHeight="1">
      <c r="A81" s="39"/>
      <c r="B81" s="40"/>
      <c r="C81" s="41"/>
      <c r="D81" s="41"/>
      <c r="E81" s="41"/>
      <c r="F81" s="41"/>
      <c r="G81" s="41"/>
      <c r="H81" s="41"/>
      <c r="I81" s="138"/>
      <c r="J81" s="41"/>
      <c r="K81" s="41"/>
      <c r="L81" s="139"/>
      <c r="S81" s="39"/>
      <c r="T81" s="39"/>
      <c r="U81" s="39"/>
      <c r="V81" s="39"/>
      <c r="W81" s="39"/>
      <c r="X81" s="39"/>
      <c r="Y81" s="39"/>
      <c r="Z81" s="39"/>
      <c r="AA81" s="39"/>
      <c r="AB81" s="39"/>
      <c r="AC81" s="39"/>
      <c r="AD81" s="39"/>
      <c r="AE81" s="39"/>
    </row>
    <row r="82" s="11" customFormat="1" ht="29.28" customHeight="1">
      <c r="A82" s="192"/>
      <c r="B82" s="193"/>
      <c r="C82" s="194" t="s">
        <v>146</v>
      </c>
      <c r="D82" s="195" t="s">
        <v>57</v>
      </c>
      <c r="E82" s="195" t="s">
        <v>53</v>
      </c>
      <c r="F82" s="195" t="s">
        <v>54</v>
      </c>
      <c r="G82" s="195" t="s">
        <v>147</v>
      </c>
      <c r="H82" s="195" t="s">
        <v>148</v>
      </c>
      <c r="I82" s="196" t="s">
        <v>149</v>
      </c>
      <c r="J82" s="195" t="s">
        <v>132</v>
      </c>
      <c r="K82" s="197" t="s">
        <v>150</v>
      </c>
      <c r="L82" s="198"/>
      <c r="M82" s="93" t="s">
        <v>19</v>
      </c>
      <c r="N82" s="94" t="s">
        <v>42</v>
      </c>
      <c r="O82" s="94" t="s">
        <v>151</v>
      </c>
      <c r="P82" s="94" t="s">
        <v>152</v>
      </c>
      <c r="Q82" s="94" t="s">
        <v>153</v>
      </c>
      <c r="R82" s="94" t="s">
        <v>154</v>
      </c>
      <c r="S82" s="94" t="s">
        <v>155</v>
      </c>
      <c r="T82" s="95" t="s">
        <v>156</v>
      </c>
      <c r="U82" s="192"/>
      <c r="V82" s="192"/>
      <c r="W82" s="192"/>
      <c r="X82" s="192"/>
      <c r="Y82" s="192"/>
      <c r="Z82" s="192"/>
      <c r="AA82" s="192"/>
      <c r="AB82" s="192"/>
      <c r="AC82" s="192"/>
      <c r="AD82" s="192"/>
      <c r="AE82" s="192"/>
    </row>
    <row r="83" s="2" customFormat="1" ht="22.8" customHeight="1">
      <c r="A83" s="39"/>
      <c r="B83" s="40"/>
      <c r="C83" s="100" t="s">
        <v>157</v>
      </c>
      <c r="D83" s="41"/>
      <c r="E83" s="41"/>
      <c r="F83" s="41"/>
      <c r="G83" s="41"/>
      <c r="H83" s="41"/>
      <c r="I83" s="138"/>
      <c r="J83" s="199">
        <f>BK83</f>
        <v>0</v>
      </c>
      <c r="K83" s="41"/>
      <c r="L83" s="45"/>
      <c r="M83" s="96"/>
      <c r="N83" s="200"/>
      <c r="O83" s="97"/>
      <c r="P83" s="201">
        <f>P84</f>
        <v>0</v>
      </c>
      <c r="Q83" s="97"/>
      <c r="R83" s="201">
        <f>R84</f>
        <v>0</v>
      </c>
      <c r="S83" s="97"/>
      <c r="T83" s="202">
        <f>T84</f>
        <v>0</v>
      </c>
      <c r="U83" s="39"/>
      <c r="V83" s="39"/>
      <c r="W83" s="39"/>
      <c r="X83" s="39"/>
      <c r="Y83" s="39"/>
      <c r="Z83" s="39"/>
      <c r="AA83" s="39"/>
      <c r="AB83" s="39"/>
      <c r="AC83" s="39"/>
      <c r="AD83" s="39"/>
      <c r="AE83" s="39"/>
      <c r="AT83" s="18" t="s">
        <v>71</v>
      </c>
      <c r="AU83" s="18" t="s">
        <v>133</v>
      </c>
      <c r="BK83" s="203">
        <f>BK84</f>
        <v>0</v>
      </c>
    </row>
    <row r="84" s="12" customFormat="1" ht="25.92" customHeight="1">
      <c r="A84" s="12"/>
      <c r="B84" s="204"/>
      <c r="C84" s="205"/>
      <c r="D84" s="206" t="s">
        <v>71</v>
      </c>
      <c r="E84" s="207" t="s">
        <v>1329</v>
      </c>
      <c r="F84" s="207" t="s">
        <v>1330</v>
      </c>
      <c r="G84" s="205"/>
      <c r="H84" s="205"/>
      <c r="I84" s="208"/>
      <c r="J84" s="209">
        <f>BK84</f>
        <v>0</v>
      </c>
      <c r="K84" s="205"/>
      <c r="L84" s="210"/>
      <c r="M84" s="211"/>
      <c r="N84" s="212"/>
      <c r="O84" s="212"/>
      <c r="P84" s="213">
        <f>P85+P88+P91</f>
        <v>0</v>
      </c>
      <c r="Q84" s="212"/>
      <c r="R84" s="213">
        <f>R85+R88+R91</f>
        <v>0</v>
      </c>
      <c r="S84" s="212"/>
      <c r="T84" s="214">
        <f>T85+T88+T91</f>
        <v>0</v>
      </c>
      <c r="U84" s="12"/>
      <c r="V84" s="12"/>
      <c r="W84" s="12"/>
      <c r="X84" s="12"/>
      <c r="Y84" s="12"/>
      <c r="Z84" s="12"/>
      <c r="AA84" s="12"/>
      <c r="AB84" s="12"/>
      <c r="AC84" s="12"/>
      <c r="AD84" s="12"/>
      <c r="AE84" s="12"/>
      <c r="AR84" s="215" t="s">
        <v>194</v>
      </c>
      <c r="AT84" s="216" t="s">
        <v>71</v>
      </c>
      <c r="AU84" s="216" t="s">
        <v>72</v>
      </c>
      <c r="AY84" s="215" t="s">
        <v>160</v>
      </c>
      <c r="BK84" s="217">
        <f>BK85+BK88+BK91</f>
        <v>0</v>
      </c>
    </row>
    <row r="85" s="12" customFormat="1" ht="22.8" customHeight="1">
      <c r="A85" s="12"/>
      <c r="B85" s="204"/>
      <c r="C85" s="205"/>
      <c r="D85" s="206" t="s">
        <v>71</v>
      </c>
      <c r="E85" s="218" t="s">
        <v>1331</v>
      </c>
      <c r="F85" s="218" t="s">
        <v>1332</v>
      </c>
      <c r="G85" s="205"/>
      <c r="H85" s="205"/>
      <c r="I85" s="208"/>
      <c r="J85" s="219">
        <f>BK85</f>
        <v>0</v>
      </c>
      <c r="K85" s="205"/>
      <c r="L85" s="210"/>
      <c r="M85" s="211"/>
      <c r="N85" s="212"/>
      <c r="O85" s="212"/>
      <c r="P85" s="213">
        <f>SUM(P86:P87)</f>
        <v>0</v>
      </c>
      <c r="Q85" s="212"/>
      <c r="R85" s="213">
        <f>SUM(R86:R87)</f>
        <v>0</v>
      </c>
      <c r="S85" s="212"/>
      <c r="T85" s="214">
        <f>SUM(T86:T87)</f>
        <v>0</v>
      </c>
      <c r="U85" s="12"/>
      <c r="V85" s="12"/>
      <c r="W85" s="12"/>
      <c r="X85" s="12"/>
      <c r="Y85" s="12"/>
      <c r="Z85" s="12"/>
      <c r="AA85" s="12"/>
      <c r="AB85" s="12"/>
      <c r="AC85" s="12"/>
      <c r="AD85" s="12"/>
      <c r="AE85" s="12"/>
      <c r="AR85" s="215" t="s">
        <v>194</v>
      </c>
      <c r="AT85" s="216" t="s">
        <v>71</v>
      </c>
      <c r="AU85" s="216" t="s">
        <v>80</v>
      </c>
      <c r="AY85" s="215" t="s">
        <v>160</v>
      </c>
      <c r="BK85" s="217">
        <f>SUM(BK86:BK87)</f>
        <v>0</v>
      </c>
    </row>
    <row r="86" s="2" customFormat="1" ht="16.5" customHeight="1">
      <c r="A86" s="39"/>
      <c r="B86" s="40"/>
      <c r="C86" s="220" t="s">
        <v>80</v>
      </c>
      <c r="D86" s="220" t="s">
        <v>162</v>
      </c>
      <c r="E86" s="221" t="s">
        <v>1333</v>
      </c>
      <c r="F86" s="222" t="s">
        <v>1334</v>
      </c>
      <c r="G86" s="223" t="s">
        <v>1335</v>
      </c>
      <c r="H86" s="224">
        <v>1</v>
      </c>
      <c r="I86" s="225"/>
      <c r="J86" s="226">
        <f>ROUND(I86*H86,2)</f>
        <v>0</v>
      </c>
      <c r="K86" s="222" t="s">
        <v>166</v>
      </c>
      <c r="L86" s="45"/>
      <c r="M86" s="227" t="s">
        <v>19</v>
      </c>
      <c r="N86" s="228" t="s">
        <v>43</v>
      </c>
      <c r="O86" s="85"/>
      <c r="P86" s="229">
        <f>O86*H86</f>
        <v>0</v>
      </c>
      <c r="Q86" s="229">
        <v>0</v>
      </c>
      <c r="R86" s="229">
        <f>Q86*H86</f>
        <v>0</v>
      </c>
      <c r="S86" s="229">
        <v>0</v>
      </c>
      <c r="T86" s="230">
        <f>S86*H86</f>
        <v>0</v>
      </c>
      <c r="U86" s="39"/>
      <c r="V86" s="39"/>
      <c r="W86" s="39"/>
      <c r="X86" s="39"/>
      <c r="Y86" s="39"/>
      <c r="Z86" s="39"/>
      <c r="AA86" s="39"/>
      <c r="AB86" s="39"/>
      <c r="AC86" s="39"/>
      <c r="AD86" s="39"/>
      <c r="AE86" s="39"/>
      <c r="AR86" s="231" t="s">
        <v>1336</v>
      </c>
      <c r="AT86" s="231" t="s">
        <v>162</v>
      </c>
      <c r="AU86" s="231" t="s">
        <v>82</v>
      </c>
      <c r="AY86" s="18" t="s">
        <v>160</v>
      </c>
      <c r="BE86" s="232">
        <f>IF(N86="základní",J86,0)</f>
        <v>0</v>
      </c>
      <c r="BF86" s="232">
        <f>IF(N86="snížená",J86,0)</f>
        <v>0</v>
      </c>
      <c r="BG86" s="232">
        <f>IF(N86="zákl. přenesená",J86,0)</f>
        <v>0</v>
      </c>
      <c r="BH86" s="232">
        <f>IF(N86="sníž. přenesená",J86,0)</f>
        <v>0</v>
      </c>
      <c r="BI86" s="232">
        <f>IF(N86="nulová",J86,0)</f>
        <v>0</v>
      </c>
      <c r="BJ86" s="18" t="s">
        <v>80</v>
      </c>
      <c r="BK86" s="232">
        <f>ROUND(I86*H86,2)</f>
        <v>0</v>
      </c>
      <c r="BL86" s="18" t="s">
        <v>1336</v>
      </c>
      <c r="BM86" s="231" t="s">
        <v>1337</v>
      </c>
    </row>
    <row r="87" s="2" customFormat="1">
      <c r="A87" s="39"/>
      <c r="B87" s="40"/>
      <c r="C87" s="41"/>
      <c r="D87" s="233" t="s">
        <v>169</v>
      </c>
      <c r="E87" s="41"/>
      <c r="F87" s="234" t="s">
        <v>1334</v>
      </c>
      <c r="G87" s="41"/>
      <c r="H87" s="41"/>
      <c r="I87" s="138"/>
      <c r="J87" s="41"/>
      <c r="K87" s="41"/>
      <c r="L87" s="45"/>
      <c r="M87" s="235"/>
      <c r="N87" s="236"/>
      <c r="O87" s="85"/>
      <c r="P87" s="85"/>
      <c r="Q87" s="85"/>
      <c r="R87" s="85"/>
      <c r="S87" s="85"/>
      <c r="T87" s="86"/>
      <c r="U87" s="39"/>
      <c r="V87" s="39"/>
      <c r="W87" s="39"/>
      <c r="X87" s="39"/>
      <c r="Y87" s="39"/>
      <c r="Z87" s="39"/>
      <c r="AA87" s="39"/>
      <c r="AB87" s="39"/>
      <c r="AC87" s="39"/>
      <c r="AD87" s="39"/>
      <c r="AE87" s="39"/>
      <c r="AT87" s="18" t="s">
        <v>169</v>
      </c>
      <c r="AU87" s="18" t="s">
        <v>82</v>
      </c>
    </row>
    <row r="88" s="12" customFormat="1" ht="22.8" customHeight="1">
      <c r="A88" s="12"/>
      <c r="B88" s="204"/>
      <c r="C88" s="205"/>
      <c r="D88" s="206" t="s">
        <v>71</v>
      </c>
      <c r="E88" s="218" t="s">
        <v>1338</v>
      </c>
      <c r="F88" s="218" t="s">
        <v>1339</v>
      </c>
      <c r="G88" s="205"/>
      <c r="H88" s="205"/>
      <c r="I88" s="208"/>
      <c r="J88" s="219">
        <f>BK88</f>
        <v>0</v>
      </c>
      <c r="K88" s="205"/>
      <c r="L88" s="210"/>
      <c r="M88" s="211"/>
      <c r="N88" s="212"/>
      <c r="O88" s="212"/>
      <c r="P88" s="213">
        <f>SUM(P89:P90)</f>
        <v>0</v>
      </c>
      <c r="Q88" s="212"/>
      <c r="R88" s="213">
        <f>SUM(R89:R90)</f>
        <v>0</v>
      </c>
      <c r="S88" s="212"/>
      <c r="T88" s="214">
        <f>SUM(T89:T90)</f>
        <v>0</v>
      </c>
      <c r="U88" s="12"/>
      <c r="V88" s="12"/>
      <c r="W88" s="12"/>
      <c r="X88" s="12"/>
      <c r="Y88" s="12"/>
      <c r="Z88" s="12"/>
      <c r="AA88" s="12"/>
      <c r="AB88" s="12"/>
      <c r="AC88" s="12"/>
      <c r="AD88" s="12"/>
      <c r="AE88" s="12"/>
      <c r="AR88" s="215" t="s">
        <v>194</v>
      </c>
      <c r="AT88" s="216" t="s">
        <v>71</v>
      </c>
      <c r="AU88" s="216" t="s">
        <v>80</v>
      </c>
      <c r="AY88" s="215" t="s">
        <v>160</v>
      </c>
      <c r="BK88" s="217">
        <f>SUM(BK89:BK90)</f>
        <v>0</v>
      </c>
    </row>
    <row r="89" s="2" customFormat="1" ht="16.5" customHeight="1">
      <c r="A89" s="39"/>
      <c r="B89" s="40"/>
      <c r="C89" s="220" t="s">
        <v>82</v>
      </c>
      <c r="D89" s="220" t="s">
        <v>162</v>
      </c>
      <c r="E89" s="221" t="s">
        <v>1340</v>
      </c>
      <c r="F89" s="222" t="s">
        <v>1339</v>
      </c>
      <c r="G89" s="223" t="s">
        <v>1335</v>
      </c>
      <c r="H89" s="224">
        <v>1</v>
      </c>
      <c r="I89" s="225"/>
      <c r="J89" s="226">
        <f>ROUND(I89*H89,2)</f>
        <v>0</v>
      </c>
      <c r="K89" s="222" t="s">
        <v>166</v>
      </c>
      <c r="L89" s="45"/>
      <c r="M89" s="227" t="s">
        <v>19</v>
      </c>
      <c r="N89" s="228" t="s">
        <v>43</v>
      </c>
      <c r="O89" s="85"/>
      <c r="P89" s="229">
        <f>O89*H89</f>
        <v>0</v>
      </c>
      <c r="Q89" s="229">
        <v>0</v>
      </c>
      <c r="R89" s="229">
        <f>Q89*H89</f>
        <v>0</v>
      </c>
      <c r="S89" s="229">
        <v>0</v>
      </c>
      <c r="T89" s="230">
        <f>S89*H89</f>
        <v>0</v>
      </c>
      <c r="U89" s="39"/>
      <c r="V89" s="39"/>
      <c r="W89" s="39"/>
      <c r="X89" s="39"/>
      <c r="Y89" s="39"/>
      <c r="Z89" s="39"/>
      <c r="AA89" s="39"/>
      <c r="AB89" s="39"/>
      <c r="AC89" s="39"/>
      <c r="AD89" s="39"/>
      <c r="AE89" s="39"/>
      <c r="AR89" s="231" t="s">
        <v>1336</v>
      </c>
      <c r="AT89" s="231" t="s">
        <v>162</v>
      </c>
      <c r="AU89" s="231" t="s">
        <v>82</v>
      </c>
      <c r="AY89" s="18" t="s">
        <v>160</v>
      </c>
      <c r="BE89" s="232">
        <f>IF(N89="základní",J89,0)</f>
        <v>0</v>
      </c>
      <c r="BF89" s="232">
        <f>IF(N89="snížená",J89,0)</f>
        <v>0</v>
      </c>
      <c r="BG89" s="232">
        <f>IF(N89="zákl. přenesená",J89,0)</f>
        <v>0</v>
      </c>
      <c r="BH89" s="232">
        <f>IF(N89="sníž. přenesená",J89,0)</f>
        <v>0</v>
      </c>
      <c r="BI89" s="232">
        <f>IF(N89="nulová",J89,0)</f>
        <v>0</v>
      </c>
      <c r="BJ89" s="18" t="s">
        <v>80</v>
      </c>
      <c r="BK89" s="232">
        <f>ROUND(I89*H89,2)</f>
        <v>0</v>
      </c>
      <c r="BL89" s="18" t="s">
        <v>1336</v>
      </c>
      <c r="BM89" s="231" t="s">
        <v>1341</v>
      </c>
    </row>
    <row r="90" s="2" customFormat="1">
      <c r="A90" s="39"/>
      <c r="B90" s="40"/>
      <c r="C90" s="41"/>
      <c r="D90" s="233" t="s">
        <v>169</v>
      </c>
      <c r="E90" s="41"/>
      <c r="F90" s="234" t="s">
        <v>1339</v>
      </c>
      <c r="G90" s="41"/>
      <c r="H90" s="41"/>
      <c r="I90" s="138"/>
      <c r="J90" s="41"/>
      <c r="K90" s="41"/>
      <c r="L90" s="45"/>
      <c r="M90" s="235"/>
      <c r="N90" s="236"/>
      <c r="O90" s="85"/>
      <c r="P90" s="85"/>
      <c r="Q90" s="85"/>
      <c r="R90" s="85"/>
      <c r="S90" s="85"/>
      <c r="T90" s="86"/>
      <c r="U90" s="39"/>
      <c r="V90" s="39"/>
      <c r="W90" s="39"/>
      <c r="X90" s="39"/>
      <c r="Y90" s="39"/>
      <c r="Z90" s="39"/>
      <c r="AA90" s="39"/>
      <c r="AB90" s="39"/>
      <c r="AC90" s="39"/>
      <c r="AD90" s="39"/>
      <c r="AE90" s="39"/>
      <c r="AT90" s="18" t="s">
        <v>169</v>
      </c>
      <c r="AU90" s="18" t="s">
        <v>82</v>
      </c>
    </row>
    <row r="91" s="12" customFormat="1" ht="22.8" customHeight="1">
      <c r="A91" s="12"/>
      <c r="B91" s="204"/>
      <c r="C91" s="205"/>
      <c r="D91" s="206" t="s">
        <v>71</v>
      </c>
      <c r="E91" s="218" t="s">
        <v>1342</v>
      </c>
      <c r="F91" s="218" t="s">
        <v>1343</v>
      </c>
      <c r="G91" s="205"/>
      <c r="H91" s="205"/>
      <c r="I91" s="208"/>
      <c r="J91" s="219">
        <f>BK91</f>
        <v>0</v>
      </c>
      <c r="K91" s="205"/>
      <c r="L91" s="210"/>
      <c r="M91" s="211"/>
      <c r="N91" s="212"/>
      <c r="O91" s="212"/>
      <c r="P91" s="213">
        <f>SUM(P92:P93)</f>
        <v>0</v>
      </c>
      <c r="Q91" s="212"/>
      <c r="R91" s="213">
        <f>SUM(R92:R93)</f>
        <v>0</v>
      </c>
      <c r="S91" s="212"/>
      <c r="T91" s="214">
        <f>SUM(T92:T93)</f>
        <v>0</v>
      </c>
      <c r="U91" s="12"/>
      <c r="V91" s="12"/>
      <c r="W91" s="12"/>
      <c r="X91" s="12"/>
      <c r="Y91" s="12"/>
      <c r="Z91" s="12"/>
      <c r="AA91" s="12"/>
      <c r="AB91" s="12"/>
      <c r="AC91" s="12"/>
      <c r="AD91" s="12"/>
      <c r="AE91" s="12"/>
      <c r="AR91" s="215" t="s">
        <v>194</v>
      </c>
      <c r="AT91" s="216" t="s">
        <v>71</v>
      </c>
      <c r="AU91" s="216" t="s">
        <v>80</v>
      </c>
      <c r="AY91" s="215" t="s">
        <v>160</v>
      </c>
      <c r="BK91" s="217">
        <f>SUM(BK92:BK93)</f>
        <v>0</v>
      </c>
    </row>
    <row r="92" s="2" customFormat="1" ht="16.5" customHeight="1">
      <c r="A92" s="39"/>
      <c r="B92" s="40"/>
      <c r="C92" s="220" t="s">
        <v>180</v>
      </c>
      <c r="D92" s="220" t="s">
        <v>162</v>
      </c>
      <c r="E92" s="221" t="s">
        <v>1344</v>
      </c>
      <c r="F92" s="222" t="s">
        <v>1345</v>
      </c>
      <c r="G92" s="223" t="s">
        <v>889</v>
      </c>
      <c r="H92" s="224">
        <v>1</v>
      </c>
      <c r="I92" s="225"/>
      <c r="J92" s="226">
        <f>ROUND(I92*H92,2)</f>
        <v>0</v>
      </c>
      <c r="K92" s="222" t="s">
        <v>166</v>
      </c>
      <c r="L92" s="45"/>
      <c r="M92" s="227" t="s">
        <v>19</v>
      </c>
      <c r="N92" s="228" t="s">
        <v>43</v>
      </c>
      <c r="O92" s="85"/>
      <c r="P92" s="229">
        <f>O92*H92</f>
        <v>0</v>
      </c>
      <c r="Q92" s="229">
        <v>0</v>
      </c>
      <c r="R92" s="229">
        <f>Q92*H92</f>
        <v>0</v>
      </c>
      <c r="S92" s="229">
        <v>0</v>
      </c>
      <c r="T92" s="230">
        <f>S92*H92</f>
        <v>0</v>
      </c>
      <c r="U92" s="39"/>
      <c r="V92" s="39"/>
      <c r="W92" s="39"/>
      <c r="X92" s="39"/>
      <c r="Y92" s="39"/>
      <c r="Z92" s="39"/>
      <c r="AA92" s="39"/>
      <c r="AB92" s="39"/>
      <c r="AC92" s="39"/>
      <c r="AD92" s="39"/>
      <c r="AE92" s="39"/>
      <c r="AR92" s="231" t="s">
        <v>1336</v>
      </c>
      <c r="AT92" s="231" t="s">
        <v>162</v>
      </c>
      <c r="AU92" s="231" t="s">
        <v>82</v>
      </c>
      <c r="AY92" s="18" t="s">
        <v>160</v>
      </c>
      <c r="BE92" s="232">
        <f>IF(N92="základní",J92,0)</f>
        <v>0</v>
      </c>
      <c r="BF92" s="232">
        <f>IF(N92="snížená",J92,0)</f>
        <v>0</v>
      </c>
      <c r="BG92" s="232">
        <f>IF(N92="zákl. přenesená",J92,0)</f>
        <v>0</v>
      </c>
      <c r="BH92" s="232">
        <f>IF(N92="sníž. přenesená",J92,0)</f>
        <v>0</v>
      </c>
      <c r="BI92" s="232">
        <f>IF(N92="nulová",J92,0)</f>
        <v>0</v>
      </c>
      <c r="BJ92" s="18" t="s">
        <v>80</v>
      </c>
      <c r="BK92" s="232">
        <f>ROUND(I92*H92,2)</f>
        <v>0</v>
      </c>
      <c r="BL92" s="18" t="s">
        <v>1336</v>
      </c>
      <c r="BM92" s="231" t="s">
        <v>1346</v>
      </c>
    </row>
    <row r="93" s="2" customFormat="1">
      <c r="A93" s="39"/>
      <c r="B93" s="40"/>
      <c r="C93" s="41"/>
      <c r="D93" s="233" t="s">
        <v>169</v>
      </c>
      <c r="E93" s="41"/>
      <c r="F93" s="234" t="s">
        <v>1345</v>
      </c>
      <c r="G93" s="41"/>
      <c r="H93" s="41"/>
      <c r="I93" s="138"/>
      <c r="J93" s="41"/>
      <c r="K93" s="41"/>
      <c r="L93" s="45"/>
      <c r="M93" s="270"/>
      <c r="N93" s="271"/>
      <c r="O93" s="272"/>
      <c r="P93" s="272"/>
      <c r="Q93" s="272"/>
      <c r="R93" s="272"/>
      <c r="S93" s="272"/>
      <c r="T93" s="273"/>
      <c r="U93" s="39"/>
      <c r="V93" s="39"/>
      <c r="W93" s="39"/>
      <c r="X93" s="39"/>
      <c r="Y93" s="39"/>
      <c r="Z93" s="39"/>
      <c r="AA93" s="39"/>
      <c r="AB93" s="39"/>
      <c r="AC93" s="39"/>
      <c r="AD93" s="39"/>
      <c r="AE93" s="39"/>
      <c r="AT93" s="18" t="s">
        <v>169</v>
      </c>
      <c r="AU93" s="18" t="s">
        <v>82</v>
      </c>
    </row>
    <row r="94" s="2" customFormat="1" ht="6.96" customHeight="1">
      <c r="A94" s="39"/>
      <c r="B94" s="60"/>
      <c r="C94" s="61"/>
      <c r="D94" s="61"/>
      <c r="E94" s="61"/>
      <c r="F94" s="61"/>
      <c r="G94" s="61"/>
      <c r="H94" s="61"/>
      <c r="I94" s="168"/>
      <c r="J94" s="61"/>
      <c r="K94" s="61"/>
      <c r="L94" s="45"/>
      <c r="M94" s="39"/>
      <c r="O94" s="39"/>
      <c r="P94" s="39"/>
      <c r="Q94" s="39"/>
      <c r="R94" s="39"/>
      <c r="S94" s="39"/>
      <c r="T94" s="39"/>
      <c r="U94" s="39"/>
      <c r="V94" s="39"/>
      <c r="W94" s="39"/>
      <c r="X94" s="39"/>
      <c r="Y94" s="39"/>
      <c r="Z94" s="39"/>
      <c r="AA94" s="39"/>
      <c r="AB94" s="39"/>
      <c r="AC94" s="39"/>
      <c r="AD94" s="39"/>
      <c r="AE94" s="39"/>
    </row>
  </sheetData>
  <sheetProtection sheet="1" autoFilter="0" formatColumns="0" formatRows="0" objects="1" scenarios="1" spinCount="100000" saltValue="/XU+OWw6hxwikWGylZ6Z2xL19o2763Ol3AL6MLbD6QdxmVYjoiVewMuRpqRi1hhQvwbpqIMttdvai4k2/IW1sA==" hashValue="nv2FaqK0CWgV949TG3wKwEwti4GFr6+sELNaQyFS/rK2aYCXQQ68BmxiBCf1uQyHemMqWuzo7To9dMBQkQc12Q==" algorithmName="SHA-512" password="CC35"/>
  <autoFilter ref="C82:K93"/>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25" style="1" customWidth="1"/>
    <col min="4" max="4" width="130.832" style="1" customWidth="1"/>
    <col min="5" max="5" width="13.33203" style="1" customWidth="1"/>
    <col min="6" max="6" width="20" style="1" customWidth="1"/>
    <col min="7" max="7" width="1.667969" style="1" customWidth="1"/>
    <col min="8" max="8" width="8.332031" style="1" customWidth="1"/>
  </cols>
  <sheetData>
    <row r="1" s="1" customFormat="1" ht="11.28" customHeight="1"/>
    <row r="2" s="1" customFormat="1" ht="36.96" customHeight="1"/>
    <row r="3" s="1" customFormat="1" ht="6.96" customHeight="1">
      <c r="B3" s="131"/>
      <c r="C3" s="132"/>
      <c r="D3" s="132"/>
      <c r="E3" s="132"/>
      <c r="F3" s="132"/>
      <c r="G3" s="132"/>
      <c r="H3" s="21"/>
    </row>
    <row r="4" s="1" customFormat="1" ht="24.96" customHeight="1">
      <c r="B4" s="21"/>
      <c r="C4" s="134" t="s">
        <v>1347</v>
      </c>
      <c r="H4" s="21"/>
    </row>
    <row r="5" s="1" customFormat="1" ht="12" customHeight="1">
      <c r="B5" s="21"/>
      <c r="C5" s="288" t="s">
        <v>13</v>
      </c>
      <c r="D5" s="146" t="s">
        <v>14</v>
      </c>
      <c r="E5" s="1"/>
      <c r="F5" s="1"/>
      <c r="H5" s="21"/>
    </row>
    <row r="6" s="1" customFormat="1" ht="36.96" customHeight="1">
      <c r="B6" s="21"/>
      <c r="C6" s="289" t="s">
        <v>16</v>
      </c>
      <c r="D6" s="290" t="s">
        <v>17</v>
      </c>
      <c r="E6" s="1"/>
      <c r="F6" s="1"/>
      <c r="H6" s="21"/>
    </row>
    <row r="7" s="1" customFormat="1" ht="16.5" customHeight="1">
      <c r="B7" s="21"/>
      <c r="C7" s="136" t="s">
        <v>23</v>
      </c>
      <c r="D7" s="143" t="str">
        <f>'Rekapitulace stavby'!AN8</f>
        <v>30. 7. 2019</v>
      </c>
      <c r="H7" s="21"/>
    </row>
    <row r="8" s="2" customFormat="1" ht="10.8" customHeight="1">
      <c r="A8" s="39"/>
      <c r="B8" s="45"/>
      <c r="C8" s="39"/>
      <c r="D8" s="39"/>
      <c r="E8" s="39"/>
      <c r="F8" s="39"/>
      <c r="G8" s="39"/>
      <c r="H8" s="45"/>
    </row>
    <row r="9" s="11" customFormat="1" ht="29.28" customHeight="1">
      <c r="A9" s="192"/>
      <c r="B9" s="291"/>
      <c r="C9" s="292" t="s">
        <v>53</v>
      </c>
      <c r="D9" s="293" t="s">
        <v>54</v>
      </c>
      <c r="E9" s="293" t="s">
        <v>147</v>
      </c>
      <c r="F9" s="294" t="s">
        <v>1348</v>
      </c>
      <c r="G9" s="192"/>
      <c r="H9" s="291"/>
    </row>
    <row r="10" s="2" customFormat="1" ht="26.4" customHeight="1">
      <c r="A10" s="39"/>
      <c r="B10" s="45"/>
      <c r="C10" s="295" t="s">
        <v>1349</v>
      </c>
      <c r="D10" s="295" t="s">
        <v>78</v>
      </c>
      <c r="E10" s="39"/>
      <c r="F10" s="39"/>
      <c r="G10" s="39"/>
      <c r="H10" s="45"/>
    </row>
    <row r="11" s="2" customFormat="1" ht="16.8" customHeight="1">
      <c r="A11" s="39"/>
      <c r="B11" s="45"/>
      <c r="C11" s="296" t="s">
        <v>101</v>
      </c>
      <c r="D11" s="297" t="s">
        <v>19</v>
      </c>
      <c r="E11" s="298" t="s">
        <v>19</v>
      </c>
      <c r="F11" s="299">
        <v>855.79999999999995</v>
      </c>
      <c r="G11" s="39"/>
      <c r="H11" s="45"/>
    </row>
    <row r="12" s="2" customFormat="1" ht="16.8" customHeight="1">
      <c r="A12" s="39"/>
      <c r="B12" s="45"/>
      <c r="C12" s="300" t="s">
        <v>101</v>
      </c>
      <c r="D12" s="300" t="s">
        <v>370</v>
      </c>
      <c r="E12" s="18" t="s">
        <v>19</v>
      </c>
      <c r="F12" s="301">
        <v>855.79999999999995</v>
      </c>
      <c r="G12" s="39"/>
      <c r="H12" s="45"/>
    </row>
    <row r="13" s="2" customFormat="1" ht="16.8" customHeight="1">
      <c r="A13" s="39"/>
      <c r="B13" s="45"/>
      <c r="C13" s="302" t="s">
        <v>1350</v>
      </c>
      <c r="D13" s="39"/>
      <c r="E13" s="39"/>
      <c r="F13" s="39"/>
      <c r="G13" s="39"/>
      <c r="H13" s="45"/>
    </row>
    <row r="14" s="2" customFormat="1" ht="16.8" customHeight="1">
      <c r="A14" s="39"/>
      <c r="B14" s="45"/>
      <c r="C14" s="300" t="s">
        <v>365</v>
      </c>
      <c r="D14" s="300" t="s">
        <v>366</v>
      </c>
      <c r="E14" s="18" t="s">
        <v>244</v>
      </c>
      <c r="F14" s="301">
        <v>855.79999999999995</v>
      </c>
      <c r="G14" s="39"/>
      <c r="H14" s="45"/>
    </row>
    <row r="15" s="2" customFormat="1" ht="16.8" customHeight="1">
      <c r="A15" s="39"/>
      <c r="B15" s="45"/>
      <c r="C15" s="300" t="s">
        <v>163</v>
      </c>
      <c r="D15" s="300" t="s">
        <v>164</v>
      </c>
      <c r="E15" s="18" t="s">
        <v>165</v>
      </c>
      <c r="F15" s="301">
        <v>171.16</v>
      </c>
      <c r="G15" s="39"/>
      <c r="H15" s="45"/>
    </row>
    <row r="16" s="2" customFormat="1" ht="16.8" customHeight="1">
      <c r="A16" s="39"/>
      <c r="B16" s="45"/>
      <c r="C16" s="300" t="s">
        <v>181</v>
      </c>
      <c r="D16" s="300" t="s">
        <v>182</v>
      </c>
      <c r="E16" s="18" t="s">
        <v>165</v>
      </c>
      <c r="F16" s="301">
        <v>417.56</v>
      </c>
      <c r="G16" s="39"/>
      <c r="H16" s="45"/>
    </row>
    <row r="17" s="2" customFormat="1" ht="16.8" customHeight="1">
      <c r="A17" s="39"/>
      <c r="B17" s="45"/>
      <c r="C17" s="300" t="s">
        <v>223</v>
      </c>
      <c r="D17" s="300" t="s">
        <v>224</v>
      </c>
      <c r="E17" s="18" t="s">
        <v>165</v>
      </c>
      <c r="F17" s="301">
        <v>171.16</v>
      </c>
      <c r="G17" s="39"/>
      <c r="H17" s="45"/>
    </row>
    <row r="18" s="2" customFormat="1" ht="16.8" customHeight="1">
      <c r="A18" s="39"/>
      <c r="B18" s="45"/>
      <c r="C18" s="300" t="s">
        <v>372</v>
      </c>
      <c r="D18" s="300" t="s">
        <v>373</v>
      </c>
      <c r="E18" s="18" t="s">
        <v>244</v>
      </c>
      <c r="F18" s="301">
        <v>864.35799999999995</v>
      </c>
      <c r="G18" s="39"/>
      <c r="H18" s="45"/>
    </row>
    <row r="19" s="2" customFormat="1" ht="16.8" customHeight="1">
      <c r="A19" s="39"/>
      <c r="B19" s="45"/>
      <c r="C19" s="296" t="s">
        <v>103</v>
      </c>
      <c r="D19" s="297" t="s">
        <v>19</v>
      </c>
      <c r="E19" s="298" t="s">
        <v>19</v>
      </c>
      <c r="F19" s="299">
        <v>15.4</v>
      </c>
      <c r="G19" s="39"/>
      <c r="H19" s="45"/>
    </row>
    <row r="20" s="2" customFormat="1" ht="16.8" customHeight="1">
      <c r="A20" s="39"/>
      <c r="B20" s="45"/>
      <c r="C20" s="300" t="s">
        <v>103</v>
      </c>
      <c r="D20" s="300" t="s">
        <v>307</v>
      </c>
      <c r="E20" s="18" t="s">
        <v>19</v>
      </c>
      <c r="F20" s="301">
        <v>15.4</v>
      </c>
      <c r="G20" s="39"/>
      <c r="H20" s="45"/>
    </row>
    <row r="21" s="2" customFormat="1" ht="16.8" customHeight="1">
      <c r="A21" s="39"/>
      <c r="B21" s="45"/>
      <c r="C21" s="302" t="s">
        <v>1350</v>
      </c>
      <c r="D21" s="39"/>
      <c r="E21" s="39"/>
      <c r="F21" s="39"/>
      <c r="G21" s="39"/>
      <c r="H21" s="45"/>
    </row>
    <row r="22" s="2" customFormat="1" ht="16.8" customHeight="1">
      <c r="A22" s="39"/>
      <c r="B22" s="45"/>
      <c r="C22" s="300" t="s">
        <v>301</v>
      </c>
      <c r="D22" s="300" t="s">
        <v>302</v>
      </c>
      <c r="E22" s="18" t="s">
        <v>197</v>
      </c>
      <c r="F22" s="301">
        <v>1621</v>
      </c>
      <c r="G22" s="39"/>
      <c r="H22" s="45"/>
    </row>
    <row r="23" s="2" customFormat="1" ht="16.8" customHeight="1">
      <c r="A23" s="39"/>
      <c r="B23" s="45"/>
      <c r="C23" s="300" t="s">
        <v>314</v>
      </c>
      <c r="D23" s="300" t="s">
        <v>315</v>
      </c>
      <c r="E23" s="18" t="s">
        <v>197</v>
      </c>
      <c r="F23" s="301">
        <v>15.708</v>
      </c>
      <c r="G23" s="39"/>
      <c r="H23" s="45"/>
    </row>
    <row r="24" s="2" customFormat="1" ht="16.8" customHeight="1">
      <c r="A24" s="39"/>
      <c r="B24" s="45"/>
      <c r="C24" s="296" t="s">
        <v>106</v>
      </c>
      <c r="D24" s="297" t="s">
        <v>19</v>
      </c>
      <c r="E24" s="298" t="s">
        <v>19</v>
      </c>
      <c r="F24" s="299">
        <v>1621</v>
      </c>
      <c r="G24" s="39"/>
      <c r="H24" s="45"/>
    </row>
    <row r="25" s="2" customFormat="1" ht="16.8" customHeight="1">
      <c r="A25" s="39"/>
      <c r="B25" s="45"/>
      <c r="C25" s="300" t="s">
        <v>118</v>
      </c>
      <c r="D25" s="300" t="s">
        <v>306</v>
      </c>
      <c r="E25" s="18" t="s">
        <v>19</v>
      </c>
      <c r="F25" s="301">
        <v>1605.5999999999999</v>
      </c>
      <c r="G25" s="39"/>
      <c r="H25" s="45"/>
    </row>
    <row r="26" s="2" customFormat="1" ht="16.8" customHeight="1">
      <c r="A26" s="39"/>
      <c r="B26" s="45"/>
      <c r="C26" s="300" t="s">
        <v>103</v>
      </c>
      <c r="D26" s="300" t="s">
        <v>307</v>
      </c>
      <c r="E26" s="18" t="s">
        <v>19</v>
      </c>
      <c r="F26" s="301">
        <v>15.4</v>
      </c>
      <c r="G26" s="39"/>
      <c r="H26" s="45"/>
    </row>
    <row r="27" s="2" customFormat="1" ht="16.8" customHeight="1">
      <c r="A27" s="39"/>
      <c r="B27" s="45"/>
      <c r="C27" s="300" t="s">
        <v>106</v>
      </c>
      <c r="D27" s="300" t="s">
        <v>204</v>
      </c>
      <c r="E27" s="18" t="s">
        <v>19</v>
      </c>
      <c r="F27" s="301">
        <v>1621</v>
      </c>
      <c r="G27" s="39"/>
      <c r="H27" s="45"/>
    </row>
    <row r="28" s="2" customFormat="1" ht="16.8" customHeight="1">
      <c r="A28" s="39"/>
      <c r="B28" s="45"/>
      <c r="C28" s="302" t="s">
        <v>1350</v>
      </c>
      <c r="D28" s="39"/>
      <c r="E28" s="39"/>
      <c r="F28" s="39"/>
      <c r="G28" s="39"/>
      <c r="H28" s="45"/>
    </row>
    <row r="29" s="2" customFormat="1" ht="16.8" customHeight="1">
      <c r="A29" s="39"/>
      <c r="B29" s="45"/>
      <c r="C29" s="300" t="s">
        <v>301</v>
      </c>
      <c r="D29" s="300" t="s">
        <v>302</v>
      </c>
      <c r="E29" s="18" t="s">
        <v>197</v>
      </c>
      <c r="F29" s="301">
        <v>1621</v>
      </c>
      <c r="G29" s="39"/>
      <c r="H29" s="45"/>
    </row>
    <row r="30" s="2" customFormat="1" ht="16.8" customHeight="1">
      <c r="A30" s="39"/>
      <c r="B30" s="45"/>
      <c r="C30" s="300" t="s">
        <v>234</v>
      </c>
      <c r="D30" s="300" t="s">
        <v>235</v>
      </c>
      <c r="E30" s="18" t="s">
        <v>197</v>
      </c>
      <c r="F30" s="301">
        <v>4900.3000000000002</v>
      </c>
      <c r="G30" s="39"/>
      <c r="H30" s="45"/>
    </row>
    <row r="31" s="2" customFormat="1" ht="16.8" customHeight="1">
      <c r="A31" s="39"/>
      <c r="B31" s="45"/>
      <c r="C31" s="300" t="s">
        <v>267</v>
      </c>
      <c r="D31" s="300" t="s">
        <v>268</v>
      </c>
      <c r="E31" s="18" t="s">
        <v>197</v>
      </c>
      <c r="F31" s="301">
        <v>1621</v>
      </c>
      <c r="G31" s="39"/>
      <c r="H31" s="45"/>
    </row>
    <row r="32" s="2" customFormat="1" ht="16.8" customHeight="1">
      <c r="A32" s="39"/>
      <c r="B32" s="45"/>
      <c r="C32" s="296" t="s">
        <v>108</v>
      </c>
      <c r="D32" s="297" t="s">
        <v>19</v>
      </c>
      <c r="E32" s="298" t="s">
        <v>19</v>
      </c>
      <c r="F32" s="299">
        <v>2472.0999999999999</v>
      </c>
      <c r="G32" s="39"/>
      <c r="H32" s="45"/>
    </row>
    <row r="33" s="2" customFormat="1" ht="16.8" customHeight="1">
      <c r="A33" s="39"/>
      <c r="B33" s="45"/>
      <c r="C33" s="300" t="s">
        <v>108</v>
      </c>
      <c r="D33" s="300" t="s">
        <v>299</v>
      </c>
      <c r="E33" s="18" t="s">
        <v>19</v>
      </c>
      <c r="F33" s="301">
        <v>2472.0999999999999</v>
      </c>
      <c r="G33" s="39"/>
      <c r="H33" s="45"/>
    </row>
    <row r="34" s="2" customFormat="1" ht="16.8" customHeight="1">
      <c r="A34" s="39"/>
      <c r="B34" s="45"/>
      <c r="C34" s="302" t="s">
        <v>1350</v>
      </c>
      <c r="D34" s="39"/>
      <c r="E34" s="39"/>
      <c r="F34" s="39"/>
      <c r="G34" s="39"/>
      <c r="H34" s="45"/>
    </row>
    <row r="35" s="2" customFormat="1" ht="16.8" customHeight="1">
      <c r="A35" s="39"/>
      <c r="B35" s="45"/>
      <c r="C35" s="300" t="s">
        <v>294</v>
      </c>
      <c r="D35" s="300" t="s">
        <v>295</v>
      </c>
      <c r="E35" s="18" t="s">
        <v>197</v>
      </c>
      <c r="F35" s="301">
        <v>2472.0999999999999</v>
      </c>
      <c r="G35" s="39"/>
      <c r="H35" s="45"/>
    </row>
    <row r="36" s="2" customFormat="1" ht="16.8" customHeight="1">
      <c r="A36" s="39"/>
      <c r="B36" s="45"/>
      <c r="C36" s="300" t="s">
        <v>234</v>
      </c>
      <c r="D36" s="300" t="s">
        <v>235</v>
      </c>
      <c r="E36" s="18" t="s">
        <v>197</v>
      </c>
      <c r="F36" s="301">
        <v>4900.3000000000002</v>
      </c>
      <c r="G36" s="39"/>
      <c r="H36" s="45"/>
    </row>
    <row r="37" s="2" customFormat="1" ht="16.8" customHeight="1">
      <c r="A37" s="39"/>
      <c r="B37" s="45"/>
      <c r="C37" s="300" t="s">
        <v>261</v>
      </c>
      <c r="D37" s="300" t="s">
        <v>262</v>
      </c>
      <c r="E37" s="18" t="s">
        <v>197</v>
      </c>
      <c r="F37" s="301">
        <v>3279.3000000000002</v>
      </c>
      <c r="G37" s="39"/>
      <c r="H37" s="45"/>
    </row>
    <row r="38" s="2" customFormat="1" ht="16.8" customHeight="1">
      <c r="A38" s="39"/>
      <c r="B38" s="45"/>
      <c r="C38" s="300" t="s">
        <v>272</v>
      </c>
      <c r="D38" s="300" t="s">
        <v>273</v>
      </c>
      <c r="E38" s="18" t="s">
        <v>197</v>
      </c>
      <c r="F38" s="301">
        <v>3279.3000000000002</v>
      </c>
      <c r="G38" s="39"/>
      <c r="H38" s="45"/>
    </row>
    <row r="39" s="2" customFormat="1" ht="16.8" customHeight="1">
      <c r="A39" s="39"/>
      <c r="B39" s="45"/>
      <c r="C39" s="300" t="s">
        <v>278</v>
      </c>
      <c r="D39" s="300" t="s">
        <v>279</v>
      </c>
      <c r="E39" s="18" t="s">
        <v>197</v>
      </c>
      <c r="F39" s="301">
        <v>2472.0999999999999</v>
      </c>
      <c r="G39" s="39"/>
      <c r="H39" s="45"/>
    </row>
    <row r="40" s="2" customFormat="1" ht="16.8" customHeight="1">
      <c r="A40" s="39"/>
      <c r="B40" s="45"/>
      <c r="C40" s="300" t="s">
        <v>284</v>
      </c>
      <c r="D40" s="300" t="s">
        <v>285</v>
      </c>
      <c r="E40" s="18" t="s">
        <v>197</v>
      </c>
      <c r="F40" s="301">
        <v>2472.0999999999999</v>
      </c>
      <c r="G40" s="39"/>
      <c r="H40" s="45"/>
    </row>
    <row r="41" s="2" customFormat="1" ht="16.8" customHeight="1">
      <c r="A41" s="39"/>
      <c r="B41" s="45"/>
      <c r="C41" s="300" t="s">
        <v>290</v>
      </c>
      <c r="D41" s="300" t="s">
        <v>291</v>
      </c>
      <c r="E41" s="18" t="s">
        <v>197</v>
      </c>
      <c r="F41" s="301">
        <v>2472.0999999999999</v>
      </c>
      <c r="G41" s="39"/>
      <c r="H41" s="45"/>
    </row>
    <row r="42" s="2" customFormat="1" ht="16.8" customHeight="1">
      <c r="A42" s="39"/>
      <c r="B42" s="45"/>
      <c r="C42" s="296" t="s">
        <v>110</v>
      </c>
      <c r="D42" s="297" t="s">
        <v>19</v>
      </c>
      <c r="E42" s="298" t="s">
        <v>19</v>
      </c>
      <c r="F42" s="299">
        <v>7.0999999999999996</v>
      </c>
      <c r="G42" s="39"/>
      <c r="H42" s="45"/>
    </row>
    <row r="43" s="2" customFormat="1" ht="16.8" customHeight="1">
      <c r="A43" s="39"/>
      <c r="B43" s="45"/>
      <c r="C43" s="300" t="s">
        <v>110</v>
      </c>
      <c r="D43" s="300" t="s">
        <v>325</v>
      </c>
      <c r="E43" s="18" t="s">
        <v>19</v>
      </c>
      <c r="F43" s="301">
        <v>7.0999999999999996</v>
      </c>
      <c r="G43" s="39"/>
      <c r="H43" s="45"/>
    </row>
    <row r="44" s="2" customFormat="1" ht="16.8" customHeight="1">
      <c r="A44" s="39"/>
      <c r="B44" s="45"/>
      <c r="C44" s="302" t="s">
        <v>1350</v>
      </c>
      <c r="D44" s="39"/>
      <c r="E44" s="39"/>
      <c r="F44" s="39"/>
      <c r="G44" s="39"/>
      <c r="H44" s="45"/>
    </row>
    <row r="45" s="2" customFormat="1" ht="16.8" customHeight="1">
      <c r="A45" s="39"/>
      <c r="B45" s="45"/>
      <c r="C45" s="300" t="s">
        <v>319</v>
      </c>
      <c r="D45" s="300" t="s">
        <v>320</v>
      </c>
      <c r="E45" s="18" t="s">
        <v>197</v>
      </c>
      <c r="F45" s="301">
        <v>807.20000000000005</v>
      </c>
      <c r="G45" s="39"/>
      <c r="H45" s="45"/>
    </row>
    <row r="46" s="2" customFormat="1" ht="16.8" customHeight="1">
      <c r="A46" s="39"/>
      <c r="B46" s="45"/>
      <c r="C46" s="300" t="s">
        <v>314</v>
      </c>
      <c r="D46" s="300" t="s">
        <v>315</v>
      </c>
      <c r="E46" s="18" t="s">
        <v>197</v>
      </c>
      <c r="F46" s="301">
        <v>7.242</v>
      </c>
      <c r="G46" s="39"/>
      <c r="H46" s="45"/>
    </row>
    <row r="47" s="2" customFormat="1" ht="16.8" customHeight="1">
      <c r="A47" s="39"/>
      <c r="B47" s="45"/>
      <c r="C47" s="296" t="s">
        <v>112</v>
      </c>
      <c r="D47" s="297" t="s">
        <v>19</v>
      </c>
      <c r="E47" s="298" t="s">
        <v>19</v>
      </c>
      <c r="F47" s="299">
        <v>807.20000000000005</v>
      </c>
      <c r="G47" s="39"/>
      <c r="H47" s="45"/>
    </row>
    <row r="48" s="2" customFormat="1" ht="16.8" customHeight="1">
      <c r="A48" s="39"/>
      <c r="B48" s="45"/>
      <c r="C48" s="300" t="s">
        <v>115</v>
      </c>
      <c r="D48" s="300" t="s">
        <v>324</v>
      </c>
      <c r="E48" s="18" t="s">
        <v>19</v>
      </c>
      <c r="F48" s="301">
        <v>800.10000000000002</v>
      </c>
      <c r="G48" s="39"/>
      <c r="H48" s="45"/>
    </row>
    <row r="49" s="2" customFormat="1" ht="16.8" customHeight="1">
      <c r="A49" s="39"/>
      <c r="B49" s="45"/>
      <c r="C49" s="300" t="s">
        <v>110</v>
      </c>
      <c r="D49" s="300" t="s">
        <v>325</v>
      </c>
      <c r="E49" s="18" t="s">
        <v>19</v>
      </c>
      <c r="F49" s="301">
        <v>7.0999999999999996</v>
      </c>
      <c r="G49" s="39"/>
      <c r="H49" s="45"/>
    </row>
    <row r="50" s="2" customFormat="1" ht="16.8" customHeight="1">
      <c r="A50" s="39"/>
      <c r="B50" s="45"/>
      <c r="C50" s="300" t="s">
        <v>112</v>
      </c>
      <c r="D50" s="300" t="s">
        <v>204</v>
      </c>
      <c r="E50" s="18" t="s">
        <v>19</v>
      </c>
      <c r="F50" s="301">
        <v>807.20000000000005</v>
      </c>
      <c r="G50" s="39"/>
      <c r="H50" s="45"/>
    </row>
    <row r="51" s="2" customFormat="1" ht="16.8" customHeight="1">
      <c r="A51" s="39"/>
      <c r="B51" s="45"/>
      <c r="C51" s="302" t="s">
        <v>1350</v>
      </c>
      <c r="D51" s="39"/>
      <c r="E51" s="39"/>
      <c r="F51" s="39"/>
      <c r="G51" s="39"/>
      <c r="H51" s="45"/>
    </row>
    <row r="52" s="2" customFormat="1" ht="16.8" customHeight="1">
      <c r="A52" s="39"/>
      <c r="B52" s="45"/>
      <c r="C52" s="300" t="s">
        <v>319</v>
      </c>
      <c r="D52" s="300" t="s">
        <v>320</v>
      </c>
      <c r="E52" s="18" t="s">
        <v>197</v>
      </c>
      <c r="F52" s="301">
        <v>807.20000000000005</v>
      </c>
      <c r="G52" s="39"/>
      <c r="H52" s="45"/>
    </row>
    <row r="53" s="2" customFormat="1" ht="16.8" customHeight="1">
      <c r="A53" s="39"/>
      <c r="B53" s="45"/>
      <c r="C53" s="300" t="s">
        <v>234</v>
      </c>
      <c r="D53" s="300" t="s">
        <v>235</v>
      </c>
      <c r="E53" s="18" t="s">
        <v>197</v>
      </c>
      <c r="F53" s="301">
        <v>4900.3000000000002</v>
      </c>
      <c r="G53" s="39"/>
      <c r="H53" s="45"/>
    </row>
    <row r="54" s="2" customFormat="1" ht="16.8" customHeight="1">
      <c r="A54" s="39"/>
      <c r="B54" s="45"/>
      <c r="C54" s="300" t="s">
        <v>261</v>
      </c>
      <c r="D54" s="300" t="s">
        <v>262</v>
      </c>
      <c r="E54" s="18" t="s">
        <v>197</v>
      </c>
      <c r="F54" s="301">
        <v>3279.3000000000002</v>
      </c>
      <c r="G54" s="39"/>
      <c r="H54" s="45"/>
    </row>
    <row r="55" s="2" customFormat="1" ht="16.8" customHeight="1">
      <c r="A55" s="39"/>
      <c r="B55" s="45"/>
      <c r="C55" s="300" t="s">
        <v>272</v>
      </c>
      <c r="D55" s="300" t="s">
        <v>273</v>
      </c>
      <c r="E55" s="18" t="s">
        <v>197</v>
      </c>
      <c r="F55" s="301">
        <v>3279.3000000000002</v>
      </c>
      <c r="G55" s="39"/>
      <c r="H55" s="45"/>
    </row>
    <row r="56" s="2" customFormat="1" ht="16.8" customHeight="1">
      <c r="A56" s="39"/>
      <c r="B56" s="45"/>
      <c r="C56" s="296" t="s">
        <v>115</v>
      </c>
      <c r="D56" s="297" t="s">
        <v>19</v>
      </c>
      <c r="E56" s="298" t="s">
        <v>19</v>
      </c>
      <c r="F56" s="299">
        <v>800.10000000000002</v>
      </c>
      <c r="G56" s="39"/>
      <c r="H56" s="45"/>
    </row>
    <row r="57" s="2" customFormat="1" ht="16.8" customHeight="1">
      <c r="A57" s="39"/>
      <c r="B57" s="45"/>
      <c r="C57" s="300" t="s">
        <v>115</v>
      </c>
      <c r="D57" s="300" t="s">
        <v>324</v>
      </c>
      <c r="E57" s="18" t="s">
        <v>19</v>
      </c>
      <c r="F57" s="301">
        <v>800.10000000000002</v>
      </c>
      <c r="G57" s="39"/>
      <c r="H57" s="45"/>
    </row>
    <row r="58" s="2" customFormat="1" ht="16.8" customHeight="1">
      <c r="A58" s="39"/>
      <c r="B58" s="45"/>
      <c r="C58" s="302" t="s">
        <v>1350</v>
      </c>
      <c r="D58" s="39"/>
      <c r="E58" s="39"/>
      <c r="F58" s="39"/>
      <c r="G58" s="39"/>
      <c r="H58" s="45"/>
    </row>
    <row r="59" s="2" customFormat="1" ht="16.8" customHeight="1">
      <c r="A59" s="39"/>
      <c r="B59" s="45"/>
      <c r="C59" s="300" t="s">
        <v>319</v>
      </c>
      <c r="D59" s="300" t="s">
        <v>320</v>
      </c>
      <c r="E59" s="18" t="s">
        <v>197</v>
      </c>
      <c r="F59" s="301">
        <v>807.20000000000005</v>
      </c>
      <c r="G59" s="39"/>
      <c r="H59" s="45"/>
    </row>
    <row r="60" s="2" customFormat="1" ht="16.8" customHeight="1">
      <c r="A60" s="39"/>
      <c r="B60" s="45"/>
      <c r="C60" s="300" t="s">
        <v>309</v>
      </c>
      <c r="D60" s="300" t="s">
        <v>310</v>
      </c>
      <c r="E60" s="18" t="s">
        <v>197</v>
      </c>
      <c r="F60" s="301">
        <v>816.10199999999998</v>
      </c>
      <c r="G60" s="39"/>
      <c r="H60" s="45"/>
    </row>
    <row r="61" s="2" customFormat="1" ht="16.8" customHeight="1">
      <c r="A61" s="39"/>
      <c r="B61" s="45"/>
      <c r="C61" s="296" t="s">
        <v>118</v>
      </c>
      <c r="D61" s="297" t="s">
        <v>19</v>
      </c>
      <c r="E61" s="298" t="s">
        <v>19</v>
      </c>
      <c r="F61" s="299">
        <v>1605.5999999999999</v>
      </c>
      <c r="G61" s="39"/>
      <c r="H61" s="45"/>
    </row>
    <row r="62" s="2" customFormat="1" ht="16.8" customHeight="1">
      <c r="A62" s="39"/>
      <c r="B62" s="45"/>
      <c r="C62" s="300" t="s">
        <v>118</v>
      </c>
      <c r="D62" s="300" t="s">
        <v>306</v>
      </c>
      <c r="E62" s="18" t="s">
        <v>19</v>
      </c>
      <c r="F62" s="301">
        <v>1605.5999999999999</v>
      </c>
      <c r="G62" s="39"/>
      <c r="H62" s="45"/>
    </row>
    <row r="63" s="2" customFormat="1" ht="16.8" customHeight="1">
      <c r="A63" s="39"/>
      <c r="B63" s="45"/>
      <c r="C63" s="302" t="s">
        <v>1350</v>
      </c>
      <c r="D63" s="39"/>
      <c r="E63" s="39"/>
      <c r="F63" s="39"/>
      <c r="G63" s="39"/>
      <c r="H63" s="45"/>
    </row>
    <row r="64" s="2" customFormat="1" ht="16.8" customHeight="1">
      <c r="A64" s="39"/>
      <c r="B64" s="45"/>
      <c r="C64" s="300" t="s">
        <v>301</v>
      </c>
      <c r="D64" s="300" t="s">
        <v>302</v>
      </c>
      <c r="E64" s="18" t="s">
        <v>197</v>
      </c>
      <c r="F64" s="301">
        <v>1621</v>
      </c>
      <c r="G64" s="39"/>
      <c r="H64" s="45"/>
    </row>
    <row r="65" s="2" customFormat="1" ht="16.8" customHeight="1">
      <c r="A65" s="39"/>
      <c r="B65" s="45"/>
      <c r="C65" s="300" t="s">
        <v>309</v>
      </c>
      <c r="D65" s="300" t="s">
        <v>310</v>
      </c>
      <c r="E65" s="18" t="s">
        <v>197</v>
      </c>
      <c r="F65" s="301">
        <v>1637.712</v>
      </c>
      <c r="G65" s="39"/>
      <c r="H65" s="45"/>
    </row>
    <row r="66" s="2" customFormat="1" ht="16.8" customHeight="1">
      <c r="A66" s="39"/>
      <c r="B66" s="45"/>
      <c r="C66" s="296" t="s">
        <v>120</v>
      </c>
      <c r="D66" s="297" t="s">
        <v>19</v>
      </c>
      <c r="E66" s="298" t="s">
        <v>19</v>
      </c>
      <c r="F66" s="299">
        <v>823.70000000000005</v>
      </c>
      <c r="G66" s="39"/>
      <c r="H66" s="45"/>
    </row>
    <row r="67" s="2" customFormat="1" ht="16.8" customHeight="1">
      <c r="A67" s="39"/>
      <c r="B67" s="45"/>
      <c r="C67" s="300" t="s">
        <v>120</v>
      </c>
      <c r="D67" s="300" t="s">
        <v>496</v>
      </c>
      <c r="E67" s="18" t="s">
        <v>19</v>
      </c>
      <c r="F67" s="301">
        <v>823.70000000000005</v>
      </c>
      <c r="G67" s="39"/>
      <c r="H67" s="45"/>
    </row>
    <row r="68" s="2" customFormat="1" ht="16.8" customHeight="1">
      <c r="A68" s="39"/>
      <c r="B68" s="45"/>
      <c r="C68" s="302" t="s">
        <v>1350</v>
      </c>
      <c r="D68" s="39"/>
      <c r="E68" s="39"/>
      <c r="F68" s="39"/>
      <c r="G68" s="39"/>
      <c r="H68" s="45"/>
    </row>
    <row r="69" s="2" customFormat="1" ht="16.8" customHeight="1">
      <c r="A69" s="39"/>
      <c r="B69" s="45"/>
      <c r="C69" s="300" t="s">
        <v>491</v>
      </c>
      <c r="D69" s="300" t="s">
        <v>492</v>
      </c>
      <c r="E69" s="18" t="s">
        <v>244</v>
      </c>
      <c r="F69" s="301">
        <v>1030.2000000000001</v>
      </c>
      <c r="G69" s="39"/>
      <c r="H69" s="45"/>
    </row>
    <row r="70" s="2" customFormat="1" ht="16.8" customHeight="1">
      <c r="A70" s="39"/>
      <c r="B70" s="45"/>
      <c r="C70" s="300" t="s">
        <v>499</v>
      </c>
      <c r="D70" s="300" t="s">
        <v>500</v>
      </c>
      <c r="E70" s="18" t="s">
        <v>244</v>
      </c>
      <c r="F70" s="301">
        <v>831.93700000000001</v>
      </c>
      <c r="G70" s="39"/>
      <c r="H70" s="45"/>
    </row>
    <row r="71" s="2" customFormat="1" ht="16.8" customHeight="1">
      <c r="A71" s="39"/>
      <c r="B71" s="45"/>
      <c r="C71" s="296" t="s">
        <v>122</v>
      </c>
      <c r="D71" s="297" t="s">
        <v>19</v>
      </c>
      <c r="E71" s="298" t="s">
        <v>19</v>
      </c>
      <c r="F71" s="299">
        <v>206.5</v>
      </c>
      <c r="G71" s="39"/>
      <c r="H71" s="45"/>
    </row>
    <row r="72" s="2" customFormat="1" ht="16.8" customHeight="1">
      <c r="A72" s="39"/>
      <c r="B72" s="45"/>
      <c r="C72" s="300" t="s">
        <v>122</v>
      </c>
      <c r="D72" s="300" t="s">
        <v>497</v>
      </c>
      <c r="E72" s="18" t="s">
        <v>19</v>
      </c>
      <c r="F72" s="301">
        <v>206.5</v>
      </c>
      <c r="G72" s="39"/>
      <c r="H72" s="45"/>
    </row>
    <row r="73" s="2" customFormat="1" ht="16.8" customHeight="1">
      <c r="A73" s="39"/>
      <c r="B73" s="45"/>
      <c r="C73" s="302" t="s">
        <v>1350</v>
      </c>
      <c r="D73" s="39"/>
      <c r="E73" s="39"/>
      <c r="F73" s="39"/>
      <c r="G73" s="39"/>
      <c r="H73" s="45"/>
    </row>
    <row r="74" s="2" customFormat="1" ht="16.8" customHeight="1">
      <c r="A74" s="39"/>
      <c r="B74" s="45"/>
      <c r="C74" s="300" t="s">
        <v>491</v>
      </c>
      <c r="D74" s="300" t="s">
        <v>492</v>
      </c>
      <c r="E74" s="18" t="s">
        <v>244</v>
      </c>
      <c r="F74" s="301">
        <v>1030.2000000000001</v>
      </c>
      <c r="G74" s="39"/>
      <c r="H74" s="45"/>
    </row>
    <row r="75" s="2" customFormat="1" ht="16.8" customHeight="1">
      <c r="A75" s="39"/>
      <c r="B75" s="45"/>
      <c r="C75" s="300" t="s">
        <v>504</v>
      </c>
      <c r="D75" s="300" t="s">
        <v>505</v>
      </c>
      <c r="E75" s="18" t="s">
        <v>244</v>
      </c>
      <c r="F75" s="301">
        <v>208.565</v>
      </c>
      <c r="G75" s="39"/>
      <c r="H75" s="45"/>
    </row>
    <row r="76" s="2" customFormat="1" ht="16.8" customHeight="1">
      <c r="A76" s="39"/>
      <c r="B76" s="45"/>
      <c r="C76" s="296" t="s">
        <v>124</v>
      </c>
      <c r="D76" s="297" t="s">
        <v>19</v>
      </c>
      <c r="E76" s="298" t="s">
        <v>19</v>
      </c>
      <c r="F76" s="299">
        <v>1232</v>
      </c>
      <c r="G76" s="39"/>
      <c r="H76" s="45"/>
    </row>
    <row r="77" s="2" customFormat="1" ht="16.8" customHeight="1">
      <c r="A77" s="39"/>
      <c r="B77" s="45"/>
      <c r="C77" s="300" t="s">
        <v>19</v>
      </c>
      <c r="D77" s="300" t="s">
        <v>201</v>
      </c>
      <c r="E77" s="18" t="s">
        <v>19</v>
      </c>
      <c r="F77" s="301">
        <v>247.19999999999999</v>
      </c>
      <c r="G77" s="39"/>
      <c r="H77" s="45"/>
    </row>
    <row r="78" s="2" customFormat="1" ht="16.8" customHeight="1">
      <c r="A78" s="39"/>
      <c r="B78" s="45"/>
      <c r="C78" s="300" t="s">
        <v>19</v>
      </c>
      <c r="D78" s="300" t="s">
        <v>202</v>
      </c>
      <c r="E78" s="18" t="s">
        <v>19</v>
      </c>
      <c r="F78" s="301">
        <v>591.60000000000002</v>
      </c>
      <c r="G78" s="39"/>
      <c r="H78" s="45"/>
    </row>
    <row r="79" s="2" customFormat="1" ht="16.8" customHeight="1">
      <c r="A79" s="39"/>
      <c r="B79" s="45"/>
      <c r="C79" s="300" t="s">
        <v>19</v>
      </c>
      <c r="D79" s="300" t="s">
        <v>203</v>
      </c>
      <c r="E79" s="18" t="s">
        <v>19</v>
      </c>
      <c r="F79" s="301">
        <v>393.19999999999999</v>
      </c>
      <c r="G79" s="39"/>
      <c r="H79" s="45"/>
    </row>
    <row r="80" s="2" customFormat="1" ht="16.8" customHeight="1">
      <c r="A80" s="39"/>
      <c r="B80" s="45"/>
      <c r="C80" s="300" t="s">
        <v>124</v>
      </c>
      <c r="D80" s="300" t="s">
        <v>204</v>
      </c>
      <c r="E80" s="18" t="s">
        <v>19</v>
      </c>
      <c r="F80" s="301">
        <v>1232</v>
      </c>
      <c r="G80" s="39"/>
      <c r="H80" s="45"/>
    </row>
    <row r="81" s="2" customFormat="1" ht="16.8" customHeight="1">
      <c r="A81" s="39"/>
      <c r="B81" s="45"/>
      <c r="C81" s="302" t="s">
        <v>1350</v>
      </c>
      <c r="D81" s="39"/>
      <c r="E81" s="39"/>
      <c r="F81" s="39"/>
      <c r="G81" s="39"/>
      <c r="H81" s="45"/>
    </row>
    <row r="82" s="2" customFormat="1" ht="16.8" customHeight="1">
      <c r="A82" s="39"/>
      <c r="B82" s="45"/>
      <c r="C82" s="300" t="s">
        <v>195</v>
      </c>
      <c r="D82" s="300" t="s">
        <v>196</v>
      </c>
      <c r="E82" s="18" t="s">
        <v>197</v>
      </c>
      <c r="F82" s="301">
        <v>1232</v>
      </c>
      <c r="G82" s="39"/>
      <c r="H82" s="45"/>
    </row>
    <row r="83" s="2" customFormat="1" ht="16.8" customHeight="1">
      <c r="A83" s="39"/>
      <c r="B83" s="45"/>
      <c r="C83" s="300" t="s">
        <v>181</v>
      </c>
      <c r="D83" s="300" t="s">
        <v>182</v>
      </c>
      <c r="E83" s="18" t="s">
        <v>165</v>
      </c>
      <c r="F83" s="301">
        <v>417.56</v>
      </c>
      <c r="G83" s="39"/>
      <c r="H83" s="45"/>
    </row>
    <row r="84" s="2" customFormat="1" ht="16.8" customHeight="1">
      <c r="A84" s="39"/>
      <c r="B84" s="45"/>
      <c r="C84" s="300" t="s">
        <v>212</v>
      </c>
      <c r="D84" s="300" t="s">
        <v>213</v>
      </c>
      <c r="E84" s="18" t="s">
        <v>197</v>
      </c>
      <c r="F84" s="301">
        <v>1232</v>
      </c>
      <c r="G84" s="39"/>
      <c r="H84" s="45"/>
    </row>
    <row r="85" s="2" customFormat="1" ht="16.8" customHeight="1">
      <c r="A85" s="39"/>
      <c r="B85" s="45"/>
      <c r="C85" s="300" t="s">
        <v>217</v>
      </c>
      <c r="D85" s="300" t="s">
        <v>218</v>
      </c>
      <c r="E85" s="18" t="s">
        <v>197</v>
      </c>
      <c r="F85" s="301">
        <v>1232</v>
      </c>
      <c r="G85" s="39"/>
      <c r="H85" s="45"/>
    </row>
    <row r="86" s="2" customFormat="1" ht="16.8" customHeight="1">
      <c r="A86" s="39"/>
      <c r="B86" s="45"/>
      <c r="C86" s="300" t="s">
        <v>188</v>
      </c>
      <c r="D86" s="300" t="s">
        <v>189</v>
      </c>
      <c r="E86" s="18" t="s">
        <v>190</v>
      </c>
      <c r="F86" s="301">
        <v>406.56</v>
      </c>
      <c r="G86" s="39"/>
      <c r="H86" s="45"/>
    </row>
    <row r="87" s="2" customFormat="1" ht="26.4" customHeight="1">
      <c r="A87" s="39"/>
      <c r="B87" s="45"/>
      <c r="C87" s="295" t="s">
        <v>1351</v>
      </c>
      <c r="D87" s="295" t="s">
        <v>84</v>
      </c>
      <c r="E87" s="39"/>
      <c r="F87" s="39"/>
      <c r="G87" s="39"/>
      <c r="H87" s="45"/>
    </row>
    <row r="88" s="2" customFormat="1" ht="16.8" customHeight="1">
      <c r="A88" s="39"/>
      <c r="B88" s="45"/>
      <c r="C88" s="296" t="s">
        <v>575</v>
      </c>
      <c r="D88" s="297" t="s">
        <v>19</v>
      </c>
      <c r="E88" s="298" t="s">
        <v>19</v>
      </c>
      <c r="F88" s="299">
        <v>2373</v>
      </c>
      <c r="G88" s="39"/>
      <c r="H88" s="45"/>
    </row>
    <row r="89" s="2" customFormat="1" ht="16.8" customHeight="1">
      <c r="A89" s="39"/>
      <c r="B89" s="45"/>
      <c r="C89" s="300" t="s">
        <v>575</v>
      </c>
      <c r="D89" s="300" t="s">
        <v>576</v>
      </c>
      <c r="E89" s="18" t="s">
        <v>19</v>
      </c>
      <c r="F89" s="301">
        <v>2373</v>
      </c>
      <c r="G89" s="39"/>
      <c r="H89" s="45"/>
    </row>
    <row r="90" s="2" customFormat="1" ht="16.8" customHeight="1">
      <c r="A90" s="39"/>
      <c r="B90" s="45"/>
      <c r="C90" s="302" t="s">
        <v>1350</v>
      </c>
      <c r="D90" s="39"/>
      <c r="E90" s="39"/>
      <c r="F90" s="39"/>
      <c r="G90" s="39"/>
      <c r="H90" s="45"/>
    </row>
    <row r="91" s="2" customFormat="1" ht="16.8" customHeight="1">
      <c r="A91" s="39"/>
      <c r="B91" s="45"/>
      <c r="C91" s="300" t="s">
        <v>614</v>
      </c>
      <c r="D91" s="300" t="s">
        <v>615</v>
      </c>
      <c r="E91" s="18" t="s">
        <v>197</v>
      </c>
      <c r="F91" s="301">
        <v>2373</v>
      </c>
      <c r="G91" s="39"/>
      <c r="H91" s="45"/>
    </row>
    <row r="92" s="2" customFormat="1" ht="16.8" customHeight="1">
      <c r="A92" s="39"/>
      <c r="B92" s="45"/>
      <c r="C92" s="300" t="s">
        <v>592</v>
      </c>
      <c r="D92" s="300" t="s">
        <v>593</v>
      </c>
      <c r="E92" s="18" t="s">
        <v>197</v>
      </c>
      <c r="F92" s="301">
        <v>2373</v>
      </c>
      <c r="G92" s="39"/>
      <c r="H92" s="45"/>
    </row>
    <row r="93" s="2" customFormat="1" ht="16.8" customHeight="1">
      <c r="A93" s="39"/>
      <c r="B93" s="45"/>
      <c r="C93" s="300" t="s">
        <v>597</v>
      </c>
      <c r="D93" s="300" t="s">
        <v>598</v>
      </c>
      <c r="E93" s="18" t="s">
        <v>197</v>
      </c>
      <c r="F93" s="301">
        <v>2976</v>
      </c>
      <c r="G93" s="39"/>
      <c r="H93" s="45"/>
    </row>
    <row r="94" s="2" customFormat="1" ht="16.8" customHeight="1">
      <c r="A94" s="39"/>
      <c r="B94" s="45"/>
      <c r="C94" s="296" t="s">
        <v>577</v>
      </c>
      <c r="D94" s="297" t="s">
        <v>19</v>
      </c>
      <c r="E94" s="298" t="s">
        <v>19</v>
      </c>
      <c r="F94" s="299">
        <v>227</v>
      </c>
      <c r="G94" s="39"/>
      <c r="H94" s="45"/>
    </row>
    <row r="95" s="2" customFormat="1" ht="16.8" customHeight="1">
      <c r="A95" s="39"/>
      <c r="B95" s="45"/>
      <c r="C95" s="300" t="s">
        <v>577</v>
      </c>
      <c r="D95" s="300" t="s">
        <v>578</v>
      </c>
      <c r="E95" s="18" t="s">
        <v>19</v>
      </c>
      <c r="F95" s="301">
        <v>227</v>
      </c>
      <c r="G95" s="39"/>
      <c r="H95" s="45"/>
    </row>
    <row r="96" s="2" customFormat="1" ht="16.8" customHeight="1">
      <c r="A96" s="39"/>
      <c r="B96" s="45"/>
      <c r="C96" s="302" t="s">
        <v>1350</v>
      </c>
      <c r="D96" s="39"/>
      <c r="E96" s="39"/>
      <c r="F96" s="39"/>
      <c r="G96" s="39"/>
      <c r="H96" s="45"/>
    </row>
    <row r="97" s="2" customFormat="1" ht="16.8" customHeight="1">
      <c r="A97" s="39"/>
      <c r="B97" s="45"/>
      <c r="C97" s="300" t="s">
        <v>587</v>
      </c>
      <c r="D97" s="300" t="s">
        <v>588</v>
      </c>
      <c r="E97" s="18" t="s">
        <v>197</v>
      </c>
      <c r="F97" s="301">
        <v>227</v>
      </c>
      <c r="G97" s="39"/>
      <c r="H97" s="45"/>
    </row>
    <row r="98" s="2" customFormat="1" ht="16.8" customHeight="1">
      <c r="A98" s="39"/>
      <c r="B98" s="45"/>
      <c r="C98" s="300" t="s">
        <v>624</v>
      </c>
      <c r="D98" s="300" t="s">
        <v>625</v>
      </c>
      <c r="E98" s="18" t="s">
        <v>197</v>
      </c>
      <c r="F98" s="301">
        <v>227</v>
      </c>
      <c r="G98" s="39"/>
      <c r="H98" s="45"/>
    </row>
    <row r="99" s="2" customFormat="1" ht="16.8" customHeight="1">
      <c r="A99" s="39"/>
      <c r="B99" s="45"/>
      <c r="C99" s="300" t="s">
        <v>629</v>
      </c>
      <c r="D99" s="300" t="s">
        <v>630</v>
      </c>
      <c r="E99" s="18" t="s">
        <v>197</v>
      </c>
      <c r="F99" s="301">
        <v>227</v>
      </c>
      <c r="G99" s="39"/>
      <c r="H99" s="45"/>
    </row>
    <row r="100" s="2" customFormat="1" ht="16.8" customHeight="1">
      <c r="A100" s="39"/>
      <c r="B100" s="45"/>
      <c r="C100" s="296" t="s">
        <v>579</v>
      </c>
      <c r="D100" s="297" t="s">
        <v>19</v>
      </c>
      <c r="E100" s="298" t="s">
        <v>19</v>
      </c>
      <c r="F100" s="299">
        <v>276</v>
      </c>
      <c r="G100" s="39"/>
      <c r="H100" s="45"/>
    </row>
    <row r="101" s="2" customFormat="1" ht="16.8" customHeight="1">
      <c r="A101" s="39"/>
      <c r="B101" s="45"/>
      <c r="C101" s="300" t="s">
        <v>579</v>
      </c>
      <c r="D101" s="300" t="s">
        <v>580</v>
      </c>
      <c r="E101" s="18" t="s">
        <v>19</v>
      </c>
      <c r="F101" s="301">
        <v>276</v>
      </c>
      <c r="G101" s="39"/>
      <c r="H101" s="45"/>
    </row>
    <row r="102" s="2" customFormat="1" ht="16.8" customHeight="1">
      <c r="A102" s="39"/>
      <c r="B102" s="45"/>
      <c r="C102" s="302" t="s">
        <v>1350</v>
      </c>
      <c r="D102" s="39"/>
      <c r="E102" s="39"/>
      <c r="F102" s="39"/>
      <c r="G102" s="39"/>
      <c r="H102" s="45"/>
    </row>
    <row r="103" s="2" customFormat="1" ht="16.8" customHeight="1">
      <c r="A103" s="39"/>
      <c r="B103" s="45"/>
      <c r="C103" s="300" t="s">
        <v>606</v>
      </c>
      <c r="D103" s="300" t="s">
        <v>607</v>
      </c>
      <c r="E103" s="18" t="s">
        <v>197</v>
      </c>
      <c r="F103" s="301">
        <v>276</v>
      </c>
      <c r="G103" s="39"/>
      <c r="H103" s="45"/>
    </row>
    <row r="104" s="2" customFormat="1" ht="16.8" customHeight="1">
      <c r="A104" s="39"/>
      <c r="B104" s="45"/>
      <c r="C104" s="300" t="s">
        <v>597</v>
      </c>
      <c r="D104" s="300" t="s">
        <v>598</v>
      </c>
      <c r="E104" s="18" t="s">
        <v>197</v>
      </c>
      <c r="F104" s="301">
        <v>2976</v>
      </c>
      <c r="G104" s="39"/>
      <c r="H104" s="45"/>
    </row>
    <row r="105" s="2" customFormat="1" ht="16.8" customHeight="1">
      <c r="A105" s="39"/>
      <c r="B105" s="45"/>
      <c r="C105" s="296" t="s">
        <v>581</v>
      </c>
      <c r="D105" s="297" t="s">
        <v>19</v>
      </c>
      <c r="E105" s="298" t="s">
        <v>19</v>
      </c>
      <c r="F105" s="299">
        <v>327</v>
      </c>
      <c r="G105" s="39"/>
      <c r="H105" s="45"/>
    </row>
    <row r="106" s="2" customFormat="1" ht="16.8" customHeight="1">
      <c r="A106" s="39"/>
      <c r="B106" s="45"/>
      <c r="C106" s="300" t="s">
        <v>581</v>
      </c>
      <c r="D106" s="300" t="s">
        <v>582</v>
      </c>
      <c r="E106" s="18" t="s">
        <v>19</v>
      </c>
      <c r="F106" s="301">
        <v>327</v>
      </c>
      <c r="G106" s="39"/>
      <c r="H106" s="45"/>
    </row>
    <row r="107" s="2" customFormat="1" ht="16.8" customHeight="1">
      <c r="A107" s="39"/>
      <c r="B107" s="45"/>
      <c r="C107" s="302" t="s">
        <v>1350</v>
      </c>
      <c r="D107" s="39"/>
      <c r="E107" s="39"/>
      <c r="F107" s="39"/>
      <c r="G107" s="39"/>
      <c r="H107" s="45"/>
    </row>
    <row r="108" s="2" customFormat="1" ht="16.8" customHeight="1">
      <c r="A108" s="39"/>
      <c r="B108" s="45"/>
      <c r="C108" s="300" t="s">
        <v>610</v>
      </c>
      <c r="D108" s="300" t="s">
        <v>611</v>
      </c>
      <c r="E108" s="18" t="s">
        <v>197</v>
      </c>
      <c r="F108" s="301">
        <v>327</v>
      </c>
      <c r="G108" s="39"/>
      <c r="H108" s="45"/>
    </row>
    <row r="109" s="2" customFormat="1" ht="16.8" customHeight="1">
      <c r="A109" s="39"/>
      <c r="B109" s="45"/>
      <c r="C109" s="300" t="s">
        <v>597</v>
      </c>
      <c r="D109" s="300" t="s">
        <v>598</v>
      </c>
      <c r="E109" s="18" t="s">
        <v>197</v>
      </c>
      <c r="F109" s="301">
        <v>2976</v>
      </c>
      <c r="G109" s="39"/>
      <c r="H109" s="45"/>
    </row>
    <row r="110" s="2" customFormat="1" ht="16.8" customHeight="1">
      <c r="A110" s="39"/>
      <c r="B110" s="45"/>
      <c r="C110" s="300" t="s">
        <v>602</v>
      </c>
      <c r="D110" s="300" t="s">
        <v>603</v>
      </c>
      <c r="E110" s="18" t="s">
        <v>197</v>
      </c>
      <c r="F110" s="301">
        <v>327</v>
      </c>
      <c r="G110" s="39"/>
      <c r="H110" s="45"/>
    </row>
    <row r="111" s="2" customFormat="1" ht="16.8" customHeight="1">
      <c r="A111" s="39"/>
      <c r="B111" s="45"/>
      <c r="C111" s="296" t="s">
        <v>657</v>
      </c>
      <c r="D111" s="297" t="s">
        <v>19</v>
      </c>
      <c r="E111" s="298" t="s">
        <v>19</v>
      </c>
      <c r="F111" s="299">
        <v>167.97999999999999</v>
      </c>
      <c r="G111" s="39"/>
      <c r="H111" s="45"/>
    </row>
    <row r="112" s="2" customFormat="1" ht="16.8" customHeight="1">
      <c r="A112" s="39"/>
      <c r="B112" s="45"/>
      <c r="C112" s="300" t="s">
        <v>657</v>
      </c>
      <c r="D112" s="300" t="s">
        <v>658</v>
      </c>
      <c r="E112" s="18" t="s">
        <v>19</v>
      </c>
      <c r="F112" s="301">
        <v>167.97999999999999</v>
      </c>
      <c r="G112" s="39"/>
      <c r="H112" s="45"/>
    </row>
    <row r="113" s="2" customFormat="1" ht="16.8" customHeight="1">
      <c r="A113" s="39"/>
      <c r="B113" s="45"/>
      <c r="C113" s="296" t="s">
        <v>655</v>
      </c>
      <c r="D113" s="297" t="s">
        <v>19</v>
      </c>
      <c r="E113" s="298" t="s">
        <v>19</v>
      </c>
      <c r="F113" s="299">
        <v>237.381</v>
      </c>
      <c r="G113" s="39"/>
      <c r="H113" s="45"/>
    </row>
    <row r="114" s="2" customFormat="1" ht="16.8" customHeight="1">
      <c r="A114" s="39"/>
      <c r="B114" s="45"/>
      <c r="C114" s="300" t="s">
        <v>19</v>
      </c>
      <c r="D114" s="300" t="s">
        <v>653</v>
      </c>
      <c r="E114" s="18" t="s">
        <v>19</v>
      </c>
      <c r="F114" s="301">
        <v>111.75</v>
      </c>
      <c r="G114" s="39"/>
      <c r="H114" s="45"/>
    </row>
    <row r="115" s="2" customFormat="1" ht="16.8" customHeight="1">
      <c r="A115" s="39"/>
      <c r="B115" s="45"/>
      <c r="C115" s="300" t="s">
        <v>19</v>
      </c>
      <c r="D115" s="300" t="s">
        <v>654</v>
      </c>
      <c r="E115" s="18" t="s">
        <v>19</v>
      </c>
      <c r="F115" s="301">
        <v>125.631</v>
      </c>
      <c r="G115" s="39"/>
      <c r="H115" s="45"/>
    </row>
    <row r="116" s="2" customFormat="1" ht="16.8" customHeight="1">
      <c r="A116" s="39"/>
      <c r="B116" s="45"/>
      <c r="C116" s="300" t="s">
        <v>655</v>
      </c>
      <c r="D116" s="300" t="s">
        <v>656</v>
      </c>
      <c r="E116" s="18" t="s">
        <v>19</v>
      </c>
      <c r="F116" s="301">
        <v>237.381</v>
      </c>
      <c r="G116" s="39"/>
      <c r="H116" s="45"/>
    </row>
    <row r="117" s="2" customFormat="1" ht="16.8" customHeight="1">
      <c r="A117" s="39"/>
      <c r="B117" s="45"/>
      <c r="C117" s="296" t="s">
        <v>583</v>
      </c>
      <c r="D117" s="297" t="s">
        <v>19</v>
      </c>
      <c r="E117" s="298" t="s">
        <v>19</v>
      </c>
      <c r="F117" s="299">
        <v>447</v>
      </c>
      <c r="G117" s="39"/>
      <c r="H117" s="45"/>
    </row>
    <row r="118" s="2" customFormat="1" ht="16.8" customHeight="1">
      <c r="A118" s="39"/>
      <c r="B118" s="45"/>
      <c r="C118" s="302" t="s">
        <v>1350</v>
      </c>
      <c r="D118" s="39"/>
      <c r="E118" s="39"/>
      <c r="F118" s="39"/>
      <c r="G118" s="39"/>
      <c r="H118" s="45"/>
    </row>
    <row r="119" s="2" customFormat="1" ht="16.8" customHeight="1">
      <c r="A119" s="39"/>
      <c r="B119" s="45"/>
      <c r="C119" s="300" t="s">
        <v>648</v>
      </c>
      <c r="D119" s="300" t="s">
        <v>649</v>
      </c>
      <c r="E119" s="18" t="s">
        <v>165</v>
      </c>
      <c r="F119" s="301">
        <v>405.36099999999999</v>
      </c>
      <c r="G119" s="39"/>
      <c r="H119" s="45"/>
    </row>
    <row r="120" s="2" customFormat="1" ht="16.8" customHeight="1">
      <c r="A120" s="39"/>
      <c r="B120" s="45"/>
      <c r="C120" s="296" t="s">
        <v>622</v>
      </c>
      <c r="D120" s="297" t="s">
        <v>19</v>
      </c>
      <c r="E120" s="298" t="s">
        <v>19</v>
      </c>
      <c r="F120" s="299">
        <v>447</v>
      </c>
      <c r="G120" s="39"/>
      <c r="H120" s="45"/>
    </row>
    <row r="121" s="2" customFormat="1" ht="16.8" customHeight="1">
      <c r="A121" s="39"/>
      <c r="B121" s="45"/>
      <c r="C121" s="300" t="s">
        <v>622</v>
      </c>
      <c r="D121" s="300" t="s">
        <v>623</v>
      </c>
      <c r="E121" s="18" t="s">
        <v>19</v>
      </c>
      <c r="F121" s="301">
        <v>447</v>
      </c>
      <c r="G121" s="39"/>
      <c r="H121" s="45"/>
    </row>
    <row r="122" s="2" customFormat="1" ht="7.44" customHeight="1">
      <c r="A122" s="39"/>
      <c r="B122" s="166"/>
      <c r="C122" s="167"/>
      <c r="D122" s="167"/>
      <c r="E122" s="167"/>
      <c r="F122" s="167"/>
      <c r="G122" s="167"/>
      <c r="H122" s="45"/>
    </row>
    <row r="123" s="2" customFormat="1">
      <c r="A123" s="39"/>
      <c r="B123" s="39"/>
      <c r="C123" s="39"/>
      <c r="D123" s="39"/>
      <c r="E123" s="39"/>
      <c r="F123" s="39"/>
      <c r="G123" s="39"/>
      <c r="H123" s="39"/>
    </row>
  </sheetData>
  <sheetProtection sheet="1" formatColumns="0" formatRows="0" objects="1" scenarios="1" spinCount="100000" saltValue="TcNz9ldypQoigGV8mRnhhIkxFaXgGUUdoO8H2MK0E1TOm2Wt4qHkR1fRqiDlRTC3mTob9zTSU2fo6X3j5y9R0A==" hashValue="JzoDnG98jgKfVOd5SobSEVLbWIohPIMg6IvTPBNmDzEmUQSPt+pn6t8UBaekCA2CXilFBU7eyV/oaUPa2s8KDg==" algorithmName="SHA-512" password="CC35"/>
  <mergeCells count="2">
    <mergeCell ref="D5:F5"/>
    <mergeCell ref="D6:F6"/>
  </mergeCells>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DESKTOP-K849N9T\Jindra</dc:creator>
  <cp:lastModifiedBy>DESKTOP-K849N9T\Jindra</cp:lastModifiedBy>
  <dcterms:created xsi:type="dcterms:W3CDTF">2020-11-24T06:30:18Z</dcterms:created>
  <dcterms:modified xsi:type="dcterms:W3CDTF">2020-11-24T06:30:31Z</dcterms:modified>
</cp:coreProperties>
</file>