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12195" activeTab="0"/>
  </bookViews>
  <sheets>
    <sheet name="Rekapitulace" sheetId="1" r:id="rId1"/>
    <sheet name="201" sheetId="2" r:id="rId2"/>
  </sheets>
  <definedNames/>
  <calcPr fullCalcOnLoad="1"/>
</workbook>
</file>

<file path=xl/sharedStrings.xml><?xml version="1.0" encoding="utf-8"?>
<sst xmlns="http://schemas.openxmlformats.org/spreadsheetml/2006/main" count="567" uniqueCount="245">
  <si>
    <t>ASPE10</t>
  </si>
  <si>
    <t>S</t>
  </si>
  <si>
    <t xml:space="preserve">Firma: </t>
  </si>
  <si>
    <t>Příloha k formuláři pro ocenění nabídky</t>
  </si>
  <si>
    <t xml:space="preserve">Stavba: </t>
  </si>
  <si>
    <t>18-12-059</t>
  </si>
  <si>
    <t>Rumburk, lávka ev.č. 41 ul. Pražská</t>
  </si>
  <si>
    <t>O</t>
  </si>
  <si>
    <t>Rozpočet:</t>
  </si>
  <si>
    <t>0,00</t>
  </si>
  <si>
    <t>15,00</t>
  </si>
  <si>
    <t>21,00</t>
  </si>
  <si>
    <t>2</t>
  </si>
  <si>
    <t>3</t>
  </si>
  <si>
    <t>1</t>
  </si>
  <si>
    <t>201</t>
  </si>
  <si>
    <t>Lávka ev.č. 41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</si>
  <si>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</si>
  <si>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</si>
  <si>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</si>
  <si>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</si>
  <si>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</si>
  <si>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</si>
  <si>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</si>
  <si>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</si>
  <si>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</si>
  <si>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</si>
  <si>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</si>
  <si>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</si>
  <si>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</si>
  <si>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</si>
  <si>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</si>
  <si>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</si>
  <si>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</si>
  <si>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</si>
  <si>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</si>
  <si>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</si>
  <si>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</si>
  <si>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</si>
  <si>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</si>
  <si>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</si>
  <si>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VV</t>
  </si>
  <si>
    <t>asfaltové pojivo na pravobřežním předpolí 0,1*3*2,0=0,60 [A] 
výkop za pravobřežní opěrou 3,0*4,0*2,5=30,00 [B] 
výkop za levobřežní opěrou 3,0*5,0*3,0=45,00 [C] 
Celkem: A+B+C=75,60 [D]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</si>
  <si>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</si>
  <si>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</si>
  <si>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</si>
  <si>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</si>
  <si>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zídka pod opěrou na levobřežní straně 3,0*2,0*1,0=6,00 [A] 
opěra na levobřežní straně 4,0*1,0*1,7=6,80 [B] 
opěra na pravobřežní straně 1,0*3,0*4,0=12,00 [C] 
prostřední opěra 2,8*1*2,5=7,00 [D] 
zeď za levobřežní opěrou 5,4*0,4*2,3=4,97 [E] 
Celkem: A+B+C+D+E=36,77 [F]</t>
  </si>
  <si>
    <t>02520</t>
  </si>
  <si>
    <t>ZKOUŠENÍ MATERIÁLŮ NEZÁVISLOU ZKUŠEBNOU</t>
  </si>
  <si>
    <t>KPL</t>
  </si>
  <si>
    <t>včetně odběru vzorků a dopravy do zkušebny</t>
  </si>
  <si>
    <t>zkoušky  betonu základů, opěr a desky mostovky</t>
  </si>
  <si>
    <t>zahrnuje veškeré náklady spojené s objednatelem požadovanými zkouškami</t>
  </si>
  <si>
    <t>02730</t>
  </si>
  <si>
    <t>POMOC PRÁCE ZŘÍZ NEBO ZAJIŠŤ OCHRANU INŽENÝRSKÝCH SÍTÍ</t>
  </si>
  <si>
    <t>včetně uložení sítí na nové konzoly</t>
  </si>
  <si>
    <t>převěšení stávajících sítí a případné obnažení</t>
  </si>
  <si>
    <t>zahrnuje veškeré náklady spojené s objednatelem požadovanými zařízeními</t>
  </si>
  <si>
    <t>027421</t>
  </si>
  <si>
    <t>PROVIZORNÍ LÁVKY - MONTÁŽ</t>
  </si>
  <si>
    <t>M2</t>
  </si>
  <si>
    <t>Předpokládá se využití konstrukce stávající lávky</t>
  </si>
  <si>
    <t>027423</t>
  </si>
  <si>
    <t>PROVIZORNÍ LÁVKY - DEMONTÁŽ</t>
  </si>
  <si>
    <t>7</t>
  </si>
  <si>
    <t>029113</t>
  </si>
  <si>
    <t>OSTATNÍ POŽADAVKY - GEODETICKÉ ZAMĚŘENÍ - CELKY</t>
  </si>
  <si>
    <t>KUS</t>
  </si>
  <si>
    <t>ověření skutečného provedení opěr před zahájením výroby ocelové konstrukce</t>
  </si>
  <si>
    <t>zahrnuje veškeré náklady spojené s objednatelem požadovanými pracemi</t>
  </si>
  <si>
    <t>8</t>
  </si>
  <si>
    <t>029412</t>
  </si>
  <si>
    <t>OSTATNÍ POŽADAVKY - VYPRACOVÁNÍ MOSTNÍHO LISTU</t>
  </si>
  <si>
    <t>ML dle ČSN 73 6220</t>
  </si>
  <si>
    <t>02943</t>
  </si>
  <si>
    <t>OSTATNÍ POŽADAVKY - VYPRACOVÁNÍ RDS</t>
  </si>
  <si>
    <t>RDS</t>
  </si>
  <si>
    <t>aktualizace výkresů PDPS</t>
  </si>
  <si>
    <t>02944</t>
  </si>
  <si>
    <t>OSTAT POŽADAVKY - DOKUMENTACE SKUTEČ PROVEDENÍ V DIGIT FORMĚ</t>
  </si>
  <si>
    <t>včetně zapracování změn během výstavby</t>
  </si>
  <si>
    <t>11</t>
  </si>
  <si>
    <t>02953</t>
  </si>
  <si>
    <t>OSTATNÍ POŽADAVKY - HLAVNÍ MOSTNÍ PROHLÍDKA</t>
  </si>
  <si>
    <t>HMP dle ČSN 73 6221</t>
  </si>
  <si>
    <t>položka zahrnuje : 
- úkony dle ČSN 73 6221 
- provedení hlavní mostní prohlídky oprávněnou fyzickou nebo právnickou osobou 
- vyhotovení záznamu (protokolu), který jednoznačně definuje stav mostu</t>
  </si>
  <si>
    <t>12</t>
  </si>
  <si>
    <t>02960</t>
  </si>
  <si>
    <t>OSTATNÍ POŽADAVKY - ODBORNÝ DOZOR</t>
  </si>
  <si>
    <t>TP pro zhotovitele</t>
  </si>
  <si>
    <t>činnosti projektanta spojené s řešením změn a úprav během výstavby</t>
  </si>
  <si>
    <t>zahrnuje veškeré náklady spojené s objednatelem požadovaným dozorem</t>
  </si>
  <si>
    <t>Zemní práce</t>
  </si>
  <si>
    <t>13</t>
  </si>
  <si>
    <t>113138</t>
  </si>
  <si>
    <t>ODSTRANĚNÍ KRYTU ZPEVNĚNÝCH PLOCH S ASFALT POJIVEM, ODVOZ DO 20KM</t>
  </si>
  <si>
    <t>na pravobřežním předpolí 0,1*3,0*2,0=0,60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</si>
  <si>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</si>
  <si>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14</t>
  </si>
  <si>
    <t>131838</t>
  </si>
  <si>
    <t>HLOUBENÍ JAM ZAPAŽ I NEPAŽ TŘ. II, ODVOZ DO 20KM</t>
  </si>
  <si>
    <t>výkop za pravobřežní opěrou 3,0*4,0*2,5=30,00 [A] 
výkop za levobřežní opěrou (3,0*5,0*3,0)+(2,0*2,2*3,0)=58,20 [B] 
Celkem: A+B=88,20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</si>
  <si>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</si>
  <si>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Základy</t>
  </si>
  <si>
    <t>15</t>
  </si>
  <si>
    <t>21264</t>
  </si>
  <si>
    <t>TRATIVODY KOMPLET Z TRUB Z PLAST HMOT DN DO 200MM</t>
  </si>
  <si>
    <t>M</t>
  </si>
  <si>
    <t>Drenáž za opěrami 5,5*2=11,00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</si>
  <si>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</si>
  <si>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16</t>
  </si>
  <si>
    <t>21331</t>
  </si>
  <si>
    <t>DRENÁŽNÍ VRSTVY Z BETONU MEZEROVITÉHO (DRENÁŽNÍHO)</t>
  </si>
  <si>
    <t>Výplň za opěrami 0,6*0,6*(3,1+0,75+0,75)*2=3,31 [A]</t>
  </si>
  <si>
    <t>Položka zahrnuje: 
- dodávku předepsaného materiálu pro drenážní vrstvu, včetně mimostaveništní a vnitrostaveništní dopravy 
- provedení drenážní vrstvy předepsaných rozměrů a předepsaného tvaru</t>
  </si>
  <si>
    <t>17</t>
  </si>
  <si>
    <t>272325</t>
  </si>
  <si>
    <t>ZÁKLADY ZE ŽELEZOBETONU DO C30/37</t>
  </si>
  <si>
    <t>základy opěr</t>
  </si>
  <si>
    <t>pravobřežní opěra 1,65*0,85*2,6=3,65 [A] 
levobřežní opěra 1,785*0,8*2,6=3,71 [B] 
Celkem: A+B=7,36 [C]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</si>
  <si>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</si>
  <si>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18</t>
  </si>
  <si>
    <t>272363</t>
  </si>
  <si>
    <t>VÝZTUŽ ZÁKLADŮ Z OCELI 10335, 10338</t>
  </si>
  <si>
    <t>T</t>
  </si>
  <si>
    <t>pravobřežní opěra 1,65*0,85*2,6*0,025*7,85=0,72 [A] 
levobřežní opěra 1,785*0,8*2,6*0,025*7,85=0,73 [B] 
Celkem: A+B=1,45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</si>
  <si>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</si>
  <si>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</si>
  <si>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19</t>
  </si>
  <si>
    <t>333213</t>
  </si>
  <si>
    <t>OBKLAD MOST OPĚR A KŘÍDEL Z LOM KAMENE</t>
  </si>
  <si>
    <t>oklad opěr lomovým kamenem</t>
  </si>
  <si>
    <t>levobřežní opěra (0,25*3,0*2,6)+(0,25*3,0*0,85)+(0,25*3,0*1,6)=3,79 [A] 
pravobřežní opěra (0,25*1,9*2,6)+2*(0,85*0,25*1,9)=2,04 [B] 
zeď za levobřežní opěrou 0.25*5.3*1,6=2,12 [C] 
Celkem: A+B+C=7,95 [D]</t>
  </si>
  <si>
    <t>položka zahrnuje dodávku a osazení lomového kamene, jeho výběr a případnou úpravu, jeho případné kotvení se všemi souvisejícími materiály a pracemi, dodávku předepsané malty, spárování.</t>
  </si>
  <si>
    <t>20</t>
  </si>
  <si>
    <t>333325</t>
  </si>
  <si>
    <t>MOSTNÍ OPĚRY A KŘÍDLA ZE ŽELEZOVÉHO BETONU DO C30/37</t>
  </si>
  <si>
    <t>pravobřežní opěra 2,3*0,6*2,6=3,59 [A] 
levobřežní opěra 2,6*3,5*1,0=9,10 [B] 
závěrné zídky 0,3*1*2,6*2=1,56 [C] 
zeď za levobřežní opěrou 2,0*5,5*0,4=4,40 [D] 
Celkem: A+B+C+D=18,65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</si>
  <si>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</si>
  <si>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21</t>
  </si>
  <si>
    <t>333363</t>
  </si>
  <si>
    <t>VÝZTUŽ MOST OPĚR A KŘÍDEL Z OCELI 10335, 10338</t>
  </si>
  <si>
    <t>Odhad stupně vyztužení: 
pravobřežní opěra 2,3*0,6*2,6*0,015*7,85=0,42 [A] 
levobřežní opěra 2,6*3,5*1,0*0,015*7,85=1,07 [B] 
závěrné zídky 0,3*1*2,6*2*0,015*7,85=0,18 [C] 
zeď za levobřežní opěrou 2,0*5,5*0,4*0.015*7,85=0,52 [D] 
Celkem: A+B+C+D=2,19 [E]</t>
  </si>
  <si>
    <t>Vodorovné konstrukce</t>
  </si>
  <si>
    <t>22</t>
  </si>
  <si>
    <t>421325</t>
  </si>
  <si>
    <t>MOSTNÍ NOSNÉ DESKOVÉ KONSTRUKCE ZE ŽELEZOBETONU C30/37</t>
  </si>
  <si>
    <t>deska 23*0,2*2,5=11,50 [A] 
koncové příčníky 0,5*2,5*0,85*2=2,13 [B] 
Celkem: A+B=13,63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</si>
  <si>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</si>
  <si>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23</t>
  </si>
  <si>
    <t>421365</t>
  </si>
  <si>
    <t>VÝZTUŽ MOSTNÍ DESKOVÉ KONSTRUKCE Z OCELI 10505, B500B</t>
  </si>
  <si>
    <t>Odhad stupně vyztužení: 
výztuž desky 23*0.2*2,5*0,03*7,85=2,71 [A] 
koncové příčníky 0,5*2,5*0,85*2*0,015*7,85=0,25 [B] 
Celkem: A+B=2,96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</si>
  <si>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</si>
  <si>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24</t>
  </si>
  <si>
    <t>42417</t>
  </si>
  <si>
    <t>MOSTNÍ NOSNÍKY Z OCELI</t>
  </si>
  <si>
    <t>hlavní nosníky HEB450 22,8*2*0,171=7,80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</si>
  <si>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</si>
  <si>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25</t>
  </si>
  <si>
    <t>42861</t>
  </si>
  <si>
    <t>MOSTNÍ LOŽISKA ELASTOMEROVÁ PRO ZATÍŽ DO 1,0MN</t>
  </si>
  <si>
    <t>se zajištěním proti vodorovným posunům</t>
  </si>
  <si>
    <t>elastomerová ložiska na opěrách celkem 4=4,00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</si>
  <si>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</si>
  <si>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26</t>
  </si>
  <si>
    <t>451312</t>
  </si>
  <si>
    <t>PODKLADNÍ A VÝPLŇOVÉ VRSTVY Z PROSTÉHO BETONU C12/15</t>
  </si>
  <si>
    <t>podkladní beton pod základy  
levobřežní opěra 0,15*2,085*2,9=0,91 [A] 
pravobřežní opěra 0,15*2,9*1,95=0,85 [B] 
Celkem: A+B=1,76 [C]</t>
  </si>
  <si>
    <t>27</t>
  </si>
  <si>
    <t>465923</t>
  </si>
  <si>
    <t>PŘEDLÁŽDĚNÍ DLAŽBY Z BETON DLAŽDIC</t>
  </si>
  <si>
    <t>předláždění chodníku na levobřežním předpolí 2,0*6,0=12,00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</si>
  <si>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</si>
  <si>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Potrubí</t>
  </si>
  <si>
    <t>28</t>
  </si>
  <si>
    <t>86633</t>
  </si>
  <si>
    <t>CHRÁNIČKY Z TRUB OCELOVÝCH DN DO 150MM</t>
  </si>
  <si>
    <t>nové prostupy skrz závěrnou zídku a koncový příčník 0,85*2=1,70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</si>
  <si>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</si>
  <si>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Ostatní konstrukce a práce</t>
  </si>
  <si>
    <t>29</t>
  </si>
  <si>
    <t>9112B1</t>
  </si>
  <si>
    <t>ZÁBRADLÍ MOSTNÍ SE SVISLOU VÝPLNÍ - DODÁVKA A MONTÁŽ</t>
  </si>
  <si>
    <t>zábradlí na lávce 2*23=46,00 [A] 
zábradlí na zdi 6m=6,00 [B] 
Celkem: A+B=52,00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</si>
  <si>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</si>
  <si>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30</t>
  </si>
  <si>
    <t>9112B3</t>
  </si>
  <si>
    <t>ZÁBRADLÍ MOSTNÍ SE SVISLOU VÝPLNÍ - DEMONTÁŽ S PŘESUNEM</t>
  </si>
  <si>
    <t>demontáž stávajícího zábradlí na lávce 22,5*2=45,00 [A] 
demontáž stávajícího zábradlí na zdi za levobřežní opěrou 6m=6,00 [B] 
Celkem: A+B=51,00 [C]</t>
  </si>
  <si>
    <t>položka zahrnuje: 
- demontáž a odstranění zařízení 
- jeho odvoz na předepsané místo</t>
  </si>
  <si>
    <t>31</t>
  </si>
  <si>
    <t>914A21</t>
  </si>
  <si>
    <t>EV ČÍSLO MOSTU OCEL S FÓLIÍ TŘ.1 DODÁVKA A MONTÁŽ</t>
  </si>
  <si>
    <t>na obou koncích lávky 2=2,00 [A]</t>
  </si>
  <si>
    <t>položka zahrnuje: 
- dodávku a montáž značek v požadovaném provedení</t>
  </si>
  <si>
    <t>32</t>
  </si>
  <si>
    <t>917223</t>
  </si>
  <si>
    <t>SILNIČNÍ A CHODNÍKOVÉ OBRUBY Z BETONOVÝCH OBRUBNÍKŮ ŠÍŘ 100MM</t>
  </si>
  <si>
    <t>součástí předláždění chodníku na levobřežním předpolí 5+6=11,00 [A]</t>
  </si>
  <si>
    <t>Položka zahrnuje: 
dodání a pokládku betonových obrubníků o rozměrech předepsaných zadávací dokumentací 
betonové lože i boční betonovou opěrku.</t>
  </si>
  <si>
    <t>33</t>
  </si>
  <si>
    <t>93151</t>
  </si>
  <si>
    <t>MOSTNÍ ZÁVĚRY POVRCHOVÉ POSUN DO 60MM</t>
  </si>
  <si>
    <t>povrchový mostní závěr 2*2,5=5,00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</si>
  <si>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</si>
  <si>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34</t>
  </si>
  <si>
    <t>93650</t>
  </si>
  <si>
    <t>DROBNÉ DOPLŇK KONSTR KOVOVÉ</t>
  </si>
  <si>
    <t>KG</t>
  </si>
  <si>
    <t>upevnění IS na konzolách pásovinou (11*1,0)*0,2=22,00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</si>
  <si>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</si>
  <si>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35</t>
  </si>
  <si>
    <t>94890</t>
  </si>
  <si>
    <t>PODPĚRNÉ SKRUŽE - ZŘÍZENÍ A ODSTRANĚNÍ</t>
  </si>
  <si>
    <t>M3OP</t>
  </si>
  <si>
    <t>pomocné podpory při betonáži mostovky</t>
  </si>
  <si>
    <t>dvě věže pro podepření při betonáži mostovky 2,0*1,0*3,8*2=15,20 [A]</t>
  </si>
  <si>
    <t>Položka zahrnuje dovoz, montáž, údržbu, opotřebení (nájemné), demontáž, konzervaci, odvoz.</t>
  </si>
  <si>
    <t>36</t>
  </si>
  <si>
    <t>966168</t>
  </si>
  <si>
    <t>BOURÁNÍ KONSTRUKCÍ ZE ŽELEZOBETONU S ODVOZEM DO 20KM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</si>
  <si>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</si>
  <si>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37</t>
  </si>
  <si>
    <t>966178</t>
  </si>
  <si>
    <t>BOURÁNÍ KONSTRUKCÍ ZE DŘEVA S ODVOZEM DO 20KM</t>
  </si>
  <si>
    <t>bourání stávající dřevěné mostovky 22,5*1,9*0,05=2,14 [A]</t>
  </si>
  <si>
    <t>38</t>
  </si>
  <si>
    <t>966188</t>
  </si>
  <si>
    <t>DEMONTÁŽ KONSTRUKCÍ KOVOVÝCH S ODVOZEM DO 20KM</t>
  </si>
  <si>
    <t>demontáž stávajících hlavních nosníků I 500 2*0,907*22,5=40,82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</si>
  <si>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</si>
  <si>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Firma:</t>
  </si>
  <si>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</si>
  <si>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</si>
  <si>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</si>
  <si>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</si>
  <si>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</si>
  <si>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</si>
  <si>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</si>
  <si>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</si>
  <si>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</si>
  <si>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Stavba: 18-12-059 - Rumburk, lávka ev.č. 41 ulice - Pražská</t>
  </si>
  <si>
    <t>Lávka přes Mandavu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</si>
</sst>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" fontId="4" fillId="33" borderId="0" xfId="0" applyNumberFormat="1" applyFont="1" applyFill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164" fontId="0" fillId="35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6"/>
      <c r="B1" s="29" t="s">
        <v>233</v>
      </c>
      <c r="C1" s="1"/>
      <c r="D1" s="1"/>
      <c r="E1" s="1"/>
    </row>
    <row r="2" spans="1:5" ht="12.75" customHeight="1">
      <c r="A2" s="36"/>
      <c r="B2" s="37" t="s">
        <v>234</v>
      </c>
      <c r="C2" s="1"/>
      <c r="D2" s="1"/>
      <c r="E2" s="1"/>
    </row>
    <row r="3" spans="1:5" ht="19.5" customHeight="1">
      <c r="A3" s="36"/>
      <c r="B3" s="36"/>
      <c r="C3" s="1"/>
      <c r="D3" s="1"/>
      <c r="E3" s="1"/>
    </row>
    <row r="4" spans="1:5" ht="19.5" customHeight="1">
      <c r="A4" s="1"/>
      <c r="B4" s="38" t="s">
        <v>243</v>
      </c>
      <c r="C4" s="36"/>
      <c r="D4" s="36"/>
      <c r="E4" s="1"/>
    </row>
    <row r="5" spans="1:5" ht="12.75" customHeight="1">
      <c r="A5" s="1"/>
      <c r="B5" s="36" t="s">
        <v>235</v>
      </c>
      <c r="C5" s="36"/>
      <c r="D5" s="36"/>
      <c r="E5" s="1"/>
    </row>
    <row r="6" spans="1:5" ht="12.75" customHeight="1">
      <c r="A6" s="1"/>
      <c r="B6" s="25" t="s">
        <v>236</v>
      </c>
      <c r="C6" s="30">
        <f>SUM(C10:C10)</f>
        <v>0</v>
      </c>
      <c r="D6" s="1"/>
      <c r="E6" s="1"/>
    </row>
    <row r="7" spans="1:5" ht="12.75" customHeight="1">
      <c r="A7" s="1"/>
      <c r="B7" s="25" t="s">
        <v>237</v>
      </c>
      <c r="C7" s="30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31" t="s">
        <v>238</v>
      </c>
      <c r="B9" s="31" t="s">
        <v>239</v>
      </c>
      <c r="C9" s="31" t="s">
        <v>240</v>
      </c>
      <c r="D9" s="31" t="s">
        <v>241</v>
      </c>
      <c r="E9" s="31" t="s">
        <v>242</v>
      </c>
    </row>
    <row r="10" spans="1:5" ht="12.75" customHeight="1">
      <c r="A10" s="32" t="s">
        <v>15</v>
      </c>
      <c r="B10" s="32" t="s">
        <v>244</v>
      </c>
      <c r="C10" s="33">
        <f>'201'!I3</f>
        <v>0</v>
      </c>
      <c r="D10" s="33">
        <f>'201'!O2</f>
        <v>0</v>
      </c>
      <c r="E10" s="33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35" t="s">
        <v>2</v>
      </c>
      <c r="E1" s="29"/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0+O8+O57+O66+O83+O96+O121+O126</f>
        <v>0</v>
      </c>
      <c r="P2" t="s">
        <v>13</v>
      </c>
    </row>
    <row r="3" spans="1:16" ht="15" customHeight="1">
      <c r="A3" t="s">
        <v>1</v>
      </c>
      <c r="B3" s="6" t="s">
        <v>4</v>
      </c>
      <c r="C3" s="40" t="s">
        <v>5</v>
      </c>
      <c r="D3" s="36"/>
      <c r="E3" s="7" t="s">
        <v>6</v>
      </c>
      <c r="F3" s="1"/>
      <c r="G3" s="4"/>
      <c r="H3" s="3" t="s">
        <v>15</v>
      </c>
      <c r="I3" s="28">
        <f>0+I8+I57+I66+I83+I96+I121+I126</f>
        <v>0</v>
      </c>
      <c r="O3" t="s">
        <v>9</v>
      </c>
      <c r="P3" t="s">
        <v>14</v>
      </c>
    </row>
    <row r="4" spans="1:16" ht="15" customHeight="1">
      <c r="A4" t="s">
        <v>7</v>
      </c>
      <c r="B4" s="9" t="s">
        <v>8</v>
      </c>
      <c r="C4" s="41" t="s">
        <v>15</v>
      </c>
      <c r="D4" s="42"/>
      <c r="E4" s="10" t="s">
        <v>16</v>
      </c>
      <c r="F4" s="5"/>
      <c r="G4" s="5"/>
      <c r="H4" s="11"/>
      <c r="I4" s="11"/>
      <c r="O4" t="s">
        <v>10</v>
      </c>
      <c r="P4" t="s">
        <v>14</v>
      </c>
    </row>
    <row r="5" spans="1:16" ht="12.75" customHeight="1">
      <c r="A5" s="39" t="s">
        <v>17</v>
      </c>
      <c r="B5" s="39" t="s">
        <v>19</v>
      </c>
      <c r="C5" s="39" t="s">
        <v>20</v>
      </c>
      <c r="D5" s="39" t="s">
        <v>21</v>
      </c>
      <c r="E5" s="39" t="s">
        <v>22</v>
      </c>
      <c r="F5" s="39" t="s">
        <v>24</v>
      </c>
      <c r="G5" s="39" t="s">
        <v>26</v>
      </c>
      <c r="H5" s="39" t="s">
        <v>28</v>
      </c>
      <c r="I5" s="39"/>
      <c r="O5" t="s">
        <v>11</v>
      </c>
      <c r="P5" t="s">
        <v>12</v>
      </c>
    </row>
    <row r="6" spans="1:9" ht="12.75" customHeight="1">
      <c r="A6" s="39"/>
      <c r="B6" s="39"/>
      <c r="C6" s="39"/>
      <c r="D6" s="39"/>
      <c r="E6" s="39"/>
      <c r="F6" s="39"/>
      <c r="G6" s="39"/>
      <c r="H6" s="8" t="s">
        <v>29</v>
      </c>
      <c r="I6" s="8" t="s">
        <v>31</v>
      </c>
    </row>
    <row r="7" spans="1:9" ht="12.75" customHeight="1">
      <c r="A7" s="8" t="s">
        <v>18</v>
      </c>
      <c r="B7" s="8" t="s">
        <v>14</v>
      </c>
      <c r="C7" s="8" t="s">
        <v>12</v>
      </c>
      <c r="D7" s="8" t="s">
        <v>13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18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0+I9+I13+I17+I21+I25+I29+I33+I37+I41+I45+I49+I53</f>
        <v>0</v>
      </c>
      <c r="R8">
        <f>0+O9+O13+O17+O21+O25+O29+O33+O37+O41+O45+O49+O53</f>
        <v>0</v>
      </c>
    </row>
    <row r="9" spans="1:16" ht="12.75">
      <c r="A9" s="12" t="s">
        <v>35</v>
      </c>
      <c r="B9" s="16" t="s">
        <v>14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75.6</v>
      </c>
      <c r="H9" s="34">
        <v>0</v>
      </c>
      <c r="I9" s="20">
        <f>ROUND(ROUND(H9,1)*ROUND(G9,2),1)</f>
        <v>0</v>
      </c>
      <c r="O9">
        <f>(I9*21)/100</f>
        <v>0</v>
      </c>
      <c r="P9" t="s">
        <v>12</v>
      </c>
    </row>
    <row r="10" spans="1:5" ht="12.75">
      <c r="A10" s="21" t="s">
        <v>40</v>
      </c>
      <c r="E10" s="22" t="s">
        <v>37</v>
      </c>
    </row>
    <row r="11" spans="1:5" ht="51">
      <c r="A11" s="23" t="s">
        <v>41</v>
      </c>
      <c r="E11" s="24" t="s">
        <v>42</v>
      </c>
    </row>
    <row r="12" spans="1:5" ht="25.5">
      <c r="A12" t="s">
        <v>43</v>
      </c>
      <c r="E12" s="22" t="s">
        <v>44</v>
      </c>
    </row>
    <row r="13" spans="1:16" ht="12.75">
      <c r="A13" s="12" t="s">
        <v>35</v>
      </c>
      <c r="B13" s="16" t="s">
        <v>12</v>
      </c>
      <c r="C13" s="16" t="s">
        <v>45</v>
      </c>
      <c r="D13" s="12" t="s">
        <v>37</v>
      </c>
      <c r="E13" s="17" t="s">
        <v>46</v>
      </c>
      <c r="F13" s="18" t="s">
        <v>39</v>
      </c>
      <c r="G13" s="19">
        <v>36.77</v>
      </c>
      <c r="H13" s="34">
        <v>0</v>
      </c>
      <c r="I13" s="20">
        <f>ROUND(ROUND(H13,1)*ROUND(G13,2),1)</f>
        <v>0</v>
      </c>
      <c r="O13">
        <f>(I13*21)/100</f>
        <v>0</v>
      </c>
      <c r="P13" t="s">
        <v>12</v>
      </c>
    </row>
    <row r="14" spans="1:5" ht="12.75">
      <c r="A14" s="21" t="s">
        <v>40</v>
      </c>
      <c r="E14" s="22" t="s">
        <v>37</v>
      </c>
    </row>
    <row r="15" spans="1:5" ht="76.5">
      <c r="A15" s="23" t="s">
        <v>41</v>
      </c>
      <c r="E15" s="24" t="s">
        <v>47</v>
      </c>
    </row>
    <row r="16" spans="1:5" ht="25.5">
      <c r="A16" t="s">
        <v>43</v>
      </c>
      <c r="E16" s="22" t="s">
        <v>44</v>
      </c>
    </row>
    <row r="17" spans="1:16" ht="12.75">
      <c r="A17" s="12" t="s">
        <v>35</v>
      </c>
      <c r="B17" s="16" t="s">
        <v>13</v>
      </c>
      <c r="C17" s="16" t="s">
        <v>48</v>
      </c>
      <c r="D17" s="12" t="s">
        <v>37</v>
      </c>
      <c r="E17" s="17" t="s">
        <v>49</v>
      </c>
      <c r="F17" s="18" t="s">
        <v>50</v>
      </c>
      <c r="G17" s="19">
        <v>1</v>
      </c>
      <c r="H17" s="34">
        <v>0</v>
      </c>
      <c r="I17" s="20">
        <f>ROUND(ROUND(H17,1)*ROUND(G17,2),1)</f>
        <v>0</v>
      </c>
      <c r="O17">
        <f>(I17*21)/100</f>
        <v>0</v>
      </c>
      <c r="P17" t="s">
        <v>12</v>
      </c>
    </row>
    <row r="18" spans="1:5" ht="12.75">
      <c r="A18" s="21" t="s">
        <v>40</v>
      </c>
      <c r="E18" s="22" t="s">
        <v>51</v>
      </c>
    </row>
    <row r="19" spans="1:5" ht="12.75">
      <c r="A19" s="23" t="s">
        <v>41</v>
      </c>
      <c r="E19" s="24" t="s">
        <v>52</v>
      </c>
    </row>
    <row r="20" spans="1:5" ht="12.75">
      <c r="A20" t="s">
        <v>43</v>
      </c>
      <c r="E20" s="22" t="s">
        <v>53</v>
      </c>
    </row>
    <row r="21" spans="1:16" ht="12.75">
      <c r="A21" s="12" t="s">
        <v>35</v>
      </c>
      <c r="B21" s="16" t="s">
        <v>23</v>
      </c>
      <c r="C21" s="16" t="s">
        <v>54</v>
      </c>
      <c r="D21" s="12" t="s">
        <v>37</v>
      </c>
      <c r="E21" s="17" t="s">
        <v>55</v>
      </c>
      <c r="F21" s="18" t="s">
        <v>50</v>
      </c>
      <c r="G21" s="19">
        <v>1</v>
      </c>
      <c r="H21" s="34">
        <v>0</v>
      </c>
      <c r="I21" s="20">
        <f>ROUND(ROUND(H21,1)*ROUND(G21,2),1)</f>
        <v>0</v>
      </c>
      <c r="O21">
        <f>(I21*21)/100</f>
        <v>0</v>
      </c>
      <c r="P21" t="s">
        <v>12</v>
      </c>
    </row>
    <row r="22" spans="1:5" ht="12.75">
      <c r="A22" s="21" t="s">
        <v>40</v>
      </c>
      <c r="E22" s="22" t="s">
        <v>56</v>
      </c>
    </row>
    <row r="23" spans="1:5" ht="12.75">
      <c r="A23" s="23" t="s">
        <v>41</v>
      </c>
      <c r="E23" s="24" t="s">
        <v>57</v>
      </c>
    </row>
    <row r="24" spans="1:5" ht="12.75">
      <c r="A24" t="s">
        <v>43</v>
      </c>
      <c r="E24" s="22" t="s">
        <v>58</v>
      </c>
    </row>
    <row r="25" spans="1:16" ht="12.75">
      <c r="A25" s="12" t="s">
        <v>35</v>
      </c>
      <c r="B25" s="16" t="s">
        <v>25</v>
      </c>
      <c r="C25" s="16" t="s">
        <v>59</v>
      </c>
      <c r="D25" s="12" t="s">
        <v>37</v>
      </c>
      <c r="E25" s="17" t="s">
        <v>60</v>
      </c>
      <c r="F25" s="18" t="s">
        <v>61</v>
      </c>
      <c r="G25" s="19">
        <v>1</v>
      </c>
      <c r="H25" s="34">
        <v>0</v>
      </c>
      <c r="I25" s="20">
        <f>ROUND(ROUND(H25,1)*ROUND(G25,2),1)</f>
        <v>0</v>
      </c>
      <c r="O25">
        <f>(I25*21)/100</f>
        <v>0</v>
      </c>
      <c r="P25" t="s">
        <v>12</v>
      </c>
    </row>
    <row r="26" spans="1:5" ht="12.75">
      <c r="A26" s="21" t="s">
        <v>40</v>
      </c>
      <c r="E26" s="22" t="s">
        <v>62</v>
      </c>
    </row>
    <row r="27" spans="1:5" ht="12.75">
      <c r="A27" s="23" t="s">
        <v>41</v>
      </c>
      <c r="E27" s="24" t="s">
        <v>37</v>
      </c>
    </row>
    <row r="28" spans="1:5" ht="12.75">
      <c r="A28" t="s">
        <v>43</v>
      </c>
      <c r="E28" s="22" t="s">
        <v>58</v>
      </c>
    </row>
    <row r="29" spans="1:16" ht="12.75">
      <c r="A29" s="12" t="s">
        <v>35</v>
      </c>
      <c r="B29" s="16" t="s">
        <v>27</v>
      </c>
      <c r="C29" s="16" t="s">
        <v>63</v>
      </c>
      <c r="D29" s="12" t="s">
        <v>37</v>
      </c>
      <c r="E29" s="17" t="s">
        <v>64</v>
      </c>
      <c r="F29" s="18" t="s">
        <v>61</v>
      </c>
      <c r="G29" s="19">
        <v>1</v>
      </c>
      <c r="H29" s="34">
        <v>0</v>
      </c>
      <c r="I29" s="20">
        <f>ROUND(ROUND(H29,1)*ROUND(G29,2),1)</f>
        <v>0</v>
      </c>
      <c r="O29">
        <f>(I29*21)/100</f>
        <v>0</v>
      </c>
      <c r="P29" t="s">
        <v>12</v>
      </c>
    </row>
    <row r="30" spans="1:5" ht="12.75">
      <c r="A30" s="21" t="s">
        <v>40</v>
      </c>
      <c r="E30" s="22" t="s">
        <v>37</v>
      </c>
    </row>
    <row r="31" spans="1:5" ht="12.75">
      <c r="A31" s="23" t="s">
        <v>41</v>
      </c>
      <c r="E31" s="24" t="s">
        <v>37</v>
      </c>
    </row>
    <row r="32" spans="1:5" ht="12.75">
      <c r="A32" t="s">
        <v>43</v>
      </c>
      <c r="E32" s="22" t="s">
        <v>58</v>
      </c>
    </row>
    <row r="33" spans="1:16" ht="12.75">
      <c r="A33" s="12" t="s">
        <v>35</v>
      </c>
      <c r="B33" s="16" t="s">
        <v>65</v>
      </c>
      <c r="C33" s="16" t="s">
        <v>66</v>
      </c>
      <c r="D33" s="12" t="s">
        <v>37</v>
      </c>
      <c r="E33" s="17" t="s">
        <v>67</v>
      </c>
      <c r="F33" s="18" t="s">
        <v>68</v>
      </c>
      <c r="G33" s="19">
        <v>1</v>
      </c>
      <c r="H33" s="34">
        <v>0</v>
      </c>
      <c r="I33" s="20">
        <f>ROUND(ROUND(H33,1)*ROUND(G33,2),1)</f>
        <v>0</v>
      </c>
      <c r="O33">
        <f>(I33*21)/100</f>
        <v>0</v>
      </c>
      <c r="P33" t="s">
        <v>12</v>
      </c>
    </row>
    <row r="34" spans="1:5" ht="12.75">
      <c r="A34" s="21" t="s">
        <v>40</v>
      </c>
      <c r="E34" s="22" t="s">
        <v>69</v>
      </c>
    </row>
    <row r="35" spans="1:5" ht="12.75">
      <c r="A35" s="23" t="s">
        <v>41</v>
      </c>
      <c r="E35" s="24" t="s">
        <v>37</v>
      </c>
    </row>
    <row r="36" spans="1:5" ht="12.75">
      <c r="A36" t="s">
        <v>43</v>
      </c>
      <c r="E36" s="22" t="s">
        <v>70</v>
      </c>
    </row>
    <row r="37" spans="1:16" ht="12.75">
      <c r="A37" s="12" t="s">
        <v>35</v>
      </c>
      <c r="B37" s="16" t="s">
        <v>71</v>
      </c>
      <c r="C37" s="16" t="s">
        <v>72</v>
      </c>
      <c r="D37" s="12" t="s">
        <v>37</v>
      </c>
      <c r="E37" s="17" t="s">
        <v>73</v>
      </c>
      <c r="F37" s="18" t="s">
        <v>68</v>
      </c>
      <c r="G37" s="19">
        <v>1</v>
      </c>
      <c r="H37" s="34">
        <v>0</v>
      </c>
      <c r="I37" s="20">
        <f>ROUND(ROUND(H37,1)*ROUND(G37,2),1)</f>
        <v>0</v>
      </c>
      <c r="O37">
        <f>(I37*21)/100</f>
        <v>0</v>
      </c>
      <c r="P37" t="s">
        <v>12</v>
      </c>
    </row>
    <row r="38" spans="1:5" ht="12.75">
      <c r="A38" s="21" t="s">
        <v>40</v>
      </c>
      <c r="E38" s="22" t="s">
        <v>74</v>
      </c>
    </row>
    <row r="39" spans="1:5" ht="12.75">
      <c r="A39" s="23" t="s">
        <v>41</v>
      </c>
      <c r="E39" s="24" t="s">
        <v>37</v>
      </c>
    </row>
    <row r="40" spans="1:5" ht="12.75">
      <c r="A40" t="s">
        <v>43</v>
      </c>
      <c r="E40" s="22" t="s">
        <v>70</v>
      </c>
    </row>
    <row r="41" spans="1:16" ht="12.75">
      <c r="A41" s="12" t="s">
        <v>35</v>
      </c>
      <c r="B41" s="16" t="s">
        <v>30</v>
      </c>
      <c r="C41" s="16" t="s">
        <v>75</v>
      </c>
      <c r="D41" s="12" t="s">
        <v>37</v>
      </c>
      <c r="E41" s="17" t="s">
        <v>76</v>
      </c>
      <c r="F41" s="18" t="s">
        <v>50</v>
      </c>
      <c r="G41" s="19">
        <v>1</v>
      </c>
      <c r="H41" s="34">
        <v>0</v>
      </c>
      <c r="I41" s="20">
        <f>ROUND(ROUND(H41,1)*ROUND(G41,2),1)</f>
        <v>0</v>
      </c>
      <c r="O41">
        <f>(I41*21)/100</f>
        <v>0</v>
      </c>
      <c r="P41" t="s">
        <v>12</v>
      </c>
    </row>
    <row r="42" spans="1:5" ht="12.75">
      <c r="A42" s="21" t="s">
        <v>40</v>
      </c>
      <c r="E42" s="22" t="s">
        <v>77</v>
      </c>
    </row>
    <row r="43" spans="1:5" ht="12.75">
      <c r="A43" s="23" t="s">
        <v>41</v>
      </c>
      <c r="E43" s="24" t="s">
        <v>78</v>
      </c>
    </row>
    <row r="44" spans="1:5" ht="12.75">
      <c r="A44" t="s">
        <v>43</v>
      </c>
      <c r="E44" s="22" t="s">
        <v>70</v>
      </c>
    </row>
    <row r="45" spans="1:16" ht="12.75">
      <c r="A45" s="12" t="s">
        <v>35</v>
      </c>
      <c r="B45" s="16" t="s">
        <v>32</v>
      </c>
      <c r="C45" s="16" t="s">
        <v>79</v>
      </c>
      <c r="D45" s="12" t="s">
        <v>37</v>
      </c>
      <c r="E45" s="17" t="s">
        <v>80</v>
      </c>
      <c r="F45" s="18" t="s">
        <v>50</v>
      </c>
      <c r="G45" s="19">
        <v>1</v>
      </c>
      <c r="H45" s="34">
        <v>0</v>
      </c>
      <c r="I45" s="20">
        <f>ROUND(ROUND(H45,1)*ROUND(G45,2),1)</f>
        <v>0</v>
      </c>
      <c r="O45">
        <f>(I45*21)/100</f>
        <v>0</v>
      </c>
      <c r="P45" t="s">
        <v>12</v>
      </c>
    </row>
    <row r="46" spans="1:5" ht="12.75">
      <c r="A46" s="21" t="s">
        <v>40</v>
      </c>
      <c r="E46" s="22" t="s">
        <v>81</v>
      </c>
    </row>
    <row r="47" spans="1:5" ht="12.75">
      <c r="A47" s="23" t="s">
        <v>41</v>
      </c>
      <c r="E47" s="24" t="s">
        <v>37</v>
      </c>
    </row>
    <row r="48" spans="1:5" ht="12.75">
      <c r="A48" t="s">
        <v>43</v>
      </c>
      <c r="E48" s="22" t="s">
        <v>70</v>
      </c>
    </row>
    <row r="49" spans="1:16" ht="12.75">
      <c r="A49" s="12" t="s">
        <v>35</v>
      </c>
      <c r="B49" s="16" t="s">
        <v>82</v>
      </c>
      <c r="C49" s="16" t="s">
        <v>83</v>
      </c>
      <c r="D49" s="12" t="s">
        <v>37</v>
      </c>
      <c r="E49" s="17" t="s">
        <v>84</v>
      </c>
      <c r="F49" s="18" t="s">
        <v>68</v>
      </c>
      <c r="G49" s="19">
        <v>1</v>
      </c>
      <c r="H49" s="34">
        <v>0</v>
      </c>
      <c r="I49" s="20">
        <f>ROUND(ROUND(H49,1)*ROUND(G49,2),1)</f>
        <v>0</v>
      </c>
      <c r="O49">
        <f>(I49*21)/100</f>
        <v>0</v>
      </c>
      <c r="P49" t="s">
        <v>12</v>
      </c>
    </row>
    <row r="50" spans="1:5" ht="12.75">
      <c r="A50" s="21" t="s">
        <v>40</v>
      </c>
      <c r="E50" s="22" t="s">
        <v>85</v>
      </c>
    </row>
    <row r="51" spans="1:5" ht="12.75">
      <c r="A51" s="23" t="s">
        <v>41</v>
      </c>
      <c r="E51" s="24" t="s">
        <v>37</v>
      </c>
    </row>
    <row r="52" spans="1:5" ht="51">
      <c r="A52" t="s">
        <v>43</v>
      </c>
      <c r="E52" s="22" t="s">
        <v>86</v>
      </c>
    </row>
    <row r="53" spans="1:16" ht="12.75">
      <c r="A53" s="12" t="s">
        <v>35</v>
      </c>
      <c r="B53" s="16" t="s">
        <v>87</v>
      </c>
      <c r="C53" s="16" t="s">
        <v>88</v>
      </c>
      <c r="D53" s="12" t="s">
        <v>37</v>
      </c>
      <c r="E53" s="17" t="s">
        <v>89</v>
      </c>
      <c r="F53" s="18" t="s">
        <v>50</v>
      </c>
      <c r="G53" s="19">
        <v>1</v>
      </c>
      <c r="H53" s="34">
        <v>0</v>
      </c>
      <c r="I53" s="20">
        <f>ROUND(ROUND(H53,1)*ROUND(G53,2),1)</f>
        <v>0</v>
      </c>
      <c r="O53">
        <f>(I53*21)/100</f>
        <v>0</v>
      </c>
      <c r="P53" t="s">
        <v>12</v>
      </c>
    </row>
    <row r="54" spans="1:5" ht="12.75">
      <c r="A54" s="21" t="s">
        <v>40</v>
      </c>
      <c r="E54" s="22" t="s">
        <v>90</v>
      </c>
    </row>
    <row r="55" spans="1:5" ht="12.75">
      <c r="A55" s="23" t="s">
        <v>41</v>
      </c>
      <c r="E55" s="24" t="s">
        <v>91</v>
      </c>
    </row>
    <row r="56" spans="1:5" ht="12.75">
      <c r="A56" t="s">
        <v>43</v>
      </c>
      <c r="E56" s="22" t="s">
        <v>92</v>
      </c>
    </row>
    <row r="57" spans="1:18" ht="12.75" customHeight="1">
      <c r="A57" s="5" t="s">
        <v>33</v>
      </c>
      <c r="B57" s="5"/>
      <c r="C57" s="26" t="s">
        <v>14</v>
      </c>
      <c r="D57" s="5"/>
      <c r="E57" s="14" t="s">
        <v>93</v>
      </c>
      <c r="F57" s="5"/>
      <c r="G57" s="5"/>
      <c r="H57" s="5"/>
      <c r="I57" s="27">
        <f>0+Q57</f>
        <v>0</v>
      </c>
      <c r="O57">
        <f>0+R57</f>
        <v>0</v>
      </c>
      <c r="Q57">
        <f>0+I58+I62</f>
        <v>0</v>
      </c>
      <c r="R57">
        <f>0+O58+O62</f>
        <v>0</v>
      </c>
    </row>
    <row r="58" spans="1:16" ht="25.5">
      <c r="A58" s="12" t="s">
        <v>35</v>
      </c>
      <c r="B58" s="16" t="s">
        <v>94</v>
      </c>
      <c r="C58" s="16" t="s">
        <v>95</v>
      </c>
      <c r="D58" s="12" t="s">
        <v>37</v>
      </c>
      <c r="E58" s="17" t="s">
        <v>96</v>
      </c>
      <c r="F58" s="18" t="s">
        <v>39</v>
      </c>
      <c r="G58" s="19">
        <v>0.6</v>
      </c>
      <c r="H58" s="34">
        <v>0</v>
      </c>
      <c r="I58" s="20">
        <f>ROUND(ROUND(H58,1)*ROUND(G58,2),1)</f>
        <v>0</v>
      </c>
      <c r="O58">
        <f>(I58*21)/100</f>
        <v>0</v>
      </c>
      <c r="P58" t="s">
        <v>12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41</v>
      </c>
      <c r="E60" s="24" t="s">
        <v>97</v>
      </c>
    </row>
    <row r="61" spans="1:5" ht="63.75">
      <c r="A61" t="s">
        <v>43</v>
      </c>
      <c r="E61" s="22" t="s">
        <v>98</v>
      </c>
    </row>
    <row r="62" spans="1:16" ht="12.75">
      <c r="A62" s="12" t="s">
        <v>35</v>
      </c>
      <c r="B62" s="16" t="s">
        <v>99</v>
      </c>
      <c r="C62" s="16" t="s">
        <v>100</v>
      </c>
      <c r="D62" s="12" t="s">
        <v>37</v>
      </c>
      <c r="E62" s="17" t="s">
        <v>101</v>
      </c>
      <c r="F62" s="18" t="s">
        <v>39</v>
      </c>
      <c r="G62" s="19">
        <v>88.2</v>
      </c>
      <c r="H62" s="34">
        <v>0</v>
      </c>
      <c r="I62" s="20">
        <f>ROUND(ROUND(H62,1)*ROUND(G62,2),1)</f>
        <v>0</v>
      </c>
      <c r="O62">
        <f>(I62*21)/100</f>
        <v>0</v>
      </c>
      <c r="P62" t="s">
        <v>12</v>
      </c>
    </row>
    <row r="63" spans="1:5" ht="12.75">
      <c r="A63" s="21" t="s">
        <v>40</v>
      </c>
      <c r="E63" s="22" t="s">
        <v>37</v>
      </c>
    </row>
    <row r="64" spans="1:5" ht="38.25">
      <c r="A64" s="23" t="s">
        <v>41</v>
      </c>
      <c r="E64" s="24" t="s">
        <v>102</v>
      </c>
    </row>
    <row r="65" spans="1:5" ht="318.75">
      <c r="A65" t="s">
        <v>43</v>
      </c>
      <c r="E65" s="22" t="s">
        <v>103</v>
      </c>
    </row>
    <row r="66" spans="1:18" ht="12.75" customHeight="1">
      <c r="A66" s="5" t="s">
        <v>33</v>
      </c>
      <c r="B66" s="5"/>
      <c r="C66" s="26" t="s">
        <v>12</v>
      </c>
      <c r="D66" s="5"/>
      <c r="E66" s="14" t="s">
        <v>104</v>
      </c>
      <c r="F66" s="5"/>
      <c r="G66" s="5"/>
      <c r="H66" s="5"/>
      <c r="I66" s="27">
        <f>0+Q66</f>
        <v>0</v>
      </c>
      <c r="O66">
        <f>0+R66</f>
        <v>0</v>
      </c>
      <c r="Q66">
        <f>0+I67+I71+I75+I79</f>
        <v>0</v>
      </c>
      <c r="R66">
        <f>0+O67+O71+O75+O79</f>
        <v>0</v>
      </c>
    </row>
    <row r="67" spans="1:16" ht="12.75">
      <c r="A67" s="12" t="s">
        <v>35</v>
      </c>
      <c r="B67" s="16" t="s">
        <v>105</v>
      </c>
      <c r="C67" s="16" t="s">
        <v>106</v>
      </c>
      <c r="D67" s="12" t="s">
        <v>37</v>
      </c>
      <c r="E67" s="17" t="s">
        <v>107</v>
      </c>
      <c r="F67" s="18" t="s">
        <v>108</v>
      </c>
      <c r="G67" s="19">
        <v>11</v>
      </c>
      <c r="H67" s="34">
        <v>0</v>
      </c>
      <c r="I67" s="20">
        <f>ROUND(ROUND(H67,1)*ROUND(G67,2),1)</f>
        <v>0</v>
      </c>
      <c r="O67">
        <f>(I67*21)/100</f>
        <v>0</v>
      </c>
      <c r="P67" t="s">
        <v>12</v>
      </c>
    </row>
    <row r="68" spans="1:5" ht="12.75">
      <c r="A68" s="21" t="s">
        <v>40</v>
      </c>
      <c r="E68" s="22" t="s">
        <v>37</v>
      </c>
    </row>
    <row r="69" spans="1:5" ht="12.75">
      <c r="A69" s="23" t="s">
        <v>41</v>
      </c>
      <c r="E69" s="24" t="s">
        <v>109</v>
      </c>
    </row>
    <row r="70" spans="1:5" ht="165.75">
      <c r="A70" t="s">
        <v>43</v>
      </c>
      <c r="E70" s="22" t="s">
        <v>110</v>
      </c>
    </row>
    <row r="71" spans="1:16" ht="12.75">
      <c r="A71" s="12" t="s">
        <v>35</v>
      </c>
      <c r="B71" s="16" t="s">
        <v>111</v>
      </c>
      <c r="C71" s="16" t="s">
        <v>112</v>
      </c>
      <c r="D71" s="12" t="s">
        <v>37</v>
      </c>
      <c r="E71" s="17" t="s">
        <v>113</v>
      </c>
      <c r="F71" s="18" t="s">
        <v>39</v>
      </c>
      <c r="G71" s="19">
        <v>3.31</v>
      </c>
      <c r="H71" s="34">
        <v>0</v>
      </c>
      <c r="I71" s="20">
        <f>ROUND(ROUND(H71,1)*ROUND(G71,2),1)</f>
        <v>0</v>
      </c>
      <c r="O71">
        <f>(I71*21)/100</f>
        <v>0</v>
      </c>
      <c r="P71" t="s">
        <v>12</v>
      </c>
    </row>
    <row r="72" spans="1:5" ht="12.75">
      <c r="A72" s="21" t="s">
        <v>40</v>
      </c>
      <c r="E72" s="22" t="s">
        <v>37</v>
      </c>
    </row>
    <row r="73" spans="1:5" ht="12.75">
      <c r="A73" s="23" t="s">
        <v>41</v>
      </c>
      <c r="E73" s="24" t="s">
        <v>114</v>
      </c>
    </row>
    <row r="74" spans="1:5" ht="51">
      <c r="A74" t="s">
        <v>43</v>
      </c>
      <c r="E74" s="22" t="s">
        <v>115</v>
      </c>
    </row>
    <row r="75" spans="1:16" ht="12.75">
      <c r="A75" s="12" t="s">
        <v>35</v>
      </c>
      <c r="B75" s="16" t="s">
        <v>116</v>
      </c>
      <c r="C75" s="16" t="s">
        <v>117</v>
      </c>
      <c r="D75" s="12" t="s">
        <v>37</v>
      </c>
      <c r="E75" s="17" t="s">
        <v>118</v>
      </c>
      <c r="F75" s="18" t="s">
        <v>39</v>
      </c>
      <c r="G75" s="19">
        <v>7.36</v>
      </c>
      <c r="H75" s="34">
        <v>0</v>
      </c>
      <c r="I75" s="20">
        <f>ROUND(ROUND(H75,1)*ROUND(G75,2),1)</f>
        <v>0</v>
      </c>
      <c r="O75">
        <f>(I75*21)/100</f>
        <v>0</v>
      </c>
      <c r="P75" t="s">
        <v>12</v>
      </c>
    </row>
    <row r="76" spans="1:5" ht="12.75">
      <c r="A76" s="21" t="s">
        <v>40</v>
      </c>
      <c r="E76" s="22" t="s">
        <v>119</v>
      </c>
    </row>
    <row r="77" spans="1:5" ht="38.25">
      <c r="A77" s="23" t="s">
        <v>41</v>
      </c>
      <c r="E77" s="24" t="s">
        <v>120</v>
      </c>
    </row>
    <row r="78" spans="1:5" ht="369.75">
      <c r="A78" t="s">
        <v>43</v>
      </c>
      <c r="E78" s="22" t="s">
        <v>121</v>
      </c>
    </row>
    <row r="79" spans="1:16" ht="12.75">
      <c r="A79" s="12" t="s">
        <v>35</v>
      </c>
      <c r="B79" s="16" t="s">
        <v>122</v>
      </c>
      <c r="C79" s="16" t="s">
        <v>123</v>
      </c>
      <c r="D79" s="12" t="s">
        <v>37</v>
      </c>
      <c r="E79" s="17" t="s">
        <v>124</v>
      </c>
      <c r="F79" s="18" t="s">
        <v>125</v>
      </c>
      <c r="G79" s="19">
        <v>1.45</v>
      </c>
      <c r="H79" s="34">
        <v>0</v>
      </c>
      <c r="I79" s="20">
        <f>ROUND(ROUND(H79,1)*ROUND(G79,2),1)</f>
        <v>0</v>
      </c>
      <c r="O79">
        <f>(I79*21)/100</f>
        <v>0</v>
      </c>
      <c r="P79" t="s">
        <v>12</v>
      </c>
    </row>
    <row r="80" spans="1:5" ht="12.75">
      <c r="A80" s="21" t="s">
        <v>40</v>
      </c>
      <c r="E80" s="22" t="s">
        <v>37</v>
      </c>
    </row>
    <row r="81" spans="1:5" ht="38.25">
      <c r="A81" s="23" t="s">
        <v>41</v>
      </c>
      <c r="E81" s="24" t="s">
        <v>126</v>
      </c>
    </row>
    <row r="82" spans="1:5" ht="267.75">
      <c r="A82" t="s">
        <v>43</v>
      </c>
      <c r="E82" s="22" t="s">
        <v>127</v>
      </c>
    </row>
    <row r="83" spans="1:18" ht="12.75" customHeight="1">
      <c r="A83" s="5" t="s">
        <v>33</v>
      </c>
      <c r="B83" s="5"/>
      <c r="C83" s="26" t="s">
        <v>13</v>
      </c>
      <c r="D83" s="5"/>
      <c r="E83" s="14" t="s">
        <v>128</v>
      </c>
      <c r="F83" s="5"/>
      <c r="G83" s="5"/>
      <c r="H83" s="5"/>
      <c r="I83" s="27">
        <f>0+Q83</f>
        <v>0</v>
      </c>
      <c r="O83">
        <f>0+R83</f>
        <v>0</v>
      </c>
      <c r="Q83">
        <f>0+I84+I88+I92</f>
        <v>0</v>
      </c>
      <c r="R83">
        <f>0+O84+O88+O92</f>
        <v>0</v>
      </c>
    </row>
    <row r="84" spans="1:16" ht="12.75">
      <c r="A84" s="12" t="s">
        <v>35</v>
      </c>
      <c r="B84" s="16" t="s">
        <v>129</v>
      </c>
      <c r="C84" s="16" t="s">
        <v>130</v>
      </c>
      <c r="D84" s="12" t="s">
        <v>37</v>
      </c>
      <c r="E84" s="17" t="s">
        <v>131</v>
      </c>
      <c r="F84" s="18" t="s">
        <v>39</v>
      </c>
      <c r="G84" s="19">
        <v>7.95</v>
      </c>
      <c r="H84" s="34">
        <v>0</v>
      </c>
      <c r="I84" s="20">
        <f>ROUND(ROUND(H84,1)*ROUND(G84,2),1)</f>
        <v>0</v>
      </c>
      <c r="O84">
        <f>(I84*21)/100</f>
        <v>0</v>
      </c>
      <c r="P84" t="s">
        <v>12</v>
      </c>
    </row>
    <row r="85" spans="1:5" ht="12.75">
      <c r="A85" s="21" t="s">
        <v>40</v>
      </c>
      <c r="E85" s="22" t="s">
        <v>132</v>
      </c>
    </row>
    <row r="86" spans="1:5" ht="51">
      <c r="A86" s="23" t="s">
        <v>41</v>
      </c>
      <c r="E86" s="24" t="s">
        <v>133</v>
      </c>
    </row>
    <row r="87" spans="1:5" ht="38.25">
      <c r="A87" t="s">
        <v>43</v>
      </c>
      <c r="E87" s="22" t="s">
        <v>134</v>
      </c>
    </row>
    <row r="88" spans="1:16" ht="12.75">
      <c r="A88" s="12" t="s">
        <v>35</v>
      </c>
      <c r="B88" s="16" t="s">
        <v>135</v>
      </c>
      <c r="C88" s="16" t="s">
        <v>136</v>
      </c>
      <c r="D88" s="12" t="s">
        <v>37</v>
      </c>
      <c r="E88" s="17" t="s">
        <v>137</v>
      </c>
      <c r="F88" s="18" t="s">
        <v>39</v>
      </c>
      <c r="G88" s="19">
        <v>18.65</v>
      </c>
      <c r="H88" s="34">
        <v>0</v>
      </c>
      <c r="I88" s="20">
        <f>ROUND(ROUND(H88,1)*ROUND(G88,2),1)</f>
        <v>0</v>
      </c>
      <c r="O88">
        <f>(I88*21)/100</f>
        <v>0</v>
      </c>
      <c r="P88" t="s">
        <v>12</v>
      </c>
    </row>
    <row r="89" spans="1:5" ht="12.75">
      <c r="A89" s="21" t="s">
        <v>40</v>
      </c>
      <c r="E89" s="22" t="s">
        <v>37</v>
      </c>
    </row>
    <row r="90" spans="1:5" ht="63.75">
      <c r="A90" s="23" t="s">
        <v>41</v>
      </c>
      <c r="E90" s="24" t="s">
        <v>138</v>
      </c>
    </row>
    <row r="91" spans="1:5" ht="369.75">
      <c r="A91" t="s">
        <v>43</v>
      </c>
      <c r="E91" s="22" t="s">
        <v>139</v>
      </c>
    </row>
    <row r="92" spans="1:16" ht="12.75">
      <c r="A92" s="12" t="s">
        <v>35</v>
      </c>
      <c r="B92" s="16" t="s">
        <v>140</v>
      </c>
      <c r="C92" s="16" t="s">
        <v>141</v>
      </c>
      <c r="D92" s="12" t="s">
        <v>37</v>
      </c>
      <c r="E92" s="17" t="s">
        <v>142</v>
      </c>
      <c r="F92" s="18" t="s">
        <v>125</v>
      </c>
      <c r="G92" s="19">
        <v>2.19</v>
      </c>
      <c r="H92" s="34">
        <v>0</v>
      </c>
      <c r="I92" s="20">
        <f>ROUND(ROUND(H92,1)*ROUND(G92,2),1)</f>
        <v>0</v>
      </c>
      <c r="O92">
        <f>(I92*21)/100</f>
        <v>0</v>
      </c>
      <c r="P92" t="s">
        <v>12</v>
      </c>
    </row>
    <row r="93" spans="1:5" ht="12.75">
      <c r="A93" s="21" t="s">
        <v>40</v>
      </c>
      <c r="E93" s="22" t="s">
        <v>37</v>
      </c>
    </row>
    <row r="94" spans="1:5" ht="76.5">
      <c r="A94" s="23" t="s">
        <v>41</v>
      </c>
      <c r="E94" s="24" t="s">
        <v>143</v>
      </c>
    </row>
    <row r="95" spans="1:5" ht="267.75">
      <c r="A95" t="s">
        <v>43</v>
      </c>
      <c r="E95" s="22" t="s">
        <v>127</v>
      </c>
    </row>
    <row r="96" spans="1:18" ht="12.75" customHeight="1">
      <c r="A96" s="5" t="s">
        <v>33</v>
      </c>
      <c r="B96" s="5"/>
      <c r="C96" s="26" t="s">
        <v>23</v>
      </c>
      <c r="D96" s="5"/>
      <c r="E96" s="14" t="s">
        <v>144</v>
      </c>
      <c r="F96" s="5"/>
      <c r="G96" s="5"/>
      <c r="H96" s="5"/>
      <c r="I96" s="27">
        <f>0+Q96</f>
        <v>0</v>
      </c>
      <c r="O96">
        <f>0+R96</f>
        <v>0</v>
      </c>
      <c r="Q96">
        <f>0+I97+I101+I105+I109+I113+I117</f>
        <v>0</v>
      </c>
      <c r="R96">
        <f>0+O97+O101+O105+O109+O113+O117</f>
        <v>0</v>
      </c>
    </row>
    <row r="97" spans="1:16" ht="12.75">
      <c r="A97" s="12" t="s">
        <v>35</v>
      </c>
      <c r="B97" s="16" t="s">
        <v>145</v>
      </c>
      <c r="C97" s="16" t="s">
        <v>146</v>
      </c>
      <c r="D97" s="12" t="s">
        <v>37</v>
      </c>
      <c r="E97" s="17" t="s">
        <v>147</v>
      </c>
      <c r="F97" s="18" t="s">
        <v>39</v>
      </c>
      <c r="G97" s="19">
        <v>13.63</v>
      </c>
      <c r="H97" s="34">
        <v>0</v>
      </c>
      <c r="I97" s="20">
        <f>ROUND(ROUND(H97,1)*ROUND(G97,2),1)</f>
        <v>0</v>
      </c>
      <c r="O97">
        <f>(I97*21)/100</f>
        <v>0</v>
      </c>
      <c r="P97" t="s">
        <v>12</v>
      </c>
    </row>
    <row r="98" spans="1:5" ht="12.75">
      <c r="A98" s="21" t="s">
        <v>40</v>
      </c>
      <c r="E98" s="22" t="s">
        <v>37</v>
      </c>
    </row>
    <row r="99" spans="1:5" ht="38.25">
      <c r="A99" s="23" t="s">
        <v>41</v>
      </c>
      <c r="E99" s="24" t="s">
        <v>148</v>
      </c>
    </row>
    <row r="100" spans="1:5" ht="369.75">
      <c r="A100" t="s">
        <v>43</v>
      </c>
      <c r="E100" s="22" t="s">
        <v>149</v>
      </c>
    </row>
    <row r="101" spans="1:16" ht="12.75">
      <c r="A101" s="12" t="s">
        <v>35</v>
      </c>
      <c r="B101" s="16" t="s">
        <v>150</v>
      </c>
      <c r="C101" s="16" t="s">
        <v>151</v>
      </c>
      <c r="D101" s="12" t="s">
        <v>37</v>
      </c>
      <c r="E101" s="17" t="s">
        <v>152</v>
      </c>
      <c r="F101" s="18" t="s">
        <v>125</v>
      </c>
      <c r="G101" s="19">
        <v>2.96</v>
      </c>
      <c r="H101" s="34">
        <v>0</v>
      </c>
      <c r="I101" s="20">
        <f>ROUND(ROUND(H101,1)*ROUND(G101,2),1)</f>
        <v>0</v>
      </c>
      <c r="O101">
        <f>(I101*21)/100</f>
        <v>0</v>
      </c>
      <c r="P101" t="s">
        <v>12</v>
      </c>
    </row>
    <row r="102" spans="1:5" ht="12.75">
      <c r="A102" s="21" t="s">
        <v>40</v>
      </c>
      <c r="E102" s="22" t="s">
        <v>37</v>
      </c>
    </row>
    <row r="103" spans="1:5" ht="51">
      <c r="A103" s="23" t="s">
        <v>41</v>
      </c>
      <c r="E103" s="24" t="s">
        <v>153</v>
      </c>
    </row>
    <row r="104" spans="1:5" ht="267.75">
      <c r="A104" t="s">
        <v>43</v>
      </c>
      <c r="E104" s="22" t="s">
        <v>154</v>
      </c>
    </row>
    <row r="105" spans="1:16" ht="12.75">
      <c r="A105" s="12" t="s">
        <v>35</v>
      </c>
      <c r="B105" s="16" t="s">
        <v>155</v>
      </c>
      <c r="C105" s="16" t="s">
        <v>156</v>
      </c>
      <c r="D105" s="12" t="s">
        <v>37</v>
      </c>
      <c r="E105" s="17" t="s">
        <v>157</v>
      </c>
      <c r="F105" s="18" t="s">
        <v>125</v>
      </c>
      <c r="G105" s="19">
        <v>7.8</v>
      </c>
      <c r="H105" s="34">
        <v>0</v>
      </c>
      <c r="I105" s="20">
        <f>ROUND(ROUND(H105,1)*ROUND(G105,2),1)</f>
        <v>0</v>
      </c>
      <c r="O105">
        <f>(I105*21)/100</f>
        <v>0</v>
      </c>
      <c r="P105" t="s">
        <v>12</v>
      </c>
    </row>
    <row r="106" spans="1:5" ht="12.75">
      <c r="A106" s="21" t="s">
        <v>40</v>
      </c>
      <c r="E106" s="22" t="s">
        <v>37</v>
      </c>
    </row>
    <row r="107" spans="1:5" ht="12.75">
      <c r="A107" s="23" t="s">
        <v>41</v>
      </c>
      <c r="E107" s="24" t="s">
        <v>158</v>
      </c>
    </row>
    <row r="108" spans="1:5" ht="344.25">
      <c r="A108" t="s">
        <v>43</v>
      </c>
      <c r="E108" s="22" t="s">
        <v>159</v>
      </c>
    </row>
    <row r="109" spans="1:16" ht="12.75">
      <c r="A109" s="12" t="s">
        <v>35</v>
      </c>
      <c r="B109" s="16" t="s">
        <v>160</v>
      </c>
      <c r="C109" s="16" t="s">
        <v>161</v>
      </c>
      <c r="D109" s="12" t="s">
        <v>37</v>
      </c>
      <c r="E109" s="17" t="s">
        <v>162</v>
      </c>
      <c r="F109" s="18" t="s">
        <v>68</v>
      </c>
      <c r="G109" s="19">
        <v>4</v>
      </c>
      <c r="H109" s="34">
        <v>0</v>
      </c>
      <c r="I109" s="20">
        <f>ROUND(ROUND(H109,1)*ROUND(G109,2),1)</f>
        <v>0</v>
      </c>
      <c r="O109">
        <f>(I109*21)/100</f>
        <v>0</v>
      </c>
      <c r="P109" t="s">
        <v>12</v>
      </c>
    </row>
    <row r="110" spans="1:5" ht="12.75">
      <c r="A110" s="21" t="s">
        <v>40</v>
      </c>
      <c r="E110" s="22" t="s">
        <v>163</v>
      </c>
    </row>
    <row r="111" spans="1:5" ht="12.75">
      <c r="A111" s="23" t="s">
        <v>41</v>
      </c>
      <c r="E111" s="24" t="s">
        <v>164</v>
      </c>
    </row>
    <row r="112" spans="1:5" ht="229.5">
      <c r="A112" t="s">
        <v>43</v>
      </c>
      <c r="E112" s="22" t="s">
        <v>165</v>
      </c>
    </row>
    <row r="113" spans="1:16" ht="12.75">
      <c r="A113" s="12" t="s">
        <v>35</v>
      </c>
      <c r="B113" s="16" t="s">
        <v>166</v>
      </c>
      <c r="C113" s="16" t="s">
        <v>167</v>
      </c>
      <c r="D113" s="12" t="s">
        <v>37</v>
      </c>
      <c r="E113" s="17" t="s">
        <v>168</v>
      </c>
      <c r="F113" s="18" t="s">
        <v>39</v>
      </c>
      <c r="G113" s="19">
        <v>1.76</v>
      </c>
      <c r="H113" s="34">
        <v>0</v>
      </c>
      <c r="I113" s="20">
        <f>ROUND(ROUND(H113,1)*ROUND(G113,2),1)</f>
        <v>0</v>
      </c>
      <c r="O113">
        <f>(I113*21)/100</f>
        <v>0</v>
      </c>
      <c r="P113" t="s">
        <v>12</v>
      </c>
    </row>
    <row r="114" spans="1:5" ht="12.75">
      <c r="A114" s="21" t="s">
        <v>40</v>
      </c>
      <c r="E114" s="22" t="s">
        <v>37</v>
      </c>
    </row>
    <row r="115" spans="1:5" ht="51">
      <c r="A115" s="23" t="s">
        <v>41</v>
      </c>
      <c r="E115" s="24" t="s">
        <v>169</v>
      </c>
    </row>
    <row r="116" spans="1:5" ht="369.75">
      <c r="A116" t="s">
        <v>43</v>
      </c>
      <c r="E116" s="22" t="s">
        <v>149</v>
      </c>
    </row>
    <row r="117" spans="1:16" ht="12.75">
      <c r="A117" s="12" t="s">
        <v>35</v>
      </c>
      <c r="B117" s="16" t="s">
        <v>170</v>
      </c>
      <c r="C117" s="16" t="s">
        <v>171</v>
      </c>
      <c r="D117" s="12" t="s">
        <v>37</v>
      </c>
      <c r="E117" s="17" t="s">
        <v>172</v>
      </c>
      <c r="F117" s="18" t="s">
        <v>61</v>
      </c>
      <c r="G117" s="19">
        <v>12</v>
      </c>
      <c r="H117" s="34">
        <v>0</v>
      </c>
      <c r="I117" s="20">
        <f>ROUND(ROUND(H117,1)*ROUND(G117,2),1)</f>
        <v>0</v>
      </c>
      <c r="O117">
        <f>(I117*21)/100</f>
        <v>0</v>
      </c>
      <c r="P117" t="s">
        <v>12</v>
      </c>
    </row>
    <row r="118" spans="1:5" ht="12.75">
      <c r="A118" s="21" t="s">
        <v>40</v>
      </c>
      <c r="E118" s="22" t="s">
        <v>37</v>
      </c>
    </row>
    <row r="119" spans="1:5" ht="12.75">
      <c r="A119" s="23" t="s">
        <v>41</v>
      </c>
      <c r="E119" s="24" t="s">
        <v>173</v>
      </c>
    </row>
    <row r="120" spans="1:5" ht="102">
      <c r="A120" t="s">
        <v>43</v>
      </c>
      <c r="E120" s="22" t="s">
        <v>174</v>
      </c>
    </row>
    <row r="121" spans="1:18" ht="12.75" customHeight="1">
      <c r="A121" s="5" t="s">
        <v>33</v>
      </c>
      <c r="B121" s="5"/>
      <c r="C121" s="26" t="s">
        <v>71</v>
      </c>
      <c r="D121" s="5"/>
      <c r="E121" s="14" t="s">
        <v>175</v>
      </c>
      <c r="F121" s="5"/>
      <c r="G121" s="5"/>
      <c r="H121" s="5"/>
      <c r="I121" s="27">
        <f>0+Q121</f>
        <v>0</v>
      </c>
      <c r="O121">
        <f>0+R121</f>
        <v>0</v>
      </c>
      <c r="Q121">
        <f>0+I122</f>
        <v>0</v>
      </c>
      <c r="R121">
        <f>0+O122</f>
        <v>0</v>
      </c>
    </row>
    <row r="122" spans="1:16" ht="12.75">
      <c r="A122" s="12" t="s">
        <v>35</v>
      </c>
      <c r="B122" s="16" t="s">
        <v>176</v>
      </c>
      <c r="C122" s="16" t="s">
        <v>177</v>
      </c>
      <c r="D122" s="12" t="s">
        <v>37</v>
      </c>
      <c r="E122" s="17" t="s">
        <v>178</v>
      </c>
      <c r="F122" s="18" t="s">
        <v>108</v>
      </c>
      <c r="G122" s="19">
        <v>1.7</v>
      </c>
      <c r="H122" s="34">
        <v>0</v>
      </c>
      <c r="I122" s="20">
        <f>ROUND(ROUND(H122,1)*ROUND(G122,2),1)</f>
        <v>0</v>
      </c>
      <c r="O122">
        <f>(I122*21)/100</f>
        <v>0</v>
      </c>
      <c r="P122" t="s">
        <v>12</v>
      </c>
    </row>
    <row r="123" spans="1:5" ht="12.75">
      <c r="A123" s="21" t="s">
        <v>40</v>
      </c>
      <c r="E123" s="22" t="s">
        <v>37</v>
      </c>
    </row>
    <row r="124" spans="1:5" ht="12.75">
      <c r="A124" s="23" t="s">
        <v>41</v>
      </c>
      <c r="E124" s="24" t="s">
        <v>179</v>
      </c>
    </row>
    <row r="125" spans="1:5" ht="255">
      <c r="A125" t="s">
        <v>43</v>
      </c>
      <c r="E125" s="22" t="s">
        <v>180</v>
      </c>
    </row>
    <row r="126" spans="1:18" ht="12.75" customHeight="1">
      <c r="A126" s="5" t="s">
        <v>33</v>
      </c>
      <c r="B126" s="5"/>
      <c r="C126" s="26" t="s">
        <v>30</v>
      </c>
      <c r="D126" s="5"/>
      <c r="E126" s="14" t="s">
        <v>181</v>
      </c>
      <c r="F126" s="5"/>
      <c r="G126" s="5"/>
      <c r="H126" s="5"/>
      <c r="I126" s="27">
        <f>0+Q126</f>
        <v>0</v>
      </c>
      <c r="O126">
        <f>0+R126</f>
        <v>0</v>
      </c>
      <c r="Q126">
        <f>0+I127+I131+I135+I139+I143+I147+I151+I155+I159+I163</f>
        <v>0</v>
      </c>
      <c r="R126">
        <f>0+O127+O131+O135+O139+O143+O147+O151+O155+O159+O163</f>
        <v>0</v>
      </c>
    </row>
    <row r="127" spans="1:16" ht="12.75">
      <c r="A127" s="12" t="s">
        <v>35</v>
      </c>
      <c r="B127" s="16" t="s">
        <v>182</v>
      </c>
      <c r="C127" s="16" t="s">
        <v>183</v>
      </c>
      <c r="D127" s="12" t="s">
        <v>37</v>
      </c>
      <c r="E127" s="17" t="s">
        <v>184</v>
      </c>
      <c r="F127" s="18" t="s">
        <v>108</v>
      </c>
      <c r="G127" s="19">
        <v>52</v>
      </c>
      <c r="H127" s="34">
        <v>0</v>
      </c>
      <c r="I127" s="20">
        <f>ROUND(ROUND(H127,1)*ROUND(G127,2),1)</f>
        <v>0</v>
      </c>
      <c r="O127">
        <f>(I127*21)/100</f>
        <v>0</v>
      </c>
      <c r="P127" t="s">
        <v>12</v>
      </c>
    </row>
    <row r="128" spans="1:5" ht="12.75">
      <c r="A128" s="21" t="s">
        <v>40</v>
      </c>
      <c r="E128" s="22" t="s">
        <v>37</v>
      </c>
    </row>
    <row r="129" spans="1:5" ht="38.25">
      <c r="A129" s="23" t="s">
        <v>41</v>
      </c>
      <c r="E129" s="24" t="s">
        <v>185</v>
      </c>
    </row>
    <row r="130" spans="1:5" ht="63.75">
      <c r="A130" t="s">
        <v>43</v>
      </c>
      <c r="E130" s="22" t="s">
        <v>186</v>
      </c>
    </row>
    <row r="131" spans="1:16" ht="12.75">
      <c r="A131" s="12" t="s">
        <v>35</v>
      </c>
      <c r="B131" s="16" t="s">
        <v>187</v>
      </c>
      <c r="C131" s="16" t="s">
        <v>188</v>
      </c>
      <c r="D131" s="12" t="s">
        <v>37</v>
      </c>
      <c r="E131" s="17" t="s">
        <v>189</v>
      </c>
      <c r="F131" s="18" t="s">
        <v>108</v>
      </c>
      <c r="G131" s="19">
        <v>51</v>
      </c>
      <c r="H131" s="34">
        <v>0</v>
      </c>
      <c r="I131" s="20">
        <f>ROUND(ROUND(H131,1)*ROUND(G131,2),1)</f>
        <v>0</v>
      </c>
      <c r="O131">
        <f>(I131*21)/100</f>
        <v>0</v>
      </c>
      <c r="P131" t="s">
        <v>12</v>
      </c>
    </row>
    <row r="132" spans="1:5" ht="12.75">
      <c r="A132" s="21" t="s">
        <v>40</v>
      </c>
      <c r="E132" s="22" t="s">
        <v>37</v>
      </c>
    </row>
    <row r="133" spans="1:5" ht="38.25">
      <c r="A133" s="23" t="s">
        <v>41</v>
      </c>
      <c r="E133" s="24" t="s">
        <v>190</v>
      </c>
    </row>
    <row r="134" spans="1:5" ht="38.25">
      <c r="A134" t="s">
        <v>43</v>
      </c>
      <c r="E134" s="22" t="s">
        <v>191</v>
      </c>
    </row>
    <row r="135" spans="1:16" ht="12.75">
      <c r="A135" s="12" t="s">
        <v>35</v>
      </c>
      <c r="B135" s="16" t="s">
        <v>192</v>
      </c>
      <c r="C135" s="16" t="s">
        <v>193</v>
      </c>
      <c r="D135" s="12" t="s">
        <v>37</v>
      </c>
      <c r="E135" s="17" t="s">
        <v>194</v>
      </c>
      <c r="F135" s="18" t="s">
        <v>68</v>
      </c>
      <c r="G135" s="19">
        <v>2</v>
      </c>
      <c r="H135" s="34">
        <v>0</v>
      </c>
      <c r="I135" s="20">
        <f>ROUND(ROUND(H135,1)*ROUND(G135,2),1)</f>
        <v>0</v>
      </c>
      <c r="O135">
        <f>(I135*21)/100</f>
        <v>0</v>
      </c>
      <c r="P135" t="s">
        <v>12</v>
      </c>
    </row>
    <row r="136" spans="1:5" ht="12.75">
      <c r="A136" s="21" t="s">
        <v>40</v>
      </c>
      <c r="E136" s="22" t="s">
        <v>37</v>
      </c>
    </row>
    <row r="137" spans="1:5" ht="12.75">
      <c r="A137" s="23" t="s">
        <v>41</v>
      </c>
      <c r="E137" s="24" t="s">
        <v>195</v>
      </c>
    </row>
    <row r="138" spans="1:5" ht="25.5">
      <c r="A138" t="s">
        <v>43</v>
      </c>
      <c r="E138" s="22" t="s">
        <v>196</v>
      </c>
    </row>
    <row r="139" spans="1:16" ht="12.75">
      <c r="A139" s="12" t="s">
        <v>35</v>
      </c>
      <c r="B139" s="16" t="s">
        <v>197</v>
      </c>
      <c r="C139" s="16" t="s">
        <v>198</v>
      </c>
      <c r="D139" s="12" t="s">
        <v>37</v>
      </c>
      <c r="E139" s="17" t="s">
        <v>199</v>
      </c>
      <c r="F139" s="18" t="s">
        <v>108</v>
      </c>
      <c r="G139" s="19">
        <v>11</v>
      </c>
      <c r="H139" s="34">
        <v>0</v>
      </c>
      <c r="I139" s="20">
        <f>ROUND(ROUND(H139,1)*ROUND(G139,2),1)</f>
        <v>0</v>
      </c>
      <c r="O139">
        <f>(I139*21)/100</f>
        <v>0</v>
      </c>
      <c r="P139" t="s">
        <v>12</v>
      </c>
    </row>
    <row r="140" spans="1:5" ht="12.75">
      <c r="A140" s="21" t="s">
        <v>40</v>
      </c>
      <c r="E140" s="22" t="s">
        <v>37</v>
      </c>
    </row>
    <row r="141" spans="1:5" ht="12.75">
      <c r="A141" s="23" t="s">
        <v>41</v>
      </c>
      <c r="E141" s="24" t="s">
        <v>200</v>
      </c>
    </row>
    <row r="142" spans="1:5" ht="51">
      <c r="A142" t="s">
        <v>43</v>
      </c>
      <c r="E142" s="22" t="s">
        <v>201</v>
      </c>
    </row>
    <row r="143" spans="1:16" ht="12.75">
      <c r="A143" s="12" t="s">
        <v>35</v>
      </c>
      <c r="B143" s="16" t="s">
        <v>202</v>
      </c>
      <c r="C143" s="16" t="s">
        <v>203</v>
      </c>
      <c r="D143" s="12" t="s">
        <v>37</v>
      </c>
      <c r="E143" s="17" t="s">
        <v>204</v>
      </c>
      <c r="F143" s="18" t="s">
        <v>108</v>
      </c>
      <c r="G143" s="19">
        <v>5</v>
      </c>
      <c r="H143" s="34">
        <v>0</v>
      </c>
      <c r="I143" s="20">
        <f>ROUND(ROUND(H143,1)*ROUND(G143,2),1)</f>
        <v>0</v>
      </c>
      <c r="O143">
        <f>(I143*21)/100</f>
        <v>0</v>
      </c>
      <c r="P143" t="s">
        <v>12</v>
      </c>
    </row>
    <row r="144" spans="1:5" ht="12.75">
      <c r="A144" s="21" t="s">
        <v>40</v>
      </c>
      <c r="E144" s="22" t="s">
        <v>37</v>
      </c>
    </row>
    <row r="145" spans="1:5" ht="12.75">
      <c r="A145" s="23" t="s">
        <v>41</v>
      </c>
      <c r="E145" s="24" t="s">
        <v>205</v>
      </c>
    </row>
    <row r="146" spans="1:5" ht="293.25">
      <c r="A146" t="s">
        <v>43</v>
      </c>
      <c r="E146" s="22" t="s">
        <v>206</v>
      </c>
    </row>
    <row r="147" spans="1:16" ht="12.75">
      <c r="A147" s="12" t="s">
        <v>35</v>
      </c>
      <c r="B147" s="16" t="s">
        <v>207</v>
      </c>
      <c r="C147" s="16" t="s">
        <v>208</v>
      </c>
      <c r="D147" s="12" t="s">
        <v>37</v>
      </c>
      <c r="E147" s="17" t="s">
        <v>209</v>
      </c>
      <c r="F147" s="18" t="s">
        <v>210</v>
      </c>
      <c r="G147" s="19">
        <v>22</v>
      </c>
      <c r="H147" s="34">
        <v>0</v>
      </c>
      <c r="I147" s="20">
        <f>ROUND(ROUND(H147,1)*ROUND(G147,2),1)</f>
        <v>0</v>
      </c>
      <c r="O147">
        <f>(I147*21)/100</f>
        <v>0</v>
      </c>
      <c r="P147" t="s">
        <v>12</v>
      </c>
    </row>
    <row r="148" spans="1:5" ht="12.75">
      <c r="A148" s="21" t="s">
        <v>40</v>
      </c>
      <c r="E148" s="22" t="s">
        <v>37</v>
      </c>
    </row>
    <row r="149" spans="1:5" ht="12.75">
      <c r="A149" s="23" t="s">
        <v>41</v>
      </c>
      <c r="E149" s="24" t="s">
        <v>211</v>
      </c>
    </row>
    <row r="150" spans="1:5" ht="409.5">
      <c r="A150" t="s">
        <v>43</v>
      </c>
      <c r="E150" s="22" t="s">
        <v>212</v>
      </c>
    </row>
    <row r="151" spans="1:16" ht="12.75">
      <c r="A151" s="12" t="s">
        <v>35</v>
      </c>
      <c r="B151" s="16" t="s">
        <v>213</v>
      </c>
      <c r="C151" s="16" t="s">
        <v>214</v>
      </c>
      <c r="D151" s="12" t="s">
        <v>37</v>
      </c>
      <c r="E151" s="17" t="s">
        <v>215</v>
      </c>
      <c r="F151" s="18" t="s">
        <v>216</v>
      </c>
      <c r="G151" s="19">
        <v>15.2</v>
      </c>
      <c r="H151" s="34">
        <v>0</v>
      </c>
      <c r="I151" s="20">
        <f>ROUND(ROUND(H151,1)*ROUND(G151,2),1)</f>
        <v>0</v>
      </c>
      <c r="O151">
        <f>(I151*21)/100</f>
        <v>0</v>
      </c>
      <c r="P151" t="s">
        <v>12</v>
      </c>
    </row>
    <row r="152" spans="1:5" ht="12.75">
      <c r="A152" s="21" t="s">
        <v>40</v>
      </c>
      <c r="E152" s="22" t="s">
        <v>217</v>
      </c>
    </row>
    <row r="153" spans="1:5" ht="12.75">
      <c r="A153" s="23" t="s">
        <v>41</v>
      </c>
      <c r="E153" s="24" t="s">
        <v>218</v>
      </c>
    </row>
    <row r="154" spans="1:5" ht="25.5">
      <c r="A154" t="s">
        <v>43</v>
      </c>
      <c r="E154" s="22" t="s">
        <v>219</v>
      </c>
    </row>
    <row r="155" spans="1:16" ht="12.75">
      <c r="A155" s="12" t="s">
        <v>35</v>
      </c>
      <c r="B155" s="16" t="s">
        <v>220</v>
      </c>
      <c r="C155" s="16" t="s">
        <v>221</v>
      </c>
      <c r="D155" s="12" t="s">
        <v>37</v>
      </c>
      <c r="E155" s="17" t="s">
        <v>222</v>
      </c>
      <c r="F155" s="18" t="s">
        <v>39</v>
      </c>
      <c r="G155" s="19">
        <v>36.77</v>
      </c>
      <c r="H155" s="34">
        <v>0</v>
      </c>
      <c r="I155" s="20">
        <f>ROUND(ROUND(H155,1)*ROUND(G155,2),1)</f>
        <v>0</v>
      </c>
      <c r="O155">
        <f>(I155*21)/100</f>
        <v>0</v>
      </c>
      <c r="P155" t="s">
        <v>12</v>
      </c>
    </row>
    <row r="156" spans="1:5" ht="12.75">
      <c r="A156" s="21" t="s">
        <v>40</v>
      </c>
      <c r="E156" s="22" t="s">
        <v>37</v>
      </c>
    </row>
    <row r="157" spans="1:5" ht="76.5">
      <c r="A157" s="23" t="s">
        <v>41</v>
      </c>
      <c r="E157" s="24" t="s">
        <v>47</v>
      </c>
    </row>
    <row r="158" spans="1:5" ht="114.75">
      <c r="A158" t="s">
        <v>43</v>
      </c>
      <c r="E158" s="22" t="s">
        <v>223</v>
      </c>
    </row>
    <row r="159" spans="1:16" ht="12.75">
      <c r="A159" s="12" t="s">
        <v>35</v>
      </c>
      <c r="B159" s="16" t="s">
        <v>224</v>
      </c>
      <c r="C159" s="16" t="s">
        <v>225</v>
      </c>
      <c r="D159" s="12" t="s">
        <v>37</v>
      </c>
      <c r="E159" s="17" t="s">
        <v>226</v>
      </c>
      <c r="F159" s="18" t="s">
        <v>39</v>
      </c>
      <c r="G159" s="19">
        <v>2.14</v>
      </c>
      <c r="H159" s="34">
        <v>0</v>
      </c>
      <c r="I159" s="20">
        <f>ROUND(ROUND(H159,1)*ROUND(G159,2),1)</f>
        <v>0</v>
      </c>
      <c r="O159">
        <f>(I159*21)/100</f>
        <v>0</v>
      </c>
      <c r="P159" t="s">
        <v>12</v>
      </c>
    </row>
    <row r="160" spans="1:5" ht="12.75">
      <c r="A160" s="21" t="s">
        <v>40</v>
      </c>
      <c r="E160" s="22" t="s">
        <v>37</v>
      </c>
    </row>
    <row r="161" spans="1:5" ht="12.75">
      <c r="A161" s="23" t="s">
        <v>41</v>
      </c>
      <c r="E161" s="24" t="s">
        <v>227</v>
      </c>
    </row>
    <row r="162" spans="1:5" ht="114.75">
      <c r="A162" t="s">
        <v>43</v>
      </c>
      <c r="E162" s="22" t="s">
        <v>223</v>
      </c>
    </row>
    <row r="163" spans="1:16" ht="12.75">
      <c r="A163" s="12" t="s">
        <v>35</v>
      </c>
      <c r="B163" s="16" t="s">
        <v>228</v>
      </c>
      <c r="C163" s="16" t="s">
        <v>229</v>
      </c>
      <c r="D163" s="12" t="s">
        <v>37</v>
      </c>
      <c r="E163" s="17" t="s">
        <v>230</v>
      </c>
      <c r="F163" s="18" t="s">
        <v>125</v>
      </c>
      <c r="G163" s="19">
        <v>40.82</v>
      </c>
      <c r="H163" s="34">
        <v>0</v>
      </c>
      <c r="I163" s="20">
        <f>ROUND(ROUND(H163,1)*ROUND(G163,2),1)</f>
        <v>0</v>
      </c>
      <c r="O163">
        <f>(I163*21)/100</f>
        <v>0</v>
      </c>
      <c r="P163" t="s">
        <v>12</v>
      </c>
    </row>
    <row r="164" spans="1:5" ht="12.75">
      <c r="A164" s="21" t="s">
        <v>40</v>
      </c>
      <c r="E164" s="22" t="s">
        <v>37</v>
      </c>
    </row>
    <row r="165" spans="1:5" ht="12.75">
      <c r="A165" s="23" t="s">
        <v>41</v>
      </c>
      <c r="E165" s="24" t="s">
        <v>231</v>
      </c>
    </row>
    <row r="166" spans="1:5" ht="114.75">
      <c r="A166" t="s">
        <v>43</v>
      </c>
      <c r="E166" s="22" t="s">
        <v>232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Jiří Tillner</cp:lastModifiedBy>
  <cp:lastPrinted>2020-07-03T04:54:43Z</cp:lastPrinted>
  <dcterms:modified xsi:type="dcterms:W3CDTF">2020-07-03T04:54:47Z</dcterms:modified>
  <cp:category/>
  <cp:version/>
  <cp:contentType/>
  <cp:contentStatus/>
</cp:coreProperties>
</file>