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201" sheetId="2" r:id="rId2"/>
  </sheets>
  <definedNames/>
  <calcPr fullCalcOnLoad="1"/>
</workbook>
</file>

<file path=xl/sharedStrings.xml><?xml version="1.0" encoding="utf-8"?>
<sst xmlns="http://schemas.openxmlformats.org/spreadsheetml/2006/main" count="966" uniqueCount="405">
  <si>
    <t>Soupis objektů s DPH</t>
  </si>
  <si>
    <t>Stavba: 18-12-062 - Rumburk, most ev.č. 05 ul.Potoční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</si>
  <si>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</si>
  <si>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</si>
  <si>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</si>
  <si>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</si>
  <si>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</si>
  <si>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</si>
  <si>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</si>
  <si>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</si>
  <si>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</si>
  <si>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</si>
  <si>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</si>
  <si>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</si>
  <si>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18-12-062</t>
  </si>
  <si>
    <t>Rumburk, most ev.č. 05 ul.Potoční</t>
  </si>
  <si>
    <t>O</t>
  </si>
  <si>
    <t>Rozpočet:</t>
  </si>
  <si>
    <t>0,00</t>
  </si>
  <si>
    <t>15,00</t>
  </si>
  <si>
    <t>21,00</t>
  </si>
  <si>
    <t>3</t>
  </si>
  <si>
    <t>2</t>
  </si>
  <si>
    <t>201</t>
  </si>
  <si>
    <t>Most přes Mandavu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</si>
  <si>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</si>
  <si>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</si>
  <si>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</si>
  <si>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</si>
  <si>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</si>
  <si>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</si>
  <si>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</si>
  <si>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</si>
  <si>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</si>
  <si>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</si>
  <si>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</si>
  <si>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</si>
  <si>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</si>
  <si>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</si>
  <si>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</si>
  <si>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</si>
  <si>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</si>
  <si>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</si>
  <si>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</si>
  <si>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</si>
  <si>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</si>
  <si>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</si>
  <si>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</si>
  <si>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</si>
  <si>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</si>
  <si>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odpad chrakteru zeminy bez kontaminace</t>
  </si>
  <si>
    <t>VV</t>
  </si>
  <si>
    <t>podkladní vrstvy z kameniva na předpolích (10.0+3.0)*2.0*0.3=7,800 [A] 
výkop pro drenáž za opěrou (12.0+8.0)*0.5*0.5=5,000 [B] 
ubourání kamenných opěr pro nové úložné prahy (10.0+3.0)*0.75*0.4=3,900 [C] 
Celkem: A+B+C=16,700 [D]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</si>
  <si>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</si>
  <si>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</si>
  <si>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</si>
  <si>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</si>
  <si>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odpad charakteru stavební suti s příměsí cenemtu</t>
  </si>
  <si>
    <t>podkladní vrstvy z betonu na předpolích (10.0+3.0)*2.0*0.15=3,900 [A] 
demolice betonové desky mostovky 5.7*5.7*0.5=16,245 [B] 
Celkem: A+B=20,145 [C]</t>
  </si>
  <si>
    <t>014131</t>
  </si>
  <si>
    <t>POPLATKY ZA SKLÁDKU TYP S-NO (NEBEZPEČNÝ ODPAD)</t>
  </si>
  <si>
    <t>odpad s příměsí živice</t>
  </si>
  <si>
    <t>živičné vrstvy obrusu a ochrany izolace na mostě 5.3*6.1*0.1=3,233 [A] 
živičné obrusné vrstvy na předpolích (10.0+3.0)*2.0*0.1=2,600 [B] 
Celkem: A+B=5,833 [C]</t>
  </si>
  <si>
    <t>02520</t>
  </si>
  <si>
    <t>ZKOUŠENÍ MATERIÁLŮ NEZÁVISLOU ZKUŠEBNOU</t>
  </si>
  <si>
    <t>KPL</t>
  </si>
  <si>
    <t>zkoušky betonu</t>
  </si>
  <si>
    <t>jedná se o beton jednotlivých prvků (úložné prahy, nosná konstrukce, a pod)</t>
  </si>
  <si>
    <t>zahrnuje veškeré náklady spojené s objednatelem požadovanými zkouškami</t>
  </si>
  <si>
    <t>02620</t>
  </si>
  <si>
    <t>ZKOUŠENÍ KONSTRUKCÍ A PRACÍ NEZÁVISLOU ZKUŠEBNOU</t>
  </si>
  <si>
    <t>zkoušky hutnění</t>
  </si>
  <si>
    <t>hutnění na pláni pod vozovkovým souvrstvím</t>
  </si>
  <si>
    <t>02720</t>
  </si>
  <si>
    <t>POMOC PRÁCE ZŘÍZ NEBO ZAJIŠŤ REGULACI A OCHRANU DOPRAVY</t>
  </si>
  <si>
    <t>DIO včetně maniopulace s DZ</t>
  </si>
  <si>
    <t>uzavření mostu a vyznačení objízdné trasy dle DIO</t>
  </si>
  <si>
    <t>zahrnuje veškeré náklady spojené s objednatelem požadovanými zařízeními</t>
  </si>
  <si>
    <t>7</t>
  </si>
  <si>
    <t>02730</t>
  </si>
  <si>
    <t>POMOC PRÁCE ZŘÍZ NEBO ZAJIŠŤ OCHRANU INŽENÝRSKÝCH SÍTÍ</t>
  </si>
  <si>
    <t>včetně případného podepření chráničky</t>
  </si>
  <si>
    <t>chránička na vtoku s případným přesunem do římsy (pokud bude dostatečná délka kabelu a souhlas správce)</t>
  </si>
  <si>
    <t>8</t>
  </si>
  <si>
    <t>027421</t>
  </si>
  <si>
    <t>PROVIZORNÍ LÁVKY - MONTÁŽ</t>
  </si>
  <si>
    <t>M2</t>
  </si>
  <si>
    <t>pouze na příkaz TDI, staveništní lávka i pro místní obyvatele, konstrukce dle možností zhotovitele , min. zatížitelnost 200kg/m2</t>
  </si>
  <si>
    <t>lávka na výtoku 1.5*8.0=12,000 [A]</t>
  </si>
  <si>
    <t>027422</t>
  </si>
  <si>
    <t>PROVIZORNÍ LÁVKY - NÁJEMNÉ</t>
  </si>
  <si>
    <t>KPLMĚSÍC</t>
  </si>
  <si>
    <t>pouze na příkaz TDI</t>
  </si>
  <si>
    <t>předpoklad 5=5,000 [A]</t>
  </si>
  <si>
    <t>027423</t>
  </si>
  <si>
    <t>PROVIZORNÍ LÁVKY - DEMONTÁŽ</t>
  </si>
  <si>
    <t>na výtoku 1.5*8.0=12,000 [A]</t>
  </si>
  <si>
    <t>11</t>
  </si>
  <si>
    <t>02851</t>
  </si>
  <si>
    <t>PRŮZKUMNÉ PRÁCE DIAGNOSTIKY KONSTRUKCÍ NA POVRCHU</t>
  </si>
  <si>
    <t>posudí AD, TDI nebo specialista diagnostik</t>
  </si>
  <si>
    <t>ověření dimanzí opěr a kvality zdiva ppo obourání nk</t>
  </si>
  <si>
    <t>zahrnuje veškeré náklady spojené s objednatelem požadovanými pracemi</t>
  </si>
  <si>
    <t>12</t>
  </si>
  <si>
    <t>02910</t>
  </si>
  <si>
    <t>OSTATNÍ POŽADAVKY - ZEMĚMĚŘIČSKÁ MĚŘENÍ</t>
  </si>
  <si>
    <t>vytýčení mostu a zaměření skutečného provedení</t>
  </si>
  <si>
    <t>zahrnuje veškeré náklady spojené s objednatelem požadovanými pracemi,   
- pro stanovení orientační investorské ceny určete jednotkovou cenu jako 1% odhadované ceny stavby</t>
  </si>
  <si>
    <t>13</t>
  </si>
  <si>
    <t>02940</t>
  </si>
  <si>
    <t>OSTATNÍ POŽADAVKY - VYPRACOVÁNÍ DOKUMENTACE</t>
  </si>
  <si>
    <t>VTD dle potřeb zhotovitele</t>
  </si>
  <si>
    <t>jedná se o VTD zábradlí na hzhákladě podkladů RDS</t>
  </si>
  <si>
    <t>14</t>
  </si>
  <si>
    <t>029412</t>
  </si>
  <si>
    <t>OSTATNÍ POŽADAVKY - VYPRACOVÁNÍ MOSTNÍHO LISTU</t>
  </si>
  <si>
    <t>KUS</t>
  </si>
  <si>
    <t>ML dle ČSN 73 6220</t>
  </si>
  <si>
    <t>na základě DSPS</t>
  </si>
  <si>
    <t>15</t>
  </si>
  <si>
    <t>02943</t>
  </si>
  <si>
    <t>OSTATNÍ POŽADAVKY - VYPRACOVÁNÍ RDS</t>
  </si>
  <si>
    <t>RDS</t>
  </si>
  <si>
    <t>jedná se o výkresy výztuže úložných prahů, desky nosné konstrukce a říms, výkres zábradlí jako podklad pro VTD, a podobně</t>
  </si>
  <si>
    <t>16</t>
  </si>
  <si>
    <t>02944</t>
  </si>
  <si>
    <t>OSTAT POŽADAVKY - DOKUMENTACE SKUTEČ PROVEDENÍ V DIGIT FORMĚ</t>
  </si>
  <si>
    <t>DSPS, rozsah dle změn během výstavby</t>
  </si>
  <si>
    <t>na základě zaměření skutečného provedení</t>
  </si>
  <si>
    <t>17</t>
  </si>
  <si>
    <t>02946</t>
  </si>
  <si>
    <t>OSTAT POŽADAVKY - FOTODOKUMENTACE</t>
  </si>
  <si>
    <t>fotodokumentace objektů a objízdných tras před  i po stavbě a zachycení průběhu výstavby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</si>
  <si>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</si>
  <si>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18</t>
  </si>
  <si>
    <t>02953</t>
  </si>
  <si>
    <t>OSTATNÍ POŽADAVKY - HLAVNÍ MOSTNÍ PROHLÍDKA</t>
  </si>
  <si>
    <t>HMP</t>
  </si>
  <si>
    <t>po úplném dokončení před uvedením do provozu</t>
  </si>
  <si>
    <t>položka zahrnuje :  
- úkony dle ČSN 73 6221  
- provedení hlavní mostní prohlídky oprávněnou fyzickou nebo právnickou osobou  
- vyhotovení záznamu (protokolu), který jednoznačně definuje stav mostu</t>
  </si>
  <si>
    <t>19</t>
  </si>
  <si>
    <t>02960</t>
  </si>
  <si>
    <t>OSTATNÍ POŽADAVKY - ODBORNÝ DOZOR</t>
  </si>
  <si>
    <t>technická pomoc pro zhotovitele</t>
  </si>
  <si>
    <t>řešení neočekávaných problémů, např se stabilitou výkopů či provizorních konstrukcí (jako je skruž nk)</t>
  </si>
  <si>
    <t>zahrnuje veškeré náklady spojené s objednatelem požadovaným dozorem</t>
  </si>
  <si>
    <t>20</t>
  </si>
  <si>
    <t>02991</t>
  </si>
  <si>
    <t>OSTATNÍ POŽADAVKY - INFORMAČNÍ TABULE</t>
  </si>
  <si>
    <t>umístění a uvedené informace odsouhlasí TDI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</si>
  <si>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</si>
  <si>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</si>
  <si>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21</t>
  </si>
  <si>
    <t>113138</t>
  </si>
  <si>
    <t>ODSTRANĚNÍ KRYTU ZPEVNĚNÝCH PLOCH S ASFALT POJIVEM, ODVOZ DO 20KM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</si>
  <si>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</si>
  <si>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22</t>
  </si>
  <si>
    <t>113328</t>
  </si>
  <si>
    <t>ODSTRAN PODKL ZPEVNĚNÝCH PLOCH Z KAMENIVA NESTMEL, ODVOZ DO 20KM</t>
  </si>
  <si>
    <t>podkladní vrstvy z kameniva na předpolích (10.0+3.0)*2.0*0.3=7,800 [A]</t>
  </si>
  <si>
    <t>23</t>
  </si>
  <si>
    <t>113358</t>
  </si>
  <si>
    <t>ODSTRAN PODKLADU ZPEVNĚNÝCH PLOCH Z BETONU, ODVOZ DO 20KM</t>
  </si>
  <si>
    <t>podkladní vrstvy z betonu na předpolích (10.0+3.0)*2.0*0.15=3,900 [A]</t>
  </si>
  <si>
    <t>24</t>
  </si>
  <si>
    <t>12110</t>
  </si>
  <si>
    <t>SEJMUTÍ ORNICE NEBO LESNÍ PŮDY</t>
  </si>
  <si>
    <t>včetně uložení v místě stavby pro zpětné ohumusování</t>
  </si>
  <si>
    <t>pro provizorní cestu k lávce 4.0*1.5*2*0.2=2,400 [A]</t>
  </si>
  <si>
    <t>položka zahrnuje sejmutí ornice bez ohledu na tloušťku vrstvy a její vodorovnou dopravu  
nezahrnuje uložení na trvalou skládku</t>
  </si>
  <si>
    <t>25</t>
  </si>
  <si>
    <t>131838</t>
  </si>
  <si>
    <t>HLOUBENÍ JAM ZAPAŽ I NEPAŽ TŘ. II, ODVOZ DO 20KM</t>
  </si>
  <si>
    <t>výkop pro drenáž za opěrou (12.0+8.0)*0.5*0.5=5,000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</si>
  <si>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</si>
  <si>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26</t>
  </si>
  <si>
    <t>18230</t>
  </si>
  <si>
    <t>ROZPROSTŘENÍ ORNICE V ROVINĚ</t>
  </si>
  <si>
    <t>místní zemina s mezideponie</t>
  </si>
  <si>
    <t>na provizorní cestě k lávce 4.0*1.5*2*0.2=2,400 [A]</t>
  </si>
  <si>
    <t>položka zahrnuje:  
nutné přemístění ornice z dočasných skládek vzdálených do 50m  
rozprostření ornice v předepsané tloušťce v rovině a ve svahu do 1:5</t>
  </si>
  <si>
    <t>27</t>
  </si>
  <si>
    <t>18241</t>
  </si>
  <si>
    <t>ZALOŽENÍ TRÁVNÍKU RUČNÍM VÝSEVEM</t>
  </si>
  <si>
    <t>zatravnění dotčených ploch 4.0*1.5*2+4.0*1.0*4=28,000 [A]</t>
  </si>
  <si>
    <t>Zahrnuje dodání předepsané travní směsi, její výsev na ornici, zalévání, první pokosení, to vše bez ohledu na sklon terénu</t>
  </si>
  <si>
    <t>Základy</t>
  </si>
  <si>
    <t>28</t>
  </si>
  <si>
    <t>21263</t>
  </si>
  <si>
    <t>TRATIVODY KOMPLET Z TRUB Z PLAST HMOT DN DO 150MM</t>
  </si>
  <si>
    <t>M</t>
  </si>
  <si>
    <t>drenáž za opěrami 12.0+8.0=20,000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</si>
  <si>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</si>
  <si>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29</t>
  </si>
  <si>
    <t>261514</t>
  </si>
  <si>
    <t>VRTY PRO KOTVENÍ A INJEKTÁŽ TŘ V NA POVRCHU D DO 35MM</t>
  </si>
  <si>
    <t>včetně kotevního tmelu</t>
  </si>
  <si>
    <t>pro kotvfení úložného oprahu k dříkům opěr (10.0+3.0)/0.5*2*0.4=20,800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</si>
  <si>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</si>
  <si>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30</t>
  </si>
  <si>
    <t>261612</t>
  </si>
  <si>
    <t>VRTY PRO KOTVENÍ A INJEKTÁŽ TŘ VI NA POVRCHU D DO 16MM</t>
  </si>
  <si>
    <t>pro kotvení zábradlí 2*4*5*0.15=6,000 [A]</t>
  </si>
  <si>
    <t>31</t>
  </si>
  <si>
    <t>261614</t>
  </si>
  <si>
    <t>VRTY PRO KOTVENÍ A INJEKTÁŽ TŘ VI NA POVRCHU D DO 35MM</t>
  </si>
  <si>
    <t>pro kotvení říms 2*8*0.2=3,200 [A]</t>
  </si>
  <si>
    <t>Svislé konstrukce</t>
  </si>
  <si>
    <t>32</t>
  </si>
  <si>
    <t>31717</t>
  </si>
  <si>
    <t>KOVOVÉ KONSTRUKCE PRO KOTVENÍ ŘÍMSY</t>
  </si>
  <si>
    <t>KG</t>
  </si>
  <si>
    <t>dodatečně vlepované kotvy 2*8*5.0=80,000 [A]</t>
  </si>
  <si>
    <t>Položka zahrnuje dodávku (výrobu) kotevního prvku předepsaného tvaru a jeho osazení do předepsané polohy včetně nezbytných prací (vrty, zálivky apod.)</t>
  </si>
  <si>
    <t>33</t>
  </si>
  <si>
    <t>317325</t>
  </si>
  <si>
    <t>ŘÍMSY ZE ŽELEZOBETONU DO C30/37</t>
  </si>
  <si>
    <t>římsy na nk 8.0*2*(0.5+0.5)*0.25=4,000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</si>
  <si>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</si>
  <si>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</si>
  <si>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317365</t>
  </si>
  <si>
    <t>VÝZTUŽ ŘÍMS Z OCELI 10505, B500B</t>
  </si>
  <si>
    <t>T</t>
  </si>
  <si>
    <t>odhad stupně vyztužení: 
římsy na nk 8.0*2*(0.5+0.5)*0.25*0.03*7.85=0,942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</si>
  <si>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</si>
  <si>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35</t>
  </si>
  <si>
    <t>333325</t>
  </si>
  <si>
    <t>MOSTNÍ OPĚRY A KŘÍDLA ZE ŽELEZOVÉHO BETONU DO C30/37</t>
  </si>
  <si>
    <t>úložné prahy (10.0+3.0)*0.5*0.75=4,875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</si>
  <si>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</si>
  <si>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36</t>
  </si>
  <si>
    <t>333365</t>
  </si>
  <si>
    <t>VÝZTUŽ MOSTNÍCH OPĚR A KŘÍDEL Z OCELI 10505, B500B</t>
  </si>
  <si>
    <t>odhad stupně vyztužení: 
úložné prahy (10.0+3.0)*0.5*0.75*0.025*7.85=0,957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</si>
  <si>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</si>
  <si>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</si>
  <si>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37</t>
  </si>
  <si>
    <t>421325</t>
  </si>
  <si>
    <t>MOSTNÍ NOSNÉ DESKOVÉ KONSTRUKCE ZE ŽELEZOBETONU C30/37</t>
  </si>
  <si>
    <t>deska nosné konstrukce 5.7*5.7*0.35=11,372 [A]</t>
  </si>
  <si>
    <t>38</t>
  </si>
  <si>
    <t>421365</t>
  </si>
  <si>
    <t>VÝZTUŽ MOSTNÍ DESKOVÉ KONSTRUKCE Z OCELI 10505, B500B</t>
  </si>
  <si>
    <t>odhad stupně vyztužení: 
deska nosné konstrukce 5.7*5.7*0.35*0.035*7.85=3,124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</si>
  <si>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</si>
  <si>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39</t>
  </si>
  <si>
    <t>42815</t>
  </si>
  <si>
    <t>MOSTNÍ LOŽISKA Z ASFALT PÁSŮ</t>
  </si>
  <si>
    <t>dvojitá asfaltová lepenka</t>
  </si>
  <si>
    <t>na úložných prazích (10.0+3.0)*0.5*2=13,000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</si>
  <si>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</si>
  <si>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40</t>
  </si>
  <si>
    <t>42838</t>
  </si>
  <si>
    <t>KLOUB ZE ŽELEZOBETONU VČET VÝZTUŽE</t>
  </si>
  <si>
    <t>na levobřežní opěře propojení úložného prahu s deskou trny 10.0=10,000 [A]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</si>
  <si>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</si>
  <si>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41</t>
  </si>
  <si>
    <t>457314</t>
  </si>
  <si>
    <t>VYROVNÁVACÍ A SPÁDOVÝ PROSTÝ BETON C25/30</t>
  </si>
  <si>
    <t>pod drenáž za opěrami (10.0+8.0)*0.2*0.5=1,800 [A]</t>
  </si>
  <si>
    <t>42</t>
  </si>
  <si>
    <t>45852</t>
  </si>
  <si>
    <t>VÝPLŇ ZA OPĚRAMI A ZDMI Z KAMENIVA DRCENÉHO</t>
  </si>
  <si>
    <t>obsyp drenáže za opěrami (12.0+8.0)*0.5*0.4=4,000 [A]</t>
  </si>
  <si>
    <t>položka zahrnuje dodávku předepsaného kameniva, mimostaveništní a vnitrostaveništní dopravu a jeho uložení  
není-li v zadávací dokumentaci uvedeno jinak, jedná se o nakupovaný materiál</t>
  </si>
  <si>
    <t>43</t>
  </si>
  <si>
    <t>458573</t>
  </si>
  <si>
    <t>VÝPLŇ ZA OPĚRAMI A ZDMI Z KAMENIVA TĚŽENÉHO, INDEX ZHUTNĚNÍ ID DO 0,9</t>
  </si>
  <si>
    <t>ŠD 16-32</t>
  </si>
  <si>
    <t>obsyp drenáže za opěrami (10.0+8.0)*0.4*0.5=3,600 [A]</t>
  </si>
  <si>
    <t>44</t>
  </si>
  <si>
    <t>45860</t>
  </si>
  <si>
    <t>VÝPLŇ ZA OPĚRAMI A ZDMI Z MEZEROVITÉHO BETONU</t>
  </si>
  <si>
    <t>přechodový klín za opěrami (10.0+8.0)*1.5*0.35=9,450 [A]</t>
  </si>
  <si>
    <t>položka zahrnuje:  
- dodávku mezerovitého betonu předepsané kvality a zásyp se zhutněním včetně mimostaveništní a vnitrostaveništní dopravy</t>
  </si>
  <si>
    <t>Komunikace</t>
  </si>
  <si>
    <t>45</t>
  </si>
  <si>
    <t>572123</t>
  </si>
  <si>
    <t>INFILTRAČNÍ POSTŘIK Z EMULZE DO 1,0KG/M2</t>
  </si>
  <si>
    <t>PIE 0.8kgúm2</t>
  </si>
  <si>
    <t>na předpolích 2.0*(10.0+3.0)=26,000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</si>
  <si>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</si>
  <si>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46</t>
  </si>
  <si>
    <t>572213</t>
  </si>
  <si>
    <t>SPOJOVACÍ POSTŘIK Z EMULZE DO 0,5KG/M2</t>
  </si>
  <si>
    <t>PSE</t>
  </si>
  <si>
    <t>na mostě 4.7*5.7=26,790 [A] 
na předpolích 2*2.0*(10.0+3.0)=52,000 [B] 
Celkem: A+B=78,790 [C]</t>
  </si>
  <si>
    <t>47</t>
  </si>
  <si>
    <t>574A04</t>
  </si>
  <si>
    <t>ASFALTOVÝ BETON PRO OBRUSNÉ VRSTVY ACO 11+, 11S</t>
  </si>
  <si>
    <t>ACO 11S</t>
  </si>
  <si>
    <t>na mostě a předpolích 2*4.7*5.7*0.05+2*(10.0+3.0)*0.05=3,979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</si>
  <si>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</si>
  <si>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48</t>
  </si>
  <si>
    <t>574C08</t>
  </si>
  <si>
    <t>ASFALTOVÝ BETON PRO LOŽNÍ VRSTVY ACL 22+, 22S</t>
  </si>
  <si>
    <t>ACL 22S</t>
  </si>
  <si>
    <t>na předpolích 2.0*(10.0+3.0)*0.06=1,560 [A]</t>
  </si>
  <si>
    <t>49</t>
  </si>
  <si>
    <t>574E07</t>
  </si>
  <si>
    <t>ASFALTOVÝ BETON PRO PODKLADNÍ VRSTVY ACP 22+, 22S</t>
  </si>
  <si>
    <t>ACP 22S</t>
  </si>
  <si>
    <t>na předpolích 2.0*(10.0+3.0)*0.09=2,340 [A]</t>
  </si>
  <si>
    <t>50</t>
  </si>
  <si>
    <t>58920</t>
  </si>
  <si>
    <t>VÝPLŇ SPAR MODIFIKOVANÝM ASFALTEM</t>
  </si>
  <si>
    <t>podél říms a v napojení vozovek 2*10.0+10.0+3.0=33,000 [A]</t>
  </si>
  <si>
    <t>položka zahrnuje:  
- dodávku předepsaného materiálu  
- vyčištění a výplň spar tímto materiálem</t>
  </si>
  <si>
    <t>Úpravy povrchů, podlahy, výplně otvorů</t>
  </si>
  <si>
    <t>51</t>
  </si>
  <si>
    <t>62745</t>
  </si>
  <si>
    <t>SPÁROVÁNÍ STARÉHO ZDIVA CEMENTOVOU MALTOU</t>
  </si>
  <si>
    <t>včetně vyčištěných spar</t>
  </si>
  <si>
    <t>levobřežní opěra (10.0+2*2.0)*2.6=36,400 [A] 
pravobřežní opěra a křídla 5.0*2.6+2*3.7*2.6/2=22,620 [B] 
Celkem: A+B=59,020 [C]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</si>
  <si>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</si>
  <si>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Přidružená stavební výroba</t>
  </si>
  <si>
    <t>52</t>
  </si>
  <si>
    <t>711442</t>
  </si>
  <si>
    <t>IZOLACE MOSTOVEK CELOPLOŠNÁ ASFALTOVÝMI PÁSY S PEČETÍCÍ VRSTVOU</t>
  </si>
  <si>
    <t>NAIP s pečetící vrstvou</t>
  </si>
  <si>
    <t>na nk (20% na přesahy a prostřihy) (5.7*5.7+(10.0+3.0)*0.5)*1.2=46,788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</si>
  <si>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</si>
  <si>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53</t>
  </si>
  <si>
    <t>711502</t>
  </si>
  <si>
    <t>OCHRANA IZOLACE NA POVRCHU ASFALTOVÝMI PÁSY</t>
  </si>
  <si>
    <t>NAIP s AL vložkou</t>
  </si>
  <si>
    <t>pod římsami 8.0*0.75*2=12,000 [A]</t>
  </si>
  <si>
    <t>položka zahrnuje:  
- dodání  předepsaného ochranného materiálu  
- zřízení ochrany izolace</t>
  </si>
  <si>
    <t>Potrubí</t>
  </si>
  <si>
    <t>54</t>
  </si>
  <si>
    <t>87633</t>
  </si>
  <si>
    <t>CHRÁNIČKY Z TRUB PLASTOVÝCH DN DO 150MM</t>
  </si>
  <si>
    <t>včetně zakončení zapuštěním ve spádu do terénu</t>
  </si>
  <si>
    <t>v římsách (8.0+2*1.5)*2=22,000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</si>
  <si>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</si>
  <si>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Ostatní konstrukce a práce</t>
  </si>
  <si>
    <t>55</t>
  </si>
  <si>
    <t>9112A3</t>
  </si>
  <si>
    <t>ZÁBRADLÍ MOSTNÍ S VODOR MADLY - DEMONTÁŽ S PŘESUNEM</t>
  </si>
  <si>
    <t>odstranění stávajícího zábradlí 2*10.0=20,000 [A]</t>
  </si>
  <si>
    <t>položka zahrnuje:  
- demontáž a odstranění zařízení  
- jeho odvoz na předepsané místo</t>
  </si>
  <si>
    <t>56</t>
  </si>
  <si>
    <t>9112B1</t>
  </si>
  <si>
    <t>ZÁBRADLÍ MOSTNÍ SE SVISLOU VÝPLNÍ - DODÁVKA A MONTÁŽ</t>
  </si>
  <si>
    <t>zábradlí na římsách 10.0*2=20,000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</si>
  <si>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</si>
  <si>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57</t>
  </si>
  <si>
    <t>911DC2</t>
  </si>
  <si>
    <t>SVODIDLO BETON, ÚROVEŇ ZADRŽ H2 VÝŠ 1,0M - MONTÁŽ S PŘESUNEM (BEZ DODÁVKY)</t>
  </si>
  <si>
    <t>před výkopem na silnici 4*4.0=16,000 [A]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</si>
  <si>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</si>
  <si>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58</t>
  </si>
  <si>
    <t>911DC3</t>
  </si>
  <si>
    <t>SVODIDLO BETON, ÚROVEŇ ZADRŽ H2 VÝŠ 1,0M - DEMONTÁŽ S PŘESUNEM</t>
  </si>
  <si>
    <t>59</t>
  </si>
  <si>
    <t>911DC9</t>
  </si>
  <si>
    <t>SVODIDLO BETON, ÚROVEŇ ZADRŽ H2 VÝŠ 1,0M - NÁJEM</t>
  </si>
  <si>
    <t>MDEN</t>
  </si>
  <si>
    <t>před výkopem na silnici předpoklad 5 měsíců 4*4.0*30*5=2 400,000 [A]</t>
  </si>
  <si>
    <t>položka zahrnuje denní sazbu za pronájem zařízení  
počet měrných jednotek se určí jako součin délky zařízení a počtu dnů použití</t>
  </si>
  <si>
    <t>60</t>
  </si>
  <si>
    <t>914A21</t>
  </si>
  <si>
    <t>EV ČÍSLO MOSTU OCEL S FÓLIÍ TŘ.1 DODÁVKA A MONTÁŽ</t>
  </si>
  <si>
    <t>před i za mostem 2=2,000 [A]</t>
  </si>
  <si>
    <t>položka zahrnuje:  
- dodávku a montáž značek v požadovaném provedení</t>
  </si>
  <si>
    <t>61</t>
  </si>
  <si>
    <t>917224</t>
  </si>
  <si>
    <t>SILNIČNÍ A CHODNÍKOVÉ OBRUBY Z BETONOVÝCH OBRUBNÍKŮ ŠÍŘ 150MM</t>
  </si>
  <si>
    <t>zapuštěné do terénu jako náběh na římsy 2.0*4=8,000 [A]</t>
  </si>
  <si>
    <t>Položka zahrnuje:  
dodání a pokládku betonových obrubníků o rozměrech předepsaných zadávací dokumentací  
betonové lože i boční betonovou opěrku.</t>
  </si>
  <si>
    <t>62</t>
  </si>
  <si>
    <t>919111</t>
  </si>
  <si>
    <t>ŘEZÁNÍ ASFALTOVÉHO KRYTU VOZOVEK TL DO 50MM</t>
  </si>
  <si>
    <t>pro napojení vrstev (10.0+3.0)*2=26,000 [A]</t>
  </si>
  <si>
    <t>položka zahrnuje řezání vozovkové vrstvy v předepsané tloušťce, včetně spotřeby vody</t>
  </si>
  <si>
    <t>63</t>
  </si>
  <si>
    <t>93650</t>
  </si>
  <si>
    <t>DROBNÉ DOPLŇK KONSTR KOVOVÉ</t>
  </si>
  <si>
    <t>včetně kotvení, nutnost posoudí TDI dle samonosnosti stávající chráničky</t>
  </si>
  <si>
    <t>uchycení stávající chráničky ke vtokové římse 3*6.0=18,000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</si>
  <si>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</si>
  <si>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64</t>
  </si>
  <si>
    <t>936541</t>
  </si>
  <si>
    <t>MOSTNÍ ODVODŇOVACÍ TRUBKA (POVRCHŮ IZOLACE) Z NEREZ OCELI</t>
  </si>
  <si>
    <t>v obou úžlabích desky nk po cca 3.0m 2*2=4,000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</si>
  <si>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</si>
  <si>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65</t>
  </si>
  <si>
    <t>938444</t>
  </si>
  <si>
    <t>OČIŠTĚNÍ ZDIVA OTRYSKÁNÍM TLAKOVOU VODOU PŘES 1000 BARŮ</t>
  </si>
  <si>
    <t>položka zahrnuje očištění předepsaným způsobem včetně odklizení vzniklého odpadu</t>
  </si>
  <si>
    <t>66</t>
  </si>
  <si>
    <t>966138</t>
  </si>
  <si>
    <t>BOURÁNÍ KONSTRUKCÍ Z KAMENE NA MC S ODVOZEM DO 20KM</t>
  </si>
  <si>
    <t>ubourání kamenných opěr pro nové úložné prahy (10.0+3.0)*0.75*0.4=3,900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</si>
  <si>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</si>
  <si>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67</t>
  </si>
  <si>
    <t>966168</t>
  </si>
  <si>
    <t>BOURÁNÍ KONSTRUKCÍ ZE ŽELEZOBETONU S ODVOZEM DO 20KM</t>
  </si>
  <si>
    <t>demolice betonové desky mostovky 5.7*5.7*0.5=16,245 [A]</t>
  </si>
  <si>
    <t>68</t>
  </si>
  <si>
    <t>966188</t>
  </si>
  <si>
    <t>DEMONTÁŽ KONSTRUKCÍ KOVOVÝCH S ODVOZEM DO 20KM</t>
  </si>
  <si>
    <t>separace a snesení tuhé výztuže z I-profilů 5*6.0*36.5/1000=1,095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</si>
  <si>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</si>
  <si>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Firma: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</si>
</sst>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" fontId="0" fillId="35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13" sqref="B1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6"/>
      <c r="B1" s="33" t="s">
        <v>404</v>
      </c>
      <c r="C1" s="1"/>
      <c r="D1" s="1"/>
      <c r="E1" s="1"/>
    </row>
    <row r="2" spans="1:5" ht="12.75" customHeight="1">
      <c r="A2" s="36"/>
      <c r="B2" s="37" t="s">
        <v>0</v>
      </c>
      <c r="C2" s="1"/>
      <c r="D2" s="1"/>
      <c r="E2" s="1"/>
    </row>
    <row r="3" spans="1:5" ht="19.5" customHeight="1">
      <c r="A3" s="36"/>
      <c r="B3" s="36"/>
      <c r="C3" s="1"/>
      <c r="D3" s="1"/>
      <c r="E3" s="1"/>
    </row>
    <row r="4" spans="1:5" ht="19.5" customHeight="1">
      <c r="A4" s="1"/>
      <c r="B4" s="38" t="s">
        <v>1</v>
      </c>
      <c r="C4" s="36"/>
      <c r="D4" s="36"/>
      <c r="E4" s="1"/>
    </row>
    <row r="5" spans="1:5" ht="12.75" customHeight="1">
      <c r="A5" s="1"/>
      <c r="B5" s="36" t="s">
        <v>2</v>
      </c>
      <c r="C5" s="36"/>
      <c r="D5" s="36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'201'!I3</f>
        <v>0</v>
      </c>
      <c r="D10" s="16">
        <f>'201'!O2</f>
        <v>0</v>
      </c>
      <c r="E10" s="16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9"/>
  <sheetViews>
    <sheetView tabSelected="1" zoomScalePageLayoutView="0" workbookViewId="0" topLeftCell="B1">
      <pane ySplit="7" topLeftCell="A269" activePane="bottomLeft" state="frozen"/>
      <selection pane="topLeft" activeCell="A1" sqref="A1"/>
      <selection pane="bottomLeft" activeCell="E269" sqref="E26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35" t="s">
        <v>404</v>
      </c>
      <c r="E1" s="33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0+O8+O89+O118+O135+O156+O189+O214+O219+O228+O233</f>
        <v>0</v>
      </c>
      <c r="P2" t="s">
        <v>21</v>
      </c>
    </row>
    <row r="3" spans="1:16" ht="15" customHeight="1">
      <c r="A3" t="s">
        <v>11</v>
      </c>
      <c r="B3" s="9" t="s">
        <v>13</v>
      </c>
      <c r="C3" s="40" t="s">
        <v>14</v>
      </c>
      <c r="D3" s="36"/>
      <c r="E3" s="10" t="s">
        <v>15</v>
      </c>
      <c r="F3" s="1"/>
      <c r="G3" s="8"/>
      <c r="H3" s="7" t="s">
        <v>23</v>
      </c>
      <c r="I3" s="32">
        <f>0+I8+I89+I118+I135+I156+I189+I214+I219+I228+I233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41" t="s">
        <v>23</v>
      </c>
      <c r="D4" s="42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0+I9+I13+I17+I21+I25+I29+I33+I37+I41+I45+I49+I53+I57+I61+I65+I69+I73+I77+I81+I85</f>
        <v>0</v>
      </c>
      <c r="R8">
        <f>0+O9+O13+O17+O21+O25+O29+O33+O37+O41+O45+O49+O53+O57+O61+O65+O69+O73+O77+O81+O85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16.7</v>
      </c>
      <c r="H9" s="34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51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56</v>
      </c>
      <c r="F13" s="23" t="s">
        <v>48</v>
      </c>
      <c r="G13" s="24">
        <v>20.145</v>
      </c>
      <c r="H13" s="34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38.25">
      <c r="A15" s="28" t="s">
        <v>51</v>
      </c>
      <c r="E15" s="29" t="s">
        <v>58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48</v>
      </c>
      <c r="G17" s="24">
        <v>5.833</v>
      </c>
      <c r="H17" s="34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61</v>
      </c>
    </row>
    <row r="19" spans="1:5" ht="38.25">
      <c r="A19" s="28" t="s">
        <v>51</v>
      </c>
      <c r="E19" s="29" t="s">
        <v>62</v>
      </c>
    </row>
    <row r="20" spans="1:5" ht="25.5">
      <c r="A20" t="s">
        <v>53</v>
      </c>
      <c r="E20" s="27" t="s">
        <v>54</v>
      </c>
    </row>
    <row r="21" spans="1:16" ht="12.75">
      <c r="A21" s="17" t="s">
        <v>44</v>
      </c>
      <c r="B21" s="21" t="s">
        <v>32</v>
      </c>
      <c r="C21" s="21" t="s">
        <v>63</v>
      </c>
      <c r="D21" s="17" t="s">
        <v>46</v>
      </c>
      <c r="E21" s="22" t="s">
        <v>64</v>
      </c>
      <c r="F21" s="23" t="s">
        <v>65</v>
      </c>
      <c r="G21" s="24">
        <v>1</v>
      </c>
      <c r="H21" s="34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66</v>
      </c>
    </row>
    <row r="23" spans="1:5" ht="12.75">
      <c r="A23" s="28" t="s">
        <v>51</v>
      </c>
      <c r="E23" s="29" t="s">
        <v>67</v>
      </c>
    </row>
    <row r="24" spans="1:5" ht="12.75">
      <c r="A24" t="s">
        <v>53</v>
      </c>
      <c r="E24" s="27" t="s">
        <v>68</v>
      </c>
    </row>
    <row r="25" spans="1:16" ht="12.75">
      <c r="A25" s="17" t="s">
        <v>44</v>
      </c>
      <c r="B25" s="21" t="s">
        <v>34</v>
      </c>
      <c r="C25" s="21" t="s">
        <v>69</v>
      </c>
      <c r="D25" s="17" t="s">
        <v>46</v>
      </c>
      <c r="E25" s="22" t="s">
        <v>70</v>
      </c>
      <c r="F25" s="23" t="s">
        <v>65</v>
      </c>
      <c r="G25" s="24">
        <v>1</v>
      </c>
      <c r="H25" s="34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71</v>
      </c>
    </row>
    <row r="27" spans="1:5" ht="12.75">
      <c r="A27" s="28" t="s">
        <v>51</v>
      </c>
      <c r="E27" s="29" t="s">
        <v>72</v>
      </c>
    </row>
    <row r="28" spans="1:5" ht="12.75">
      <c r="A28" t="s">
        <v>53</v>
      </c>
      <c r="E28" s="27" t="s">
        <v>68</v>
      </c>
    </row>
    <row r="29" spans="1:16" ht="12.75">
      <c r="A29" s="17" t="s">
        <v>44</v>
      </c>
      <c r="B29" s="21" t="s">
        <v>36</v>
      </c>
      <c r="C29" s="21" t="s">
        <v>73</v>
      </c>
      <c r="D29" s="17" t="s">
        <v>46</v>
      </c>
      <c r="E29" s="22" t="s">
        <v>74</v>
      </c>
      <c r="F29" s="23" t="s">
        <v>65</v>
      </c>
      <c r="G29" s="24">
        <v>1</v>
      </c>
      <c r="H29" s="34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75</v>
      </c>
    </row>
    <row r="31" spans="1:5" ht="12.75">
      <c r="A31" s="28" t="s">
        <v>51</v>
      </c>
      <c r="E31" s="29" t="s">
        <v>76</v>
      </c>
    </row>
    <row r="32" spans="1:5" ht="12.75">
      <c r="A32" t="s">
        <v>53</v>
      </c>
      <c r="E32" s="27" t="s">
        <v>77</v>
      </c>
    </row>
    <row r="33" spans="1:16" ht="12.75">
      <c r="A33" s="17" t="s">
        <v>44</v>
      </c>
      <c r="B33" s="21" t="s">
        <v>78</v>
      </c>
      <c r="C33" s="21" t="s">
        <v>79</v>
      </c>
      <c r="D33" s="17" t="s">
        <v>46</v>
      </c>
      <c r="E33" s="22" t="s">
        <v>80</v>
      </c>
      <c r="F33" s="23" t="s">
        <v>65</v>
      </c>
      <c r="G33" s="24">
        <v>1</v>
      </c>
      <c r="H33" s="34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81</v>
      </c>
    </row>
    <row r="35" spans="1:5" ht="25.5">
      <c r="A35" s="28" t="s">
        <v>51</v>
      </c>
      <c r="E35" s="29" t="s">
        <v>82</v>
      </c>
    </row>
    <row r="36" spans="1:5" ht="12.75">
      <c r="A36" t="s">
        <v>53</v>
      </c>
      <c r="E36" s="27" t="s">
        <v>77</v>
      </c>
    </row>
    <row r="37" spans="1:16" ht="12.75">
      <c r="A37" s="17" t="s">
        <v>44</v>
      </c>
      <c r="B37" s="21" t="s">
        <v>83</v>
      </c>
      <c r="C37" s="21" t="s">
        <v>84</v>
      </c>
      <c r="D37" s="17" t="s">
        <v>46</v>
      </c>
      <c r="E37" s="22" t="s">
        <v>85</v>
      </c>
      <c r="F37" s="23" t="s">
        <v>86</v>
      </c>
      <c r="G37" s="24">
        <v>12</v>
      </c>
      <c r="H37" s="34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25.5">
      <c r="A38" s="26" t="s">
        <v>49</v>
      </c>
      <c r="E38" s="27" t="s">
        <v>87</v>
      </c>
    </row>
    <row r="39" spans="1:5" ht="12.75">
      <c r="A39" s="28" t="s">
        <v>51</v>
      </c>
      <c r="E39" s="29" t="s">
        <v>88</v>
      </c>
    </row>
    <row r="40" spans="1:5" ht="12.75">
      <c r="A40" t="s">
        <v>53</v>
      </c>
      <c r="E40" s="27" t="s">
        <v>77</v>
      </c>
    </row>
    <row r="41" spans="1:16" ht="12.75">
      <c r="A41" s="17" t="s">
        <v>44</v>
      </c>
      <c r="B41" s="21" t="s">
        <v>39</v>
      </c>
      <c r="C41" s="21" t="s">
        <v>89</v>
      </c>
      <c r="D41" s="17" t="s">
        <v>46</v>
      </c>
      <c r="E41" s="22" t="s">
        <v>90</v>
      </c>
      <c r="F41" s="23" t="s">
        <v>91</v>
      </c>
      <c r="G41" s="24">
        <v>5</v>
      </c>
      <c r="H41" s="34">
        <v>0</v>
      </c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92</v>
      </c>
    </row>
    <row r="43" spans="1:5" ht="12.75">
      <c r="A43" s="28" t="s">
        <v>51</v>
      </c>
      <c r="E43" s="29" t="s">
        <v>93</v>
      </c>
    </row>
    <row r="44" spans="1:5" ht="12.75">
      <c r="A44" t="s">
        <v>53</v>
      </c>
      <c r="E44" s="27" t="s">
        <v>77</v>
      </c>
    </row>
    <row r="45" spans="1:16" ht="12.75">
      <c r="A45" s="17" t="s">
        <v>44</v>
      </c>
      <c r="B45" s="21" t="s">
        <v>41</v>
      </c>
      <c r="C45" s="21" t="s">
        <v>94</v>
      </c>
      <c r="D45" s="17" t="s">
        <v>46</v>
      </c>
      <c r="E45" s="22" t="s">
        <v>95</v>
      </c>
      <c r="F45" s="23" t="s">
        <v>86</v>
      </c>
      <c r="G45" s="24">
        <v>12</v>
      </c>
      <c r="H45" s="34">
        <v>0</v>
      </c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92</v>
      </c>
    </row>
    <row r="47" spans="1:5" ht="12.75">
      <c r="A47" s="28" t="s">
        <v>51</v>
      </c>
      <c r="E47" s="29" t="s">
        <v>96</v>
      </c>
    </row>
    <row r="48" spans="1:5" ht="12.75">
      <c r="A48" t="s">
        <v>53</v>
      </c>
      <c r="E48" s="27" t="s">
        <v>77</v>
      </c>
    </row>
    <row r="49" spans="1:16" ht="12.75">
      <c r="A49" s="17" t="s">
        <v>44</v>
      </c>
      <c r="B49" s="21" t="s">
        <v>97</v>
      </c>
      <c r="C49" s="21" t="s">
        <v>98</v>
      </c>
      <c r="D49" s="17" t="s">
        <v>46</v>
      </c>
      <c r="E49" s="22" t="s">
        <v>99</v>
      </c>
      <c r="F49" s="23" t="s">
        <v>65</v>
      </c>
      <c r="G49" s="24">
        <v>1</v>
      </c>
      <c r="H49" s="34">
        <v>0</v>
      </c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100</v>
      </c>
    </row>
    <row r="51" spans="1:5" ht="12.75">
      <c r="A51" s="28" t="s">
        <v>51</v>
      </c>
      <c r="E51" s="29" t="s">
        <v>101</v>
      </c>
    </row>
    <row r="52" spans="1:5" ht="12.75">
      <c r="A52" t="s">
        <v>53</v>
      </c>
      <c r="E52" s="27" t="s">
        <v>102</v>
      </c>
    </row>
    <row r="53" spans="1:16" ht="12.75">
      <c r="A53" s="17" t="s">
        <v>44</v>
      </c>
      <c r="B53" s="21" t="s">
        <v>103</v>
      </c>
      <c r="C53" s="21" t="s">
        <v>104</v>
      </c>
      <c r="D53" s="17" t="s">
        <v>46</v>
      </c>
      <c r="E53" s="22" t="s">
        <v>105</v>
      </c>
      <c r="F53" s="23" t="s">
        <v>65</v>
      </c>
      <c r="G53" s="24">
        <v>1</v>
      </c>
      <c r="H53" s="34">
        <v>0</v>
      </c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106</v>
      </c>
    </row>
    <row r="56" spans="1:5" ht="38.25">
      <c r="A56" t="s">
        <v>53</v>
      </c>
      <c r="E56" s="27" t="s">
        <v>107</v>
      </c>
    </row>
    <row r="57" spans="1:16" ht="12.75">
      <c r="A57" s="17" t="s">
        <v>44</v>
      </c>
      <c r="B57" s="21" t="s">
        <v>108</v>
      </c>
      <c r="C57" s="21" t="s">
        <v>109</v>
      </c>
      <c r="D57" s="17" t="s">
        <v>46</v>
      </c>
      <c r="E57" s="22" t="s">
        <v>110</v>
      </c>
      <c r="F57" s="23" t="s">
        <v>65</v>
      </c>
      <c r="G57" s="24">
        <v>1</v>
      </c>
      <c r="H57" s="34">
        <v>0</v>
      </c>
      <c r="I57" s="25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6" t="s">
        <v>49</v>
      </c>
      <c r="E58" s="27" t="s">
        <v>111</v>
      </c>
    </row>
    <row r="59" spans="1:5" ht="12.75">
      <c r="A59" s="28" t="s">
        <v>51</v>
      </c>
      <c r="E59" s="29" t="s">
        <v>112</v>
      </c>
    </row>
    <row r="60" spans="1:5" ht="12.75">
      <c r="A60" t="s">
        <v>53</v>
      </c>
      <c r="E60" s="27" t="s">
        <v>102</v>
      </c>
    </row>
    <row r="61" spans="1:16" ht="12.75">
      <c r="A61" s="17" t="s">
        <v>44</v>
      </c>
      <c r="B61" s="21" t="s">
        <v>113</v>
      </c>
      <c r="C61" s="21" t="s">
        <v>114</v>
      </c>
      <c r="D61" s="17" t="s">
        <v>46</v>
      </c>
      <c r="E61" s="22" t="s">
        <v>115</v>
      </c>
      <c r="F61" s="23" t="s">
        <v>116</v>
      </c>
      <c r="G61" s="24">
        <v>1</v>
      </c>
      <c r="H61" s="34">
        <v>0</v>
      </c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117</v>
      </c>
    </row>
    <row r="63" spans="1:5" ht="12.75">
      <c r="A63" s="28" t="s">
        <v>51</v>
      </c>
      <c r="E63" s="29" t="s">
        <v>118</v>
      </c>
    </row>
    <row r="64" spans="1:5" ht="12.75">
      <c r="A64" t="s">
        <v>53</v>
      </c>
      <c r="E64" s="27" t="s">
        <v>102</v>
      </c>
    </row>
    <row r="65" spans="1:16" ht="12.75">
      <c r="A65" s="17" t="s">
        <v>44</v>
      </c>
      <c r="B65" s="21" t="s">
        <v>119</v>
      </c>
      <c r="C65" s="21" t="s">
        <v>120</v>
      </c>
      <c r="D65" s="17" t="s">
        <v>46</v>
      </c>
      <c r="E65" s="22" t="s">
        <v>121</v>
      </c>
      <c r="F65" s="23" t="s">
        <v>65</v>
      </c>
      <c r="G65" s="24">
        <v>1</v>
      </c>
      <c r="H65" s="34">
        <v>0</v>
      </c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122</v>
      </c>
    </row>
    <row r="67" spans="1:5" ht="25.5">
      <c r="A67" s="28" t="s">
        <v>51</v>
      </c>
      <c r="E67" s="29" t="s">
        <v>123</v>
      </c>
    </row>
    <row r="68" spans="1:5" ht="12.75">
      <c r="A68" t="s">
        <v>53</v>
      </c>
      <c r="E68" s="27" t="s">
        <v>102</v>
      </c>
    </row>
    <row r="69" spans="1:16" ht="12.75">
      <c r="A69" s="17" t="s">
        <v>44</v>
      </c>
      <c r="B69" s="21" t="s">
        <v>124</v>
      </c>
      <c r="C69" s="21" t="s">
        <v>125</v>
      </c>
      <c r="D69" s="17" t="s">
        <v>46</v>
      </c>
      <c r="E69" s="22" t="s">
        <v>126</v>
      </c>
      <c r="F69" s="23" t="s">
        <v>65</v>
      </c>
      <c r="G69" s="24">
        <v>1</v>
      </c>
      <c r="H69" s="34">
        <v>0</v>
      </c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127</v>
      </c>
    </row>
    <row r="71" spans="1:5" ht="12.75">
      <c r="A71" s="28" t="s">
        <v>51</v>
      </c>
      <c r="E71" s="29" t="s">
        <v>128</v>
      </c>
    </row>
    <row r="72" spans="1:5" ht="12.75">
      <c r="A72" t="s">
        <v>53</v>
      </c>
      <c r="E72" s="27" t="s">
        <v>102</v>
      </c>
    </row>
    <row r="73" spans="1:16" ht="12.75">
      <c r="A73" s="17" t="s">
        <v>44</v>
      </c>
      <c r="B73" s="21" t="s">
        <v>129</v>
      </c>
      <c r="C73" s="21" t="s">
        <v>130</v>
      </c>
      <c r="D73" s="17" t="s">
        <v>46</v>
      </c>
      <c r="E73" s="22" t="s">
        <v>131</v>
      </c>
      <c r="F73" s="23" t="s">
        <v>65</v>
      </c>
      <c r="G73" s="24">
        <v>1</v>
      </c>
      <c r="H73" s="34">
        <v>0</v>
      </c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25.5">
      <c r="A75" s="28" t="s">
        <v>51</v>
      </c>
      <c r="E75" s="29" t="s">
        <v>132</v>
      </c>
    </row>
    <row r="76" spans="1:5" ht="63.75">
      <c r="A76" t="s">
        <v>53</v>
      </c>
      <c r="E76" s="27" t="s">
        <v>133</v>
      </c>
    </row>
    <row r="77" spans="1:16" ht="12.75">
      <c r="A77" s="17" t="s">
        <v>44</v>
      </c>
      <c r="B77" s="21" t="s">
        <v>134</v>
      </c>
      <c r="C77" s="21" t="s">
        <v>135</v>
      </c>
      <c r="D77" s="17" t="s">
        <v>46</v>
      </c>
      <c r="E77" s="22" t="s">
        <v>136</v>
      </c>
      <c r="F77" s="23" t="s">
        <v>116</v>
      </c>
      <c r="G77" s="24">
        <v>1</v>
      </c>
      <c r="H77" s="34">
        <v>0</v>
      </c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137</v>
      </c>
    </row>
    <row r="79" spans="1:5" ht="12.75">
      <c r="A79" s="28" t="s">
        <v>51</v>
      </c>
      <c r="E79" s="29" t="s">
        <v>138</v>
      </c>
    </row>
    <row r="80" spans="1:5" ht="51">
      <c r="A80" t="s">
        <v>53</v>
      </c>
      <c r="E80" s="27" t="s">
        <v>139</v>
      </c>
    </row>
    <row r="81" spans="1:16" ht="12.75">
      <c r="A81" s="17" t="s">
        <v>44</v>
      </c>
      <c r="B81" s="21" t="s">
        <v>140</v>
      </c>
      <c r="C81" s="21" t="s">
        <v>141</v>
      </c>
      <c r="D81" s="17" t="s">
        <v>46</v>
      </c>
      <c r="E81" s="22" t="s">
        <v>142</v>
      </c>
      <c r="F81" s="23" t="s">
        <v>65</v>
      </c>
      <c r="G81" s="24">
        <v>1</v>
      </c>
      <c r="H81" s="34">
        <v>0</v>
      </c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143</v>
      </c>
    </row>
    <row r="83" spans="1:5" ht="25.5">
      <c r="A83" s="28" t="s">
        <v>51</v>
      </c>
      <c r="E83" s="29" t="s">
        <v>144</v>
      </c>
    </row>
    <row r="84" spans="1:5" ht="12.75">
      <c r="A84" t="s">
        <v>53</v>
      </c>
      <c r="E84" s="27" t="s">
        <v>145</v>
      </c>
    </row>
    <row r="85" spans="1:16" ht="12.75">
      <c r="A85" s="17" t="s">
        <v>44</v>
      </c>
      <c r="B85" s="21" t="s">
        <v>146</v>
      </c>
      <c r="C85" s="21" t="s">
        <v>147</v>
      </c>
      <c r="D85" s="17" t="s">
        <v>46</v>
      </c>
      <c r="E85" s="22" t="s">
        <v>148</v>
      </c>
      <c r="F85" s="23" t="s">
        <v>116</v>
      </c>
      <c r="G85" s="24">
        <v>2</v>
      </c>
      <c r="H85" s="34">
        <v>0</v>
      </c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12.75">
      <c r="A87" s="28" t="s">
        <v>51</v>
      </c>
      <c r="E87" s="29" t="s">
        <v>149</v>
      </c>
    </row>
    <row r="88" spans="1:5" ht="89.25">
      <c r="A88" t="s">
        <v>53</v>
      </c>
      <c r="E88" s="27" t="s">
        <v>150</v>
      </c>
    </row>
    <row r="89" spans="1:18" ht="12.75" customHeight="1">
      <c r="A89" s="5" t="s">
        <v>42</v>
      </c>
      <c r="B89" s="5"/>
      <c r="C89" s="30" t="s">
        <v>28</v>
      </c>
      <c r="D89" s="5"/>
      <c r="E89" s="19" t="s">
        <v>151</v>
      </c>
      <c r="F89" s="5"/>
      <c r="G89" s="5"/>
      <c r="H89" s="5"/>
      <c r="I89" s="31">
        <f>0+Q89</f>
        <v>0</v>
      </c>
      <c r="O89">
        <f>0+R89</f>
        <v>0</v>
      </c>
      <c r="Q89">
        <f>0+I90+I94+I98+I102+I106+I110+I114</f>
        <v>0</v>
      </c>
      <c r="R89">
        <f>0+O90+O94+O98+O102+O106+O110+O114</f>
        <v>0</v>
      </c>
    </row>
    <row r="90" spans="1:16" ht="25.5">
      <c r="A90" s="17" t="s">
        <v>44</v>
      </c>
      <c r="B90" s="21" t="s">
        <v>152</v>
      </c>
      <c r="C90" s="21" t="s">
        <v>153</v>
      </c>
      <c r="D90" s="17" t="s">
        <v>46</v>
      </c>
      <c r="E90" s="22" t="s">
        <v>154</v>
      </c>
      <c r="F90" s="23" t="s">
        <v>48</v>
      </c>
      <c r="G90" s="24">
        <v>5.833</v>
      </c>
      <c r="H90" s="34">
        <v>0</v>
      </c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38.25">
      <c r="A92" s="28" t="s">
        <v>51</v>
      </c>
      <c r="E92" s="29" t="s">
        <v>62</v>
      </c>
    </row>
    <row r="93" spans="1:5" ht="63.75">
      <c r="A93" t="s">
        <v>53</v>
      </c>
      <c r="E93" s="27" t="s">
        <v>155</v>
      </c>
    </row>
    <row r="94" spans="1:16" ht="25.5">
      <c r="A94" s="17" t="s">
        <v>44</v>
      </c>
      <c r="B94" s="21" t="s">
        <v>156</v>
      </c>
      <c r="C94" s="21" t="s">
        <v>157</v>
      </c>
      <c r="D94" s="17" t="s">
        <v>46</v>
      </c>
      <c r="E94" s="22" t="s">
        <v>158</v>
      </c>
      <c r="F94" s="23" t="s">
        <v>48</v>
      </c>
      <c r="G94" s="24">
        <v>7.8</v>
      </c>
      <c r="H94" s="34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12.75">
      <c r="A96" s="28" t="s">
        <v>51</v>
      </c>
      <c r="E96" s="29" t="s">
        <v>159</v>
      </c>
    </row>
    <row r="97" spans="1:5" ht="63.75">
      <c r="A97" t="s">
        <v>53</v>
      </c>
      <c r="E97" s="27" t="s">
        <v>155</v>
      </c>
    </row>
    <row r="98" spans="1:16" ht="12.75">
      <c r="A98" s="17" t="s">
        <v>44</v>
      </c>
      <c r="B98" s="21" t="s">
        <v>160</v>
      </c>
      <c r="C98" s="21" t="s">
        <v>161</v>
      </c>
      <c r="D98" s="17" t="s">
        <v>46</v>
      </c>
      <c r="E98" s="22" t="s">
        <v>162</v>
      </c>
      <c r="F98" s="23" t="s">
        <v>48</v>
      </c>
      <c r="G98" s="24">
        <v>3.9</v>
      </c>
      <c r="H98" s="34">
        <v>0</v>
      </c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163</v>
      </c>
    </row>
    <row r="101" spans="1:5" ht="63.75">
      <c r="A101" t="s">
        <v>53</v>
      </c>
      <c r="E101" s="27" t="s">
        <v>155</v>
      </c>
    </row>
    <row r="102" spans="1:16" ht="12.75">
      <c r="A102" s="17" t="s">
        <v>44</v>
      </c>
      <c r="B102" s="21" t="s">
        <v>164</v>
      </c>
      <c r="C102" s="21" t="s">
        <v>165</v>
      </c>
      <c r="D102" s="17" t="s">
        <v>46</v>
      </c>
      <c r="E102" s="22" t="s">
        <v>166</v>
      </c>
      <c r="F102" s="23" t="s">
        <v>48</v>
      </c>
      <c r="G102" s="24">
        <v>2.4</v>
      </c>
      <c r="H102" s="34">
        <v>0</v>
      </c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167</v>
      </c>
    </row>
    <row r="104" spans="1:5" ht="12.75">
      <c r="A104" s="28" t="s">
        <v>51</v>
      </c>
      <c r="E104" s="29" t="s">
        <v>168</v>
      </c>
    </row>
    <row r="105" spans="1:5" ht="38.25">
      <c r="A105" t="s">
        <v>53</v>
      </c>
      <c r="E105" s="27" t="s">
        <v>169</v>
      </c>
    </row>
    <row r="106" spans="1:16" ht="12.75">
      <c r="A106" s="17" t="s">
        <v>44</v>
      </c>
      <c r="B106" s="21" t="s">
        <v>170</v>
      </c>
      <c r="C106" s="21" t="s">
        <v>171</v>
      </c>
      <c r="D106" s="17" t="s">
        <v>46</v>
      </c>
      <c r="E106" s="22" t="s">
        <v>172</v>
      </c>
      <c r="F106" s="23" t="s">
        <v>48</v>
      </c>
      <c r="G106" s="24">
        <v>5</v>
      </c>
      <c r="H106" s="34">
        <v>0</v>
      </c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2.75">
      <c r="A108" s="28" t="s">
        <v>51</v>
      </c>
      <c r="E108" s="29" t="s">
        <v>173</v>
      </c>
    </row>
    <row r="109" spans="1:5" ht="318.75">
      <c r="A109" t="s">
        <v>53</v>
      </c>
      <c r="E109" s="27" t="s">
        <v>174</v>
      </c>
    </row>
    <row r="110" spans="1:16" ht="12.75">
      <c r="A110" s="17" t="s">
        <v>44</v>
      </c>
      <c r="B110" s="21" t="s">
        <v>175</v>
      </c>
      <c r="C110" s="21" t="s">
        <v>176</v>
      </c>
      <c r="D110" s="17" t="s">
        <v>46</v>
      </c>
      <c r="E110" s="22" t="s">
        <v>177</v>
      </c>
      <c r="F110" s="23" t="s">
        <v>48</v>
      </c>
      <c r="G110" s="24">
        <v>2.4</v>
      </c>
      <c r="H110" s="34">
        <v>0</v>
      </c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178</v>
      </c>
    </row>
    <row r="112" spans="1:5" ht="12.75">
      <c r="A112" s="28" t="s">
        <v>51</v>
      </c>
      <c r="E112" s="29" t="s">
        <v>179</v>
      </c>
    </row>
    <row r="113" spans="1:5" ht="38.25">
      <c r="A113" t="s">
        <v>53</v>
      </c>
      <c r="E113" s="27" t="s">
        <v>180</v>
      </c>
    </row>
    <row r="114" spans="1:16" ht="12.75">
      <c r="A114" s="17" t="s">
        <v>44</v>
      </c>
      <c r="B114" s="21" t="s">
        <v>181</v>
      </c>
      <c r="C114" s="21" t="s">
        <v>182</v>
      </c>
      <c r="D114" s="17" t="s">
        <v>46</v>
      </c>
      <c r="E114" s="22" t="s">
        <v>183</v>
      </c>
      <c r="F114" s="23" t="s">
        <v>86</v>
      </c>
      <c r="G114" s="24">
        <v>28</v>
      </c>
      <c r="H114" s="34">
        <v>0</v>
      </c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12.75">
      <c r="A116" s="28" t="s">
        <v>51</v>
      </c>
      <c r="E116" s="29" t="s">
        <v>184</v>
      </c>
    </row>
    <row r="117" spans="1:5" ht="25.5">
      <c r="A117" t="s">
        <v>53</v>
      </c>
      <c r="E117" s="27" t="s">
        <v>185</v>
      </c>
    </row>
    <row r="118" spans="1:18" ht="12.75" customHeight="1">
      <c r="A118" s="5" t="s">
        <v>42</v>
      </c>
      <c r="B118" s="5"/>
      <c r="C118" s="30" t="s">
        <v>22</v>
      </c>
      <c r="D118" s="5"/>
      <c r="E118" s="19" t="s">
        <v>186</v>
      </c>
      <c r="F118" s="5"/>
      <c r="G118" s="5"/>
      <c r="H118" s="5"/>
      <c r="I118" s="31">
        <f>0+Q118</f>
        <v>0</v>
      </c>
      <c r="O118">
        <f>0+R118</f>
        <v>0</v>
      </c>
      <c r="Q118">
        <f>0+I119+I123+I127+I131</f>
        <v>0</v>
      </c>
      <c r="R118">
        <f>0+O119+O123+O127+O131</f>
        <v>0</v>
      </c>
    </row>
    <row r="119" spans="1:16" ht="12.75">
      <c r="A119" s="17" t="s">
        <v>44</v>
      </c>
      <c r="B119" s="21" t="s">
        <v>187</v>
      </c>
      <c r="C119" s="21" t="s">
        <v>188</v>
      </c>
      <c r="D119" s="17" t="s">
        <v>46</v>
      </c>
      <c r="E119" s="22" t="s">
        <v>189</v>
      </c>
      <c r="F119" s="23" t="s">
        <v>190</v>
      </c>
      <c r="G119" s="24">
        <v>20</v>
      </c>
      <c r="H119" s="34">
        <v>0</v>
      </c>
      <c r="I119" s="25">
        <f>ROUND(ROUND(H119,2)*ROUND(G119,3),2)</f>
        <v>0</v>
      </c>
      <c r="O119">
        <f>(I119*21)/100</f>
        <v>0</v>
      </c>
      <c r="P119" t="s">
        <v>22</v>
      </c>
    </row>
    <row r="120" spans="1:5" ht="12.75">
      <c r="A120" s="26" t="s">
        <v>49</v>
      </c>
      <c r="E120" s="27" t="s">
        <v>46</v>
      </c>
    </row>
    <row r="121" spans="1:5" ht="12.75">
      <c r="A121" s="28" t="s">
        <v>51</v>
      </c>
      <c r="E121" s="29" t="s">
        <v>191</v>
      </c>
    </row>
    <row r="122" spans="1:5" ht="165.75">
      <c r="A122" t="s">
        <v>53</v>
      </c>
      <c r="E122" s="27" t="s">
        <v>192</v>
      </c>
    </row>
    <row r="123" spans="1:16" ht="12.75">
      <c r="A123" s="17" t="s">
        <v>44</v>
      </c>
      <c r="B123" s="21" t="s">
        <v>193</v>
      </c>
      <c r="C123" s="21" t="s">
        <v>194</v>
      </c>
      <c r="D123" s="17" t="s">
        <v>46</v>
      </c>
      <c r="E123" s="22" t="s">
        <v>195</v>
      </c>
      <c r="F123" s="23" t="s">
        <v>190</v>
      </c>
      <c r="G123" s="24">
        <v>20.8</v>
      </c>
      <c r="H123" s="34">
        <v>0</v>
      </c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49</v>
      </c>
      <c r="E124" s="27" t="s">
        <v>196</v>
      </c>
    </row>
    <row r="125" spans="1:5" ht="12.75">
      <c r="A125" s="28" t="s">
        <v>51</v>
      </c>
      <c r="E125" s="29" t="s">
        <v>197</v>
      </c>
    </row>
    <row r="126" spans="1:5" ht="63.75">
      <c r="A126" t="s">
        <v>53</v>
      </c>
      <c r="E126" s="27" t="s">
        <v>198</v>
      </c>
    </row>
    <row r="127" spans="1:16" ht="12.75">
      <c r="A127" s="17" t="s">
        <v>44</v>
      </c>
      <c r="B127" s="21" t="s">
        <v>199</v>
      </c>
      <c r="C127" s="21" t="s">
        <v>200</v>
      </c>
      <c r="D127" s="17" t="s">
        <v>46</v>
      </c>
      <c r="E127" s="22" t="s">
        <v>201</v>
      </c>
      <c r="F127" s="23" t="s">
        <v>190</v>
      </c>
      <c r="G127" s="24">
        <v>6</v>
      </c>
      <c r="H127" s="34">
        <v>0</v>
      </c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49</v>
      </c>
      <c r="E128" s="27" t="s">
        <v>196</v>
      </c>
    </row>
    <row r="129" spans="1:5" ht="12.75">
      <c r="A129" s="28" t="s">
        <v>51</v>
      </c>
      <c r="E129" s="29" t="s">
        <v>202</v>
      </c>
    </row>
    <row r="130" spans="1:5" ht="63.75">
      <c r="A130" t="s">
        <v>53</v>
      </c>
      <c r="E130" s="27" t="s">
        <v>198</v>
      </c>
    </row>
    <row r="131" spans="1:16" ht="12.75">
      <c r="A131" s="17" t="s">
        <v>44</v>
      </c>
      <c r="B131" s="21" t="s">
        <v>203</v>
      </c>
      <c r="C131" s="21" t="s">
        <v>204</v>
      </c>
      <c r="D131" s="17" t="s">
        <v>46</v>
      </c>
      <c r="E131" s="22" t="s">
        <v>205</v>
      </c>
      <c r="F131" s="23" t="s">
        <v>190</v>
      </c>
      <c r="G131" s="24">
        <v>3.2</v>
      </c>
      <c r="H131" s="34">
        <v>0</v>
      </c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26" t="s">
        <v>49</v>
      </c>
      <c r="E132" s="27" t="s">
        <v>196</v>
      </c>
    </row>
    <row r="133" spans="1:5" ht="12.75">
      <c r="A133" s="28" t="s">
        <v>51</v>
      </c>
      <c r="E133" s="29" t="s">
        <v>206</v>
      </c>
    </row>
    <row r="134" spans="1:5" ht="63.75">
      <c r="A134" t="s">
        <v>53</v>
      </c>
      <c r="E134" s="27" t="s">
        <v>198</v>
      </c>
    </row>
    <row r="135" spans="1:18" ht="12.75" customHeight="1">
      <c r="A135" s="5" t="s">
        <v>42</v>
      </c>
      <c r="B135" s="5"/>
      <c r="C135" s="30" t="s">
        <v>21</v>
      </c>
      <c r="D135" s="5"/>
      <c r="E135" s="19" t="s">
        <v>207</v>
      </c>
      <c r="F135" s="5"/>
      <c r="G135" s="5"/>
      <c r="H135" s="5"/>
      <c r="I135" s="31">
        <f>0+Q135</f>
        <v>0</v>
      </c>
      <c r="O135">
        <f>0+R135</f>
        <v>0</v>
      </c>
      <c r="Q135">
        <f>0+I136+I140+I144+I148+I152</f>
        <v>0</v>
      </c>
      <c r="R135">
        <f>0+O136+O140+O144+O148+O152</f>
        <v>0</v>
      </c>
    </row>
    <row r="136" spans="1:16" ht="12.75">
      <c r="A136" s="17" t="s">
        <v>44</v>
      </c>
      <c r="B136" s="21" t="s">
        <v>208</v>
      </c>
      <c r="C136" s="21" t="s">
        <v>209</v>
      </c>
      <c r="D136" s="17" t="s">
        <v>46</v>
      </c>
      <c r="E136" s="22" t="s">
        <v>210</v>
      </c>
      <c r="F136" s="23" t="s">
        <v>211</v>
      </c>
      <c r="G136" s="24">
        <v>80</v>
      </c>
      <c r="H136" s="34">
        <v>0</v>
      </c>
      <c r="I136" s="25">
        <f>ROUND(ROUND(H136,2)*ROUND(G136,3),2)</f>
        <v>0</v>
      </c>
      <c r="O136">
        <f>(I136*21)/100</f>
        <v>0</v>
      </c>
      <c r="P136" t="s">
        <v>22</v>
      </c>
    </row>
    <row r="137" spans="1:5" ht="12.75">
      <c r="A137" s="26" t="s">
        <v>49</v>
      </c>
      <c r="E137" s="27" t="s">
        <v>46</v>
      </c>
    </row>
    <row r="138" spans="1:5" ht="12.75">
      <c r="A138" s="28" t="s">
        <v>51</v>
      </c>
      <c r="E138" s="29" t="s">
        <v>212</v>
      </c>
    </row>
    <row r="139" spans="1:5" ht="25.5">
      <c r="A139" t="s">
        <v>53</v>
      </c>
      <c r="E139" s="27" t="s">
        <v>213</v>
      </c>
    </row>
    <row r="140" spans="1:16" ht="12.75">
      <c r="A140" s="17" t="s">
        <v>44</v>
      </c>
      <c r="B140" s="21" t="s">
        <v>214</v>
      </c>
      <c r="C140" s="21" t="s">
        <v>215</v>
      </c>
      <c r="D140" s="17" t="s">
        <v>46</v>
      </c>
      <c r="E140" s="22" t="s">
        <v>216</v>
      </c>
      <c r="F140" s="23" t="s">
        <v>48</v>
      </c>
      <c r="G140" s="24">
        <v>4</v>
      </c>
      <c r="H140" s="34">
        <v>0</v>
      </c>
      <c r="I140" s="25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6" t="s">
        <v>49</v>
      </c>
      <c r="E141" s="27" t="s">
        <v>46</v>
      </c>
    </row>
    <row r="142" spans="1:5" ht="12.75">
      <c r="A142" s="28" t="s">
        <v>51</v>
      </c>
      <c r="E142" s="29" t="s">
        <v>217</v>
      </c>
    </row>
    <row r="143" spans="1:5" ht="382.5">
      <c r="A143" t="s">
        <v>53</v>
      </c>
      <c r="E143" s="27" t="s">
        <v>218</v>
      </c>
    </row>
    <row r="144" spans="1:16" ht="12.75">
      <c r="A144" s="17" t="s">
        <v>44</v>
      </c>
      <c r="B144" s="21" t="s">
        <v>219</v>
      </c>
      <c r="C144" s="21" t="s">
        <v>220</v>
      </c>
      <c r="D144" s="17" t="s">
        <v>46</v>
      </c>
      <c r="E144" s="22" t="s">
        <v>221</v>
      </c>
      <c r="F144" s="23" t="s">
        <v>222</v>
      </c>
      <c r="G144" s="24">
        <v>0.942</v>
      </c>
      <c r="H144" s="34">
        <v>0</v>
      </c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6" t="s">
        <v>49</v>
      </c>
      <c r="E145" s="27" t="s">
        <v>46</v>
      </c>
    </row>
    <row r="146" spans="1:5" ht="25.5">
      <c r="A146" s="28" t="s">
        <v>51</v>
      </c>
      <c r="E146" s="29" t="s">
        <v>223</v>
      </c>
    </row>
    <row r="147" spans="1:5" ht="242.25">
      <c r="A147" t="s">
        <v>53</v>
      </c>
      <c r="E147" s="27" t="s">
        <v>224</v>
      </c>
    </row>
    <row r="148" spans="1:16" ht="12.75">
      <c r="A148" s="17" t="s">
        <v>44</v>
      </c>
      <c r="B148" s="21" t="s">
        <v>225</v>
      </c>
      <c r="C148" s="21" t="s">
        <v>226</v>
      </c>
      <c r="D148" s="17" t="s">
        <v>46</v>
      </c>
      <c r="E148" s="22" t="s">
        <v>227</v>
      </c>
      <c r="F148" s="23" t="s">
        <v>48</v>
      </c>
      <c r="G148" s="24">
        <v>4.875</v>
      </c>
      <c r="H148" s="34">
        <v>0</v>
      </c>
      <c r="I148" s="25">
        <f>ROUND(ROUND(H148,2)*ROUND(G148,3),2)</f>
        <v>0</v>
      </c>
      <c r="O148">
        <f>(I148*21)/100</f>
        <v>0</v>
      </c>
      <c r="P148" t="s">
        <v>22</v>
      </c>
    </row>
    <row r="149" spans="1:5" ht="12.75">
      <c r="A149" s="26" t="s">
        <v>49</v>
      </c>
      <c r="E149" s="27" t="s">
        <v>46</v>
      </c>
    </row>
    <row r="150" spans="1:5" ht="12.75">
      <c r="A150" s="28" t="s">
        <v>51</v>
      </c>
      <c r="E150" s="29" t="s">
        <v>228</v>
      </c>
    </row>
    <row r="151" spans="1:5" ht="369.75">
      <c r="A151" t="s">
        <v>53</v>
      </c>
      <c r="E151" s="27" t="s">
        <v>229</v>
      </c>
    </row>
    <row r="152" spans="1:16" ht="12.75">
      <c r="A152" s="17" t="s">
        <v>44</v>
      </c>
      <c r="B152" s="21" t="s">
        <v>230</v>
      </c>
      <c r="C152" s="21" t="s">
        <v>231</v>
      </c>
      <c r="D152" s="17" t="s">
        <v>46</v>
      </c>
      <c r="E152" s="22" t="s">
        <v>232</v>
      </c>
      <c r="F152" s="23" t="s">
        <v>222</v>
      </c>
      <c r="G152" s="24">
        <v>0.957</v>
      </c>
      <c r="H152" s="34">
        <v>0</v>
      </c>
      <c r="I152" s="25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26" t="s">
        <v>49</v>
      </c>
      <c r="E153" s="27" t="s">
        <v>46</v>
      </c>
    </row>
    <row r="154" spans="1:5" ht="25.5">
      <c r="A154" s="28" t="s">
        <v>51</v>
      </c>
      <c r="E154" s="29" t="s">
        <v>233</v>
      </c>
    </row>
    <row r="155" spans="1:5" ht="267.75">
      <c r="A155" t="s">
        <v>53</v>
      </c>
      <c r="E155" s="27" t="s">
        <v>234</v>
      </c>
    </row>
    <row r="156" spans="1:18" ht="12.75" customHeight="1">
      <c r="A156" s="5" t="s">
        <v>42</v>
      </c>
      <c r="B156" s="5"/>
      <c r="C156" s="30" t="s">
        <v>32</v>
      </c>
      <c r="D156" s="5"/>
      <c r="E156" s="19" t="s">
        <v>235</v>
      </c>
      <c r="F156" s="5"/>
      <c r="G156" s="5"/>
      <c r="H156" s="5"/>
      <c r="I156" s="31">
        <f>0+Q156</f>
        <v>0</v>
      </c>
      <c r="O156">
        <f>0+R156</f>
        <v>0</v>
      </c>
      <c r="Q156">
        <f>0+I157+I161+I165+I169+I173+I177+I181+I185</f>
        <v>0</v>
      </c>
      <c r="R156">
        <f>0+O157+O161+O165+O169+O173+O177+O181+O185</f>
        <v>0</v>
      </c>
    </row>
    <row r="157" spans="1:16" ht="12.75">
      <c r="A157" s="17" t="s">
        <v>44</v>
      </c>
      <c r="B157" s="21" t="s">
        <v>236</v>
      </c>
      <c r="C157" s="21" t="s">
        <v>237</v>
      </c>
      <c r="D157" s="17" t="s">
        <v>46</v>
      </c>
      <c r="E157" s="22" t="s">
        <v>238</v>
      </c>
      <c r="F157" s="23" t="s">
        <v>48</v>
      </c>
      <c r="G157" s="24">
        <v>11.372</v>
      </c>
      <c r="H157" s="34">
        <v>0</v>
      </c>
      <c r="I157" s="25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6" t="s">
        <v>49</v>
      </c>
      <c r="E158" s="27" t="s">
        <v>46</v>
      </c>
    </row>
    <row r="159" spans="1:5" ht="12.75">
      <c r="A159" s="28" t="s">
        <v>51</v>
      </c>
      <c r="E159" s="29" t="s">
        <v>239</v>
      </c>
    </row>
    <row r="160" spans="1:5" ht="369.75">
      <c r="A160" t="s">
        <v>53</v>
      </c>
      <c r="E160" s="27" t="s">
        <v>229</v>
      </c>
    </row>
    <row r="161" spans="1:16" ht="12.75">
      <c r="A161" s="17" t="s">
        <v>44</v>
      </c>
      <c r="B161" s="21" t="s">
        <v>240</v>
      </c>
      <c r="C161" s="21" t="s">
        <v>241</v>
      </c>
      <c r="D161" s="17" t="s">
        <v>46</v>
      </c>
      <c r="E161" s="22" t="s">
        <v>242</v>
      </c>
      <c r="F161" s="23" t="s">
        <v>222</v>
      </c>
      <c r="G161" s="24">
        <v>3.124</v>
      </c>
      <c r="H161" s="34">
        <v>0</v>
      </c>
      <c r="I161" s="25">
        <f>ROUND(ROUND(H161,2)*ROUND(G161,3),2)</f>
        <v>0</v>
      </c>
      <c r="O161">
        <f>(I161*21)/100</f>
        <v>0</v>
      </c>
      <c r="P161" t="s">
        <v>22</v>
      </c>
    </row>
    <row r="162" spans="1:5" ht="12.75">
      <c r="A162" s="26" t="s">
        <v>49</v>
      </c>
      <c r="E162" s="27" t="s">
        <v>46</v>
      </c>
    </row>
    <row r="163" spans="1:5" ht="25.5">
      <c r="A163" s="28" t="s">
        <v>51</v>
      </c>
      <c r="E163" s="29" t="s">
        <v>243</v>
      </c>
    </row>
    <row r="164" spans="1:5" ht="267.75">
      <c r="A164" t="s">
        <v>53</v>
      </c>
      <c r="E164" s="27" t="s">
        <v>244</v>
      </c>
    </row>
    <row r="165" spans="1:16" ht="12.75">
      <c r="A165" s="17" t="s">
        <v>44</v>
      </c>
      <c r="B165" s="21" t="s">
        <v>245</v>
      </c>
      <c r="C165" s="21" t="s">
        <v>246</v>
      </c>
      <c r="D165" s="17" t="s">
        <v>46</v>
      </c>
      <c r="E165" s="22" t="s">
        <v>247</v>
      </c>
      <c r="F165" s="23" t="s">
        <v>86</v>
      </c>
      <c r="G165" s="24">
        <v>13</v>
      </c>
      <c r="H165" s="34">
        <v>0</v>
      </c>
      <c r="I165" s="25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26" t="s">
        <v>49</v>
      </c>
      <c r="E166" s="27" t="s">
        <v>248</v>
      </c>
    </row>
    <row r="167" spans="1:5" ht="12.75">
      <c r="A167" s="28" t="s">
        <v>51</v>
      </c>
      <c r="E167" s="29" t="s">
        <v>249</v>
      </c>
    </row>
    <row r="168" spans="1:5" ht="229.5">
      <c r="A168" t="s">
        <v>53</v>
      </c>
      <c r="E168" s="27" t="s">
        <v>250</v>
      </c>
    </row>
    <row r="169" spans="1:16" ht="12.75">
      <c r="A169" s="17" t="s">
        <v>44</v>
      </c>
      <c r="B169" s="21" t="s">
        <v>251</v>
      </c>
      <c r="C169" s="21" t="s">
        <v>252</v>
      </c>
      <c r="D169" s="17" t="s">
        <v>46</v>
      </c>
      <c r="E169" s="22" t="s">
        <v>253</v>
      </c>
      <c r="F169" s="23" t="s">
        <v>190</v>
      </c>
      <c r="G169" s="24">
        <v>10</v>
      </c>
      <c r="H169" s="34">
        <v>0</v>
      </c>
      <c r="I169" s="25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6" t="s">
        <v>49</v>
      </c>
      <c r="E170" s="27" t="s">
        <v>46</v>
      </c>
    </row>
    <row r="171" spans="1:5" ht="12.75">
      <c r="A171" s="28" t="s">
        <v>51</v>
      </c>
      <c r="E171" s="29" t="s">
        <v>254</v>
      </c>
    </row>
    <row r="172" spans="1:5" ht="51">
      <c r="A172" t="s">
        <v>53</v>
      </c>
      <c r="E172" s="27" t="s">
        <v>255</v>
      </c>
    </row>
    <row r="173" spans="1:16" ht="12.75">
      <c r="A173" s="17" t="s">
        <v>44</v>
      </c>
      <c r="B173" s="21" t="s">
        <v>256</v>
      </c>
      <c r="C173" s="21" t="s">
        <v>257</v>
      </c>
      <c r="D173" s="17" t="s">
        <v>46</v>
      </c>
      <c r="E173" s="22" t="s">
        <v>258</v>
      </c>
      <c r="F173" s="23" t="s">
        <v>48</v>
      </c>
      <c r="G173" s="24">
        <v>1.8</v>
      </c>
      <c r="H173" s="34">
        <v>0</v>
      </c>
      <c r="I173" s="25">
        <f>ROUND(ROUND(H173,2)*ROUND(G173,3),2)</f>
        <v>0</v>
      </c>
      <c r="O173">
        <f>(I173*21)/100</f>
        <v>0</v>
      </c>
      <c r="P173" t="s">
        <v>22</v>
      </c>
    </row>
    <row r="174" spans="1:5" ht="12.75">
      <c r="A174" s="26" t="s">
        <v>49</v>
      </c>
      <c r="E174" s="27" t="s">
        <v>46</v>
      </c>
    </row>
    <row r="175" spans="1:5" ht="12.75">
      <c r="A175" s="28" t="s">
        <v>51</v>
      </c>
      <c r="E175" s="29" t="s">
        <v>259</v>
      </c>
    </row>
    <row r="176" spans="1:5" ht="369.75">
      <c r="A176" t="s">
        <v>53</v>
      </c>
      <c r="E176" s="27" t="s">
        <v>229</v>
      </c>
    </row>
    <row r="177" spans="1:16" ht="12.75">
      <c r="A177" s="17" t="s">
        <v>44</v>
      </c>
      <c r="B177" s="21" t="s">
        <v>260</v>
      </c>
      <c r="C177" s="21" t="s">
        <v>261</v>
      </c>
      <c r="D177" s="17" t="s">
        <v>46</v>
      </c>
      <c r="E177" s="22" t="s">
        <v>262</v>
      </c>
      <c r="F177" s="23" t="s">
        <v>48</v>
      </c>
      <c r="G177" s="24">
        <v>4</v>
      </c>
      <c r="H177" s="34">
        <v>0</v>
      </c>
      <c r="I177" s="25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6" t="s">
        <v>49</v>
      </c>
      <c r="E178" s="27" t="s">
        <v>46</v>
      </c>
    </row>
    <row r="179" spans="1:5" ht="12.75">
      <c r="A179" s="28" t="s">
        <v>51</v>
      </c>
      <c r="E179" s="29" t="s">
        <v>263</v>
      </c>
    </row>
    <row r="180" spans="1:5" ht="38.25">
      <c r="A180" t="s">
        <v>53</v>
      </c>
      <c r="E180" s="27" t="s">
        <v>264</v>
      </c>
    </row>
    <row r="181" spans="1:16" ht="25.5">
      <c r="A181" s="17" t="s">
        <v>44</v>
      </c>
      <c r="B181" s="21" t="s">
        <v>265</v>
      </c>
      <c r="C181" s="21" t="s">
        <v>266</v>
      </c>
      <c r="D181" s="17" t="s">
        <v>46</v>
      </c>
      <c r="E181" s="22" t="s">
        <v>267</v>
      </c>
      <c r="F181" s="23" t="s">
        <v>48</v>
      </c>
      <c r="G181" s="24">
        <v>3.6</v>
      </c>
      <c r="H181" s="34">
        <v>0</v>
      </c>
      <c r="I181" s="25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6" t="s">
        <v>49</v>
      </c>
      <c r="E182" s="27" t="s">
        <v>268</v>
      </c>
    </row>
    <row r="183" spans="1:5" ht="12.75">
      <c r="A183" s="28" t="s">
        <v>51</v>
      </c>
      <c r="E183" s="29" t="s">
        <v>269</v>
      </c>
    </row>
    <row r="184" spans="1:5" ht="38.25">
      <c r="A184" t="s">
        <v>53</v>
      </c>
      <c r="E184" s="27" t="s">
        <v>264</v>
      </c>
    </row>
    <row r="185" spans="1:16" ht="12.75">
      <c r="A185" s="17" t="s">
        <v>44</v>
      </c>
      <c r="B185" s="21" t="s">
        <v>270</v>
      </c>
      <c r="C185" s="21" t="s">
        <v>271</v>
      </c>
      <c r="D185" s="17" t="s">
        <v>46</v>
      </c>
      <c r="E185" s="22" t="s">
        <v>272</v>
      </c>
      <c r="F185" s="23" t="s">
        <v>48</v>
      </c>
      <c r="G185" s="24">
        <v>9.45</v>
      </c>
      <c r="H185" s="34">
        <v>0</v>
      </c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273</v>
      </c>
    </row>
    <row r="188" spans="1:5" ht="38.25">
      <c r="A188" t="s">
        <v>53</v>
      </c>
      <c r="E188" s="27" t="s">
        <v>274</v>
      </c>
    </row>
    <row r="189" spans="1:18" ht="12.75" customHeight="1">
      <c r="A189" s="5" t="s">
        <v>42</v>
      </c>
      <c r="B189" s="5"/>
      <c r="C189" s="30" t="s">
        <v>34</v>
      </c>
      <c r="D189" s="5"/>
      <c r="E189" s="19" t="s">
        <v>275</v>
      </c>
      <c r="F189" s="5"/>
      <c r="G189" s="5"/>
      <c r="H189" s="5"/>
      <c r="I189" s="31">
        <f>0+Q189</f>
        <v>0</v>
      </c>
      <c r="O189">
        <f>0+R189</f>
        <v>0</v>
      </c>
      <c r="Q189">
        <f>0+I190+I194+I198+I202+I206+I210</f>
        <v>0</v>
      </c>
      <c r="R189">
        <f>0+O190+O194+O198+O202+O206+O210</f>
        <v>0</v>
      </c>
    </row>
    <row r="190" spans="1:16" ht="12.75">
      <c r="A190" s="17" t="s">
        <v>44</v>
      </c>
      <c r="B190" s="21" t="s">
        <v>276</v>
      </c>
      <c r="C190" s="21" t="s">
        <v>277</v>
      </c>
      <c r="D190" s="17" t="s">
        <v>46</v>
      </c>
      <c r="E190" s="22" t="s">
        <v>278</v>
      </c>
      <c r="F190" s="23" t="s">
        <v>86</v>
      </c>
      <c r="G190" s="24">
        <v>26</v>
      </c>
      <c r="H190" s="34">
        <v>0</v>
      </c>
      <c r="I190" s="25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26" t="s">
        <v>49</v>
      </c>
      <c r="E191" s="27" t="s">
        <v>279</v>
      </c>
    </row>
    <row r="192" spans="1:5" ht="12.75">
      <c r="A192" s="28" t="s">
        <v>51</v>
      </c>
      <c r="E192" s="29" t="s">
        <v>280</v>
      </c>
    </row>
    <row r="193" spans="1:5" ht="51">
      <c r="A193" t="s">
        <v>53</v>
      </c>
      <c r="E193" s="27" t="s">
        <v>281</v>
      </c>
    </row>
    <row r="194" spans="1:16" ht="12.75">
      <c r="A194" s="17" t="s">
        <v>44</v>
      </c>
      <c r="B194" s="21" t="s">
        <v>282</v>
      </c>
      <c r="C194" s="21" t="s">
        <v>283</v>
      </c>
      <c r="D194" s="17" t="s">
        <v>46</v>
      </c>
      <c r="E194" s="22" t="s">
        <v>284</v>
      </c>
      <c r="F194" s="23" t="s">
        <v>86</v>
      </c>
      <c r="G194" s="24">
        <v>78.79</v>
      </c>
      <c r="H194" s="34">
        <v>0</v>
      </c>
      <c r="I194" s="25">
        <f>ROUND(ROUND(H194,2)*ROUND(G194,3),2)</f>
        <v>0</v>
      </c>
      <c r="O194">
        <f>(I194*21)/100</f>
        <v>0</v>
      </c>
      <c r="P194" t="s">
        <v>22</v>
      </c>
    </row>
    <row r="195" spans="1:5" ht="12.75">
      <c r="A195" s="26" t="s">
        <v>49</v>
      </c>
      <c r="E195" s="27" t="s">
        <v>285</v>
      </c>
    </row>
    <row r="196" spans="1:5" ht="38.25">
      <c r="A196" s="28" t="s">
        <v>51</v>
      </c>
      <c r="E196" s="29" t="s">
        <v>286</v>
      </c>
    </row>
    <row r="197" spans="1:5" ht="51">
      <c r="A197" t="s">
        <v>53</v>
      </c>
      <c r="E197" s="27" t="s">
        <v>281</v>
      </c>
    </row>
    <row r="198" spans="1:16" ht="12.75">
      <c r="A198" s="17" t="s">
        <v>44</v>
      </c>
      <c r="B198" s="21" t="s">
        <v>287</v>
      </c>
      <c r="C198" s="21" t="s">
        <v>288</v>
      </c>
      <c r="D198" s="17" t="s">
        <v>46</v>
      </c>
      <c r="E198" s="22" t="s">
        <v>289</v>
      </c>
      <c r="F198" s="23" t="s">
        <v>48</v>
      </c>
      <c r="G198" s="24">
        <v>3.979</v>
      </c>
      <c r="H198" s="34">
        <v>0</v>
      </c>
      <c r="I198" s="25">
        <f>ROUND(ROUND(H198,2)*ROUND(G198,3),2)</f>
        <v>0</v>
      </c>
      <c r="O198">
        <f>(I198*21)/100</f>
        <v>0</v>
      </c>
      <c r="P198" t="s">
        <v>22</v>
      </c>
    </row>
    <row r="199" spans="1:5" ht="12.75">
      <c r="A199" s="26" t="s">
        <v>49</v>
      </c>
      <c r="E199" s="27" t="s">
        <v>290</v>
      </c>
    </row>
    <row r="200" spans="1:5" ht="12.75">
      <c r="A200" s="28" t="s">
        <v>51</v>
      </c>
      <c r="E200" s="29" t="s">
        <v>291</v>
      </c>
    </row>
    <row r="201" spans="1:5" ht="140.25">
      <c r="A201" t="s">
        <v>53</v>
      </c>
      <c r="E201" s="27" t="s">
        <v>292</v>
      </c>
    </row>
    <row r="202" spans="1:16" ht="12.75">
      <c r="A202" s="17" t="s">
        <v>44</v>
      </c>
      <c r="B202" s="21" t="s">
        <v>293</v>
      </c>
      <c r="C202" s="21" t="s">
        <v>294</v>
      </c>
      <c r="D202" s="17" t="s">
        <v>46</v>
      </c>
      <c r="E202" s="22" t="s">
        <v>295</v>
      </c>
      <c r="F202" s="23" t="s">
        <v>48</v>
      </c>
      <c r="G202" s="24">
        <v>1.56</v>
      </c>
      <c r="H202" s="34">
        <v>0</v>
      </c>
      <c r="I202" s="25">
        <f>ROUND(ROUND(H202,2)*ROUND(G202,3),2)</f>
        <v>0</v>
      </c>
      <c r="O202">
        <f>(I202*21)/100</f>
        <v>0</v>
      </c>
      <c r="P202" t="s">
        <v>22</v>
      </c>
    </row>
    <row r="203" spans="1:5" ht="12.75">
      <c r="A203" s="26" t="s">
        <v>49</v>
      </c>
      <c r="E203" s="27" t="s">
        <v>296</v>
      </c>
    </row>
    <row r="204" spans="1:5" ht="12.75">
      <c r="A204" s="28" t="s">
        <v>51</v>
      </c>
      <c r="E204" s="29" t="s">
        <v>297</v>
      </c>
    </row>
    <row r="205" spans="1:5" ht="140.25">
      <c r="A205" t="s">
        <v>53</v>
      </c>
      <c r="E205" s="27" t="s">
        <v>292</v>
      </c>
    </row>
    <row r="206" spans="1:16" ht="12.75">
      <c r="A206" s="17" t="s">
        <v>44</v>
      </c>
      <c r="B206" s="21" t="s">
        <v>298</v>
      </c>
      <c r="C206" s="21" t="s">
        <v>299</v>
      </c>
      <c r="D206" s="17" t="s">
        <v>46</v>
      </c>
      <c r="E206" s="22" t="s">
        <v>300</v>
      </c>
      <c r="F206" s="23" t="s">
        <v>48</v>
      </c>
      <c r="G206" s="24">
        <v>2.34</v>
      </c>
      <c r="H206" s="34">
        <v>0</v>
      </c>
      <c r="I206" s="25">
        <f>ROUND(ROUND(H206,2)*ROUND(G206,3),2)</f>
        <v>0</v>
      </c>
      <c r="O206">
        <f>(I206*21)/100</f>
        <v>0</v>
      </c>
      <c r="P206" t="s">
        <v>22</v>
      </c>
    </row>
    <row r="207" spans="1:5" ht="12.75">
      <c r="A207" s="26" t="s">
        <v>49</v>
      </c>
      <c r="E207" s="27" t="s">
        <v>301</v>
      </c>
    </row>
    <row r="208" spans="1:5" ht="12.75">
      <c r="A208" s="28" t="s">
        <v>51</v>
      </c>
      <c r="E208" s="29" t="s">
        <v>302</v>
      </c>
    </row>
    <row r="209" spans="1:5" ht="140.25">
      <c r="A209" t="s">
        <v>53</v>
      </c>
      <c r="E209" s="27" t="s">
        <v>292</v>
      </c>
    </row>
    <row r="210" spans="1:16" ht="12.75">
      <c r="A210" s="17" t="s">
        <v>44</v>
      </c>
      <c r="B210" s="21" t="s">
        <v>303</v>
      </c>
      <c r="C210" s="21" t="s">
        <v>304</v>
      </c>
      <c r="D210" s="17" t="s">
        <v>46</v>
      </c>
      <c r="E210" s="22" t="s">
        <v>305</v>
      </c>
      <c r="F210" s="23" t="s">
        <v>190</v>
      </c>
      <c r="G210" s="24">
        <v>33</v>
      </c>
      <c r="H210" s="34">
        <v>0</v>
      </c>
      <c r="I210" s="25">
        <f>ROUND(ROUND(H210,2)*ROUND(G210,3),2)</f>
        <v>0</v>
      </c>
      <c r="O210">
        <f>(I210*21)/100</f>
        <v>0</v>
      </c>
      <c r="P210" t="s">
        <v>22</v>
      </c>
    </row>
    <row r="211" spans="1:5" ht="12.75">
      <c r="A211" s="26" t="s">
        <v>49</v>
      </c>
      <c r="E211" s="27" t="s">
        <v>46</v>
      </c>
    </row>
    <row r="212" spans="1:5" ht="12.75">
      <c r="A212" s="28" t="s">
        <v>51</v>
      </c>
      <c r="E212" s="29" t="s">
        <v>306</v>
      </c>
    </row>
    <row r="213" spans="1:5" ht="38.25">
      <c r="A213" t="s">
        <v>53</v>
      </c>
      <c r="E213" s="27" t="s">
        <v>307</v>
      </c>
    </row>
    <row r="214" spans="1:18" ht="12.75" customHeight="1">
      <c r="A214" s="5" t="s">
        <v>42</v>
      </c>
      <c r="B214" s="5"/>
      <c r="C214" s="30" t="s">
        <v>36</v>
      </c>
      <c r="D214" s="5"/>
      <c r="E214" s="19" t="s">
        <v>308</v>
      </c>
      <c r="F214" s="5"/>
      <c r="G214" s="5"/>
      <c r="H214" s="5"/>
      <c r="I214" s="31">
        <f>0+Q214</f>
        <v>0</v>
      </c>
      <c r="O214">
        <f>0+R214</f>
        <v>0</v>
      </c>
      <c r="Q214">
        <f>0+I215</f>
        <v>0</v>
      </c>
      <c r="R214">
        <f>0+O215</f>
        <v>0</v>
      </c>
    </row>
    <row r="215" spans="1:16" ht="12.75">
      <c r="A215" s="17" t="s">
        <v>44</v>
      </c>
      <c r="B215" s="21" t="s">
        <v>309</v>
      </c>
      <c r="C215" s="21" t="s">
        <v>310</v>
      </c>
      <c r="D215" s="17" t="s">
        <v>46</v>
      </c>
      <c r="E215" s="22" t="s">
        <v>311</v>
      </c>
      <c r="F215" s="23" t="s">
        <v>86</v>
      </c>
      <c r="G215" s="24">
        <v>59.02</v>
      </c>
      <c r="H215" s="34">
        <v>0</v>
      </c>
      <c r="I215" s="25">
        <f>ROUND(ROUND(H215,2)*ROUND(G215,3),2)</f>
        <v>0</v>
      </c>
      <c r="O215">
        <f>(I215*21)/100</f>
        <v>0</v>
      </c>
      <c r="P215" t="s">
        <v>22</v>
      </c>
    </row>
    <row r="216" spans="1:5" ht="12.75">
      <c r="A216" s="26" t="s">
        <v>49</v>
      </c>
      <c r="E216" s="27" t="s">
        <v>312</v>
      </c>
    </row>
    <row r="217" spans="1:5" ht="38.25">
      <c r="A217" s="28" t="s">
        <v>51</v>
      </c>
      <c r="E217" s="29" t="s">
        <v>313</v>
      </c>
    </row>
    <row r="218" spans="1:5" ht="89.25">
      <c r="A218" t="s">
        <v>53</v>
      </c>
      <c r="E218" s="27" t="s">
        <v>314</v>
      </c>
    </row>
    <row r="219" spans="1:18" ht="12.75" customHeight="1">
      <c r="A219" s="5" t="s">
        <v>42</v>
      </c>
      <c r="B219" s="5"/>
      <c r="C219" s="30" t="s">
        <v>78</v>
      </c>
      <c r="D219" s="5"/>
      <c r="E219" s="19" t="s">
        <v>315</v>
      </c>
      <c r="F219" s="5"/>
      <c r="G219" s="5"/>
      <c r="H219" s="5"/>
      <c r="I219" s="31">
        <f>0+Q219</f>
        <v>0</v>
      </c>
      <c r="O219">
        <f>0+R219</f>
        <v>0</v>
      </c>
      <c r="Q219">
        <f>0+I220+I224</f>
        <v>0</v>
      </c>
      <c r="R219">
        <f>0+O220+O224</f>
        <v>0</v>
      </c>
    </row>
    <row r="220" spans="1:16" ht="25.5">
      <c r="A220" s="17" t="s">
        <v>44</v>
      </c>
      <c r="B220" s="21" t="s">
        <v>316</v>
      </c>
      <c r="C220" s="21" t="s">
        <v>317</v>
      </c>
      <c r="D220" s="17" t="s">
        <v>46</v>
      </c>
      <c r="E220" s="22" t="s">
        <v>318</v>
      </c>
      <c r="F220" s="23" t="s">
        <v>86</v>
      </c>
      <c r="G220" s="24">
        <v>46.788</v>
      </c>
      <c r="H220" s="34">
        <v>0</v>
      </c>
      <c r="I220" s="25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6" t="s">
        <v>49</v>
      </c>
      <c r="E221" s="27" t="s">
        <v>319</v>
      </c>
    </row>
    <row r="222" spans="1:5" ht="12.75">
      <c r="A222" s="28" t="s">
        <v>51</v>
      </c>
      <c r="E222" s="29" t="s">
        <v>320</v>
      </c>
    </row>
    <row r="223" spans="1:5" ht="216.75">
      <c r="A223" t="s">
        <v>53</v>
      </c>
      <c r="E223" s="27" t="s">
        <v>321</v>
      </c>
    </row>
    <row r="224" spans="1:16" ht="12.75">
      <c r="A224" s="17" t="s">
        <v>44</v>
      </c>
      <c r="B224" s="21" t="s">
        <v>322</v>
      </c>
      <c r="C224" s="21" t="s">
        <v>323</v>
      </c>
      <c r="D224" s="17" t="s">
        <v>46</v>
      </c>
      <c r="E224" s="22" t="s">
        <v>324</v>
      </c>
      <c r="F224" s="23" t="s">
        <v>86</v>
      </c>
      <c r="G224" s="24">
        <v>12</v>
      </c>
      <c r="H224" s="34">
        <v>0</v>
      </c>
      <c r="I224" s="25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26" t="s">
        <v>49</v>
      </c>
      <c r="E225" s="27" t="s">
        <v>325</v>
      </c>
    </row>
    <row r="226" spans="1:5" ht="12.75">
      <c r="A226" s="28" t="s">
        <v>51</v>
      </c>
      <c r="E226" s="29" t="s">
        <v>326</v>
      </c>
    </row>
    <row r="227" spans="1:5" ht="38.25">
      <c r="A227" t="s">
        <v>53</v>
      </c>
      <c r="E227" s="27" t="s">
        <v>327</v>
      </c>
    </row>
    <row r="228" spans="1:18" ht="12.75" customHeight="1">
      <c r="A228" s="5" t="s">
        <v>42</v>
      </c>
      <c r="B228" s="5"/>
      <c r="C228" s="30" t="s">
        <v>83</v>
      </c>
      <c r="D228" s="5"/>
      <c r="E228" s="19" t="s">
        <v>328</v>
      </c>
      <c r="F228" s="5"/>
      <c r="G228" s="5"/>
      <c r="H228" s="5"/>
      <c r="I228" s="31">
        <f>0+Q228</f>
        <v>0</v>
      </c>
      <c r="O228">
        <f>0+R228</f>
        <v>0</v>
      </c>
      <c r="Q228">
        <f>0+I229</f>
        <v>0</v>
      </c>
      <c r="R228">
        <f>0+O229</f>
        <v>0</v>
      </c>
    </row>
    <row r="229" spans="1:16" ht="12.75">
      <c r="A229" s="17" t="s">
        <v>44</v>
      </c>
      <c r="B229" s="21" t="s">
        <v>329</v>
      </c>
      <c r="C229" s="21" t="s">
        <v>330</v>
      </c>
      <c r="D229" s="17" t="s">
        <v>46</v>
      </c>
      <c r="E229" s="22" t="s">
        <v>331</v>
      </c>
      <c r="F229" s="23" t="s">
        <v>190</v>
      </c>
      <c r="G229" s="24">
        <v>22</v>
      </c>
      <c r="H229" s="34">
        <v>0</v>
      </c>
      <c r="I229" s="25">
        <f>ROUND(ROUND(H229,2)*ROUND(G229,3),2)</f>
        <v>0</v>
      </c>
      <c r="O229">
        <f>(I229*21)/100</f>
        <v>0</v>
      </c>
      <c r="P229" t="s">
        <v>22</v>
      </c>
    </row>
    <row r="230" spans="1:5" ht="12.75">
      <c r="A230" s="26" t="s">
        <v>49</v>
      </c>
      <c r="E230" s="27" t="s">
        <v>332</v>
      </c>
    </row>
    <row r="231" spans="1:5" ht="12.75">
      <c r="A231" s="28" t="s">
        <v>51</v>
      </c>
      <c r="E231" s="29" t="s">
        <v>333</v>
      </c>
    </row>
    <row r="232" spans="1:5" ht="242.25">
      <c r="A232" t="s">
        <v>53</v>
      </c>
      <c r="E232" s="27" t="s">
        <v>334</v>
      </c>
    </row>
    <row r="233" spans="1:18" ht="12.75" customHeight="1">
      <c r="A233" s="5" t="s">
        <v>42</v>
      </c>
      <c r="B233" s="5"/>
      <c r="C233" s="30" t="s">
        <v>39</v>
      </c>
      <c r="D233" s="5"/>
      <c r="E233" s="19" t="s">
        <v>335</v>
      </c>
      <c r="F233" s="5"/>
      <c r="G233" s="5"/>
      <c r="H233" s="5"/>
      <c r="I233" s="31">
        <f>0+Q233</f>
        <v>0</v>
      </c>
      <c r="O233">
        <f>0+R233</f>
        <v>0</v>
      </c>
      <c r="Q233">
        <f>0+I234+I238+I242+I246+I250+I254+I258+I262+I266+I270+I274+I278+I282+I286</f>
        <v>0</v>
      </c>
      <c r="R233">
        <f>0+O234+O238+O242+O246+O250+O254+O258+O262+O266+O270+O274+O278+O282+O286</f>
        <v>0</v>
      </c>
    </row>
    <row r="234" spans="1:16" ht="12.75">
      <c r="A234" s="17" t="s">
        <v>44</v>
      </c>
      <c r="B234" s="21" t="s">
        <v>336</v>
      </c>
      <c r="C234" s="21" t="s">
        <v>337</v>
      </c>
      <c r="D234" s="17" t="s">
        <v>46</v>
      </c>
      <c r="E234" s="22" t="s">
        <v>338</v>
      </c>
      <c r="F234" s="23" t="s">
        <v>190</v>
      </c>
      <c r="G234" s="24">
        <v>20</v>
      </c>
      <c r="H234" s="34">
        <v>0</v>
      </c>
      <c r="I234" s="25">
        <f>ROUND(ROUND(H234,2)*ROUND(G234,3),2)</f>
        <v>0</v>
      </c>
      <c r="O234">
        <f>(I234*21)/100</f>
        <v>0</v>
      </c>
      <c r="P234" t="s">
        <v>22</v>
      </c>
    </row>
    <row r="235" spans="1:5" ht="12.75">
      <c r="A235" s="26" t="s">
        <v>49</v>
      </c>
      <c r="E235" s="27" t="s">
        <v>46</v>
      </c>
    </row>
    <row r="236" spans="1:5" ht="12.75">
      <c r="A236" s="28" t="s">
        <v>51</v>
      </c>
      <c r="E236" s="29" t="s">
        <v>339</v>
      </c>
    </row>
    <row r="237" spans="1:5" ht="38.25">
      <c r="A237" t="s">
        <v>53</v>
      </c>
      <c r="E237" s="27" t="s">
        <v>340</v>
      </c>
    </row>
    <row r="238" spans="1:16" ht="12.75">
      <c r="A238" s="17" t="s">
        <v>44</v>
      </c>
      <c r="B238" s="21" t="s">
        <v>341</v>
      </c>
      <c r="C238" s="21" t="s">
        <v>342</v>
      </c>
      <c r="D238" s="17" t="s">
        <v>46</v>
      </c>
      <c r="E238" s="22" t="s">
        <v>343</v>
      </c>
      <c r="F238" s="23" t="s">
        <v>190</v>
      </c>
      <c r="G238" s="24">
        <v>20</v>
      </c>
      <c r="H238" s="34">
        <v>0</v>
      </c>
      <c r="I238" s="25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6" t="s">
        <v>49</v>
      </c>
      <c r="E239" s="27" t="s">
        <v>46</v>
      </c>
    </row>
    <row r="240" spans="1:5" ht="12.75">
      <c r="A240" s="28" t="s">
        <v>51</v>
      </c>
      <c r="E240" s="29" t="s">
        <v>344</v>
      </c>
    </row>
    <row r="241" spans="1:5" ht="63.75">
      <c r="A241" t="s">
        <v>53</v>
      </c>
      <c r="E241" s="27" t="s">
        <v>345</v>
      </c>
    </row>
    <row r="242" spans="1:16" ht="25.5">
      <c r="A242" s="17" t="s">
        <v>44</v>
      </c>
      <c r="B242" s="21" t="s">
        <v>346</v>
      </c>
      <c r="C242" s="21" t="s">
        <v>347</v>
      </c>
      <c r="D242" s="17" t="s">
        <v>46</v>
      </c>
      <c r="E242" s="22" t="s">
        <v>348</v>
      </c>
      <c r="F242" s="23" t="s">
        <v>190</v>
      </c>
      <c r="G242" s="24">
        <v>16</v>
      </c>
      <c r="H242" s="34">
        <v>0</v>
      </c>
      <c r="I242" s="25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6" t="s">
        <v>49</v>
      </c>
      <c r="E243" s="27" t="s">
        <v>46</v>
      </c>
    </row>
    <row r="244" spans="1:5" ht="12.75">
      <c r="A244" s="28" t="s">
        <v>51</v>
      </c>
      <c r="E244" s="29" t="s">
        <v>349</v>
      </c>
    </row>
    <row r="245" spans="1:5" ht="76.5">
      <c r="A245" t="s">
        <v>53</v>
      </c>
      <c r="E245" s="27" t="s">
        <v>350</v>
      </c>
    </row>
    <row r="246" spans="1:16" ht="25.5">
      <c r="A246" s="17" t="s">
        <v>44</v>
      </c>
      <c r="B246" s="21" t="s">
        <v>351</v>
      </c>
      <c r="C246" s="21" t="s">
        <v>352</v>
      </c>
      <c r="D246" s="17" t="s">
        <v>46</v>
      </c>
      <c r="E246" s="22" t="s">
        <v>353</v>
      </c>
      <c r="F246" s="23" t="s">
        <v>190</v>
      </c>
      <c r="G246" s="24">
        <v>16</v>
      </c>
      <c r="H246" s="34">
        <v>0</v>
      </c>
      <c r="I246" s="25">
        <f>ROUND(ROUND(H246,2)*ROUND(G246,3),2)</f>
        <v>0</v>
      </c>
      <c r="O246">
        <f>(I246*21)/100</f>
        <v>0</v>
      </c>
      <c r="P246" t="s">
        <v>22</v>
      </c>
    </row>
    <row r="247" spans="1:5" ht="12.75">
      <c r="A247" s="26" t="s">
        <v>49</v>
      </c>
      <c r="E247" s="27" t="s">
        <v>46</v>
      </c>
    </row>
    <row r="248" spans="1:5" ht="12.75">
      <c r="A248" s="28" t="s">
        <v>51</v>
      </c>
      <c r="E248" s="29" t="s">
        <v>349</v>
      </c>
    </row>
    <row r="249" spans="1:5" ht="38.25">
      <c r="A249" t="s">
        <v>53</v>
      </c>
      <c r="E249" s="27" t="s">
        <v>340</v>
      </c>
    </row>
    <row r="250" spans="1:16" ht="12.75">
      <c r="A250" s="17" t="s">
        <v>44</v>
      </c>
      <c r="B250" s="21" t="s">
        <v>354</v>
      </c>
      <c r="C250" s="21" t="s">
        <v>355</v>
      </c>
      <c r="D250" s="17" t="s">
        <v>46</v>
      </c>
      <c r="E250" s="22" t="s">
        <v>356</v>
      </c>
      <c r="F250" s="23" t="s">
        <v>357</v>
      </c>
      <c r="G250" s="24">
        <v>2400</v>
      </c>
      <c r="H250" s="34">
        <v>0</v>
      </c>
      <c r="I250" s="25">
        <f>ROUND(ROUND(H250,2)*ROUND(G250,3),2)</f>
        <v>0</v>
      </c>
      <c r="O250">
        <f>(I250*21)/100</f>
        <v>0</v>
      </c>
      <c r="P250" t="s">
        <v>22</v>
      </c>
    </row>
    <row r="251" spans="1:5" ht="12.75">
      <c r="A251" s="26" t="s">
        <v>49</v>
      </c>
      <c r="E251" s="27" t="s">
        <v>46</v>
      </c>
    </row>
    <row r="252" spans="1:5" ht="12.75">
      <c r="A252" s="28" t="s">
        <v>51</v>
      </c>
      <c r="E252" s="29" t="s">
        <v>358</v>
      </c>
    </row>
    <row r="253" spans="1:5" ht="25.5">
      <c r="A253" t="s">
        <v>53</v>
      </c>
      <c r="E253" s="27" t="s">
        <v>359</v>
      </c>
    </row>
    <row r="254" spans="1:16" ht="12.75">
      <c r="A254" s="17" t="s">
        <v>44</v>
      </c>
      <c r="B254" s="21" t="s">
        <v>360</v>
      </c>
      <c r="C254" s="21" t="s">
        <v>361</v>
      </c>
      <c r="D254" s="17" t="s">
        <v>46</v>
      </c>
      <c r="E254" s="22" t="s">
        <v>362</v>
      </c>
      <c r="F254" s="23" t="s">
        <v>116</v>
      </c>
      <c r="G254" s="24">
        <v>2</v>
      </c>
      <c r="H254" s="34">
        <v>0</v>
      </c>
      <c r="I254" s="25">
        <f>ROUND(ROUND(H254,2)*ROUND(G254,3),2)</f>
        <v>0</v>
      </c>
      <c r="O254">
        <f>(I254*21)/100</f>
        <v>0</v>
      </c>
      <c r="P254" t="s">
        <v>22</v>
      </c>
    </row>
    <row r="255" spans="1:5" ht="12.75">
      <c r="A255" s="26" t="s">
        <v>49</v>
      </c>
      <c r="E255" s="27" t="s">
        <v>46</v>
      </c>
    </row>
    <row r="256" spans="1:5" ht="12.75">
      <c r="A256" s="28" t="s">
        <v>51</v>
      </c>
      <c r="E256" s="29" t="s">
        <v>363</v>
      </c>
    </row>
    <row r="257" spans="1:5" ht="25.5">
      <c r="A257" t="s">
        <v>53</v>
      </c>
      <c r="E257" s="27" t="s">
        <v>364</v>
      </c>
    </row>
    <row r="258" spans="1:16" ht="12.75">
      <c r="A258" s="17" t="s">
        <v>44</v>
      </c>
      <c r="B258" s="21" t="s">
        <v>365</v>
      </c>
      <c r="C258" s="21" t="s">
        <v>366</v>
      </c>
      <c r="D258" s="17" t="s">
        <v>46</v>
      </c>
      <c r="E258" s="22" t="s">
        <v>367</v>
      </c>
      <c r="F258" s="23" t="s">
        <v>190</v>
      </c>
      <c r="G258" s="24">
        <v>8</v>
      </c>
      <c r="H258" s="34">
        <v>0</v>
      </c>
      <c r="I258" s="25">
        <f>ROUND(ROUND(H258,2)*ROUND(G258,3),2)</f>
        <v>0</v>
      </c>
      <c r="O258">
        <f>(I258*21)/100</f>
        <v>0</v>
      </c>
      <c r="P258" t="s">
        <v>22</v>
      </c>
    </row>
    <row r="259" spans="1:5" ht="12.75">
      <c r="A259" s="26" t="s">
        <v>49</v>
      </c>
      <c r="E259" s="27" t="s">
        <v>46</v>
      </c>
    </row>
    <row r="260" spans="1:5" ht="12.75">
      <c r="A260" s="28" t="s">
        <v>51</v>
      </c>
      <c r="E260" s="29" t="s">
        <v>368</v>
      </c>
    </row>
    <row r="261" spans="1:5" ht="51">
      <c r="A261" t="s">
        <v>53</v>
      </c>
      <c r="E261" s="27" t="s">
        <v>369</v>
      </c>
    </row>
    <row r="262" spans="1:16" ht="12.75">
      <c r="A262" s="17" t="s">
        <v>44</v>
      </c>
      <c r="B262" s="21" t="s">
        <v>370</v>
      </c>
      <c r="C262" s="21" t="s">
        <v>371</v>
      </c>
      <c r="D262" s="17" t="s">
        <v>46</v>
      </c>
      <c r="E262" s="22" t="s">
        <v>372</v>
      </c>
      <c r="F262" s="23" t="s">
        <v>190</v>
      </c>
      <c r="G262" s="24">
        <v>26</v>
      </c>
      <c r="H262" s="34">
        <v>0</v>
      </c>
      <c r="I262" s="25">
        <f>ROUND(ROUND(H262,2)*ROUND(G262,3),2)</f>
        <v>0</v>
      </c>
      <c r="O262">
        <f>(I262*21)/100</f>
        <v>0</v>
      </c>
      <c r="P262" t="s">
        <v>22</v>
      </c>
    </row>
    <row r="263" spans="1:5" ht="12.75">
      <c r="A263" s="26" t="s">
        <v>49</v>
      </c>
      <c r="E263" s="27" t="s">
        <v>46</v>
      </c>
    </row>
    <row r="264" spans="1:5" ht="12.75">
      <c r="A264" s="28" t="s">
        <v>51</v>
      </c>
      <c r="E264" s="29" t="s">
        <v>373</v>
      </c>
    </row>
    <row r="265" spans="1:5" ht="25.5">
      <c r="A265" t="s">
        <v>53</v>
      </c>
      <c r="E265" s="27" t="s">
        <v>374</v>
      </c>
    </row>
    <row r="266" spans="1:16" ht="12.75">
      <c r="A266" s="17" t="s">
        <v>44</v>
      </c>
      <c r="B266" s="21" t="s">
        <v>375</v>
      </c>
      <c r="C266" s="21" t="s">
        <v>376</v>
      </c>
      <c r="D266" s="17" t="s">
        <v>46</v>
      </c>
      <c r="E266" s="22" t="s">
        <v>377</v>
      </c>
      <c r="F266" s="23" t="s">
        <v>211</v>
      </c>
      <c r="G266" s="24">
        <v>18</v>
      </c>
      <c r="H266" s="34">
        <v>0</v>
      </c>
      <c r="I266" s="25">
        <f>ROUND(ROUND(H266,2)*ROUND(G266,3),2)</f>
        <v>0</v>
      </c>
      <c r="O266">
        <f>(I266*21)/100</f>
        <v>0</v>
      </c>
      <c r="P266" t="s">
        <v>22</v>
      </c>
    </row>
    <row r="267" spans="1:5" ht="12.75">
      <c r="A267" s="26" t="s">
        <v>49</v>
      </c>
      <c r="E267" s="27" t="s">
        <v>378</v>
      </c>
    </row>
    <row r="268" spans="1:5" ht="12.75">
      <c r="A268" s="28" t="s">
        <v>51</v>
      </c>
      <c r="E268" s="29" t="s">
        <v>379</v>
      </c>
    </row>
    <row r="269" spans="1:5" ht="409.5">
      <c r="A269" t="s">
        <v>53</v>
      </c>
      <c r="E269" s="27" t="s">
        <v>380</v>
      </c>
    </row>
    <row r="270" spans="1:16" ht="12.75">
      <c r="A270" s="17" t="s">
        <v>44</v>
      </c>
      <c r="B270" s="21" t="s">
        <v>381</v>
      </c>
      <c r="C270" s="21" t="s">
        <v>382</v>
      </c>
      <c r="D270" s="17" t="s">
        <v>46</v>
      </c>
      <c r="E270" s="22" t="s">
        <v>383</v>
      </c>
      <c r="F270" s="23" t="s">
        <v>116</v>
      </c>
      <c r="G270" s="24">
        <v>4</v>
      </c>
      <c r="H270" s="34">
        <v>0</v>
      </c>
      <c r="I270" s="25">
        <f>ROUND(ROUND(H270,2)*ROUND(G270,3),2)</f>
        <v>0</v>
      </c>
      <c r="O270">
        <f>(I270*21)/100</f>
        <v>0</v>
      </c>
      <c r="P270" t="s">
        <v>22</v>
      </c>
    </row>
    <row r="271" spans="1:5" ht="12.75">
      <c r="A271" s="26" t="s">
        <v>49</v>
      </c>
      <c r="E271" s="27" t="s">
        <v>46</v>
      </c>
    </row>
    <row r="272" spans="1:5" ht="12.75">
      <c r="A272" s="28" t="s">
        <v>51</v>
      </c>
      <c r="E272" s="29" t="s">
        <v>384</v>
      </c>
    </row>
    <row r="273" spans="1:5" ht="267.75">
      <c r="A273" t="s">
        <v>53</v>
      </c>
      <c r="E273" s="27" t="s">
        <v>385</v>
      </c>
    </row>
    <row r="274" spans="1:16" ht="12.75">
      <c r="A274" s="17" t="s">
        <v>44</v>
      </c>
      <c r="B274" s="21" t="s">
        <v>386</v>
      </c>
      <c r="C274" s="21" t="s">
        <v>387</v>
      </c>
      <c r="D274" s="17" t="s">
        <v>46</v>
      </c>
      <c r="E274" s="22" t="s">
        <v>388</v>
      </c>
      <c r="F274" s="23" t="s">
        <v>86</v>
      </c>
      <c r="G274" s="24">
        <v>59.02</v>
      </c>
      <c r="H274" s="34">
        <v>0</v>
      </c>
      <c r="I274" s="25">
        <f>ROUND(ROUND(H274,2)*ROUND(G274,3),2)</f>
        <v>0</v>
      </c>
      <c r="O274">
        <f>(I274*21)/100</f>
        <v>0</v>
      </c>
      <c r="P274" t="s">
        <v>22</v>
      </c>
    </row>
    <row r="275" spans="1:5" ht="12.75">
      <c r="A275" s="26" t="s">
        <v>49</v>
      </c>
      <c r="E275" s="27" t="s">
        <v>46</v>
      </c>
    </row>
    <row r="276" spans="1:5" ht="38.25">
      <c r="A276" s="28" t="s">
        <v>51</v>
      </c>
      <c r="E276" s="29" t="s">
        <v>313</v>
      </c>
    </row>
    <row r="277" spans="1:5" ht="25.5">
      <c r="A277" t="s">
        <v>53</v>
      </c>
      <c r="E277" s="27" t="s">
        <v>389</v>
      </c>
    </row>
    <row r="278" spans="1:16" ht="12.75">
      <c r="A278" s="17" t="s">
        <v>44</v>
      </c>
      <c r="B278" s="21" t="s">
        <v>390</v>
      </c>
      <c r="C278" s="21" t="s">
        <v>391</v>
      </c>
      <c r="D278" s="17" t="s">
        <v>46</v>
      </c>
      <c r="E278" s="22" t="s">
        <v>392</v>
      </c>
      <c r="F278" s="23" t="s">
        <v>48</v>
      </c>
      <c r="G278" s="24">
        <v>3.9</v>
      </c>
      <c r="H278" s="34">
        <v>0</v>
      </c>
      <c r="I278" s="25">
        <f>ROUND(ROUND(H278,2)*ROUND(G278,3),2)</f>
        <v>0</v>
      </c>
      <c r="O278">
        <f>(I278*21)/100</f>
        <v>0</v>
      </c>
      <c r="P278" t="s">
        <v>22</v>
      </c>
    </row>
    <row r="279" spans="1:5" ht="12.75">
      <c r="A279" s="26" t="s">
        <v>49</v>
      </c>
      <c r="E279" s="27" t="s">
        <v>46</v>
      </c>
    </row>
    <row r="280" spans="1:5" ht="12.75">
      <c r="A280" s="28" t="s">
        <v>51</v>
      </c>
      <c r="E280" s="29" t="s">
        <v>393</v>
      </c>
    </row>
    <row r="281" spans="1:5" ht="114.75">
      <c r="A281" t="s">
        <v>53</v>
      </c>
      <c r="E281" s="27" t="s">
        <v>394</v>
      </c>
    </row>
    <row r="282" spans="1:16" ht="12.75">
      <c r="A282" s="17" t="s">
        <v>44</v>
      </c>
      <c r="B282" s="21" t="s">
        <v>395</v>
      </c>
      <c r="C282" s="21" t="s">
        <v>396</v>
      </c>
      <c r="D282" s="17" t="s">
        <v>46</v>
      </c>
      <c r="E282" s="22" t="s">
        <v>397</v>
      </c>
      <c r="F282" s="23" t="s">
        <v>48</v>
      </c>
      <c r="G282" s="24">
        <v>16.245</v>
      </c>
      <c r="H282" s="34">
        <v>0</v>
      </c>
      <c r="I282" s="25">
        <f>ROUND(ROUND(H282,2)*ROUND(G282,3),2)</f>
        <v>0</v>
      </c>
      <c r="O282">
        <f>(I282*21)/100</f>
        <v>0</v>
      </c>
      <c r="P282" t="s">
        <v>22</v>
      </c>
    </row>
    <row r="283" spans="1:5" ht="12.75">
      <c r="A283" s="26" t="s">
        <v>49</v>
      </c>
      <c r="E283" s="27" t="s">
        <v>46</v>
      </c>
    </row>
    <row r="284" spans="1:5" ht="12.75">
      <c r="A284" s="28" t="s">
        <v>51</v>
      </c>
      <c r="E284" s="29" t="s">
        <v>398</v>
      </c>
    </row>
    <row r="285" spans="1:5" ht="114.75">
      <c r="A285" t="s">
        <v>53</v>
      </c>
      <c r="E285" s="27" t="s">
        <v>394</v>
      </c>
    </row>
    <row r="286" spans="1:16" ht="12.75">
      <c r="A286" s="17" t="s">
        <v>44</v>
      </c>
      <c r="B286" s="21" t="s">
        <v>399</v>
      </c>
      <c r="C286" s="21" t="s">
        <v>400</v>
      </c>
      <c r="D286" s="17" t="s">
        <v>46</v>
      </c>
      <c r="E286" s="22" t="s">
        <v>401</v>
      </c>
      <c r="F286" s="23" t="s">
        <v>222</v>
      </c>
      <c r="G286" s="24">
        <v>1.095</v>
      </c>
      <c r="H286" s="34">
        <v>0</v>
      </c>
      <c r="I286" s="25">
        <f>ROUND(ROUND(H286,2)*ROUND(G286,3),2)</f>
        <v>0</v>
      </c>
      <c r="O286">
        <f>(I286*21)/100</f>
        <v>0</v>
      </c>
      <c r="P286" t="s">
        <v>22</v>
      </c>
    </row>
    <row r="287" spans="1:5" ht="12.75">
      <c r="A287" s="26" t="s">
        <v>49</v>
      </c>
      <c r="E287" s="27" t="s">
        <v>46</v>
      </c>
    </row>
    <row r="288" spans="1:5" ht="12.75">
      <c r="A288" s="28" t="s">
        <v>51</v>
      </c>
      <c r="E288" s="29" t="s">
        <v>402</v>
      </c>
    </row>
    <row r="289" spans="1:5" ht="114.75">
      <c r="A289" t="s">
        <v>53</v>
      </c>
      <c r="E289" s="27" t="s">
        <v>403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Jiří Tillner</cp:lastModifiedBy>
  <cp:lastPrinted>2020-07-01T07:24:10Z</cp:lastPrinted>
  <dcterms:modified xsi:type="dcterms:W3CDTF">2020-07-01T07:28:54Z</dcterms:modified>
  <cp:category/>
  <cp:version/>
  <cp:contentType/>
  <cp:contentStatus/>
</cp:coreProperties>
</file>