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illner\Desktop\Pracovní\Veřejné zakázky\2020\Rekonstrukce povrchu MK Žitná\"/>
    </mc:Choice>
  </mc:AlternateContent>
  <bookViews>
    <workbookView xWindow="-105" yWindow="-105" windowWidth="23250" windowHeight="12570"/>
  </bookViews>
  <sheets>
    <sheet name="Rekapitulace zakázky" sheetId="1" r:id="rId1"/>
    <sheet name="2019813 - Oprava povrchu ..." sheetId="2" r:id="rId2"/>
    <sheet name="Pokyny pro vyplnění" sheetId="3" r:id="rId3"/>
  </sheets>
  <definedNames>
    <definedName name="_xlnm._FilterDatabase" localSheetId="1" hidden="1">'2019813 - Oprava povrchu ...'!$C$79:$K$213</definedName>
    <definedName name="_xlnm.Print_Titles" localSheetId="1">'2019813 - Oprava povrchu ...'!$79:$79</definedName>
    <definedName name="_xlnm.Print_Titles" localSheetId="0">'Rekapitulace zakázky'!$49:$49</definedName>
    <definedName name="_xlnm.Print_Area" localSheetId="1">'2019813 - Oprava povrchu ...'!$C$4:$J$34,'2019813 - Oprava povrchu ...'!$C$40:$J$63,'2019813 - Oprava povrchu ...'!$C$69:$K$213</definedName>
    <definedName name="_xlnm.Print_Area" localSheetId="0">'Rekapitulace zakázky'!$D$4:$AO$33,'Rekapitulace zakázky'!$C$39:$AQ$53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AY52" i="1" l="1"/>
  <c r="AX52" i="1"/>
  <c r="BI213" i="2"/>
  <c r="BH213" i="2"/>
  <c r="BG213" i="2"/>
  <c r="BF213" i="2"/>
  <c r="T213" i="2"/>
  <c r="R213" i="2"/>
  <c r="P213" i="2"/>
  <c r="BK213" i="2"/>
  <c r="J213" i="2"/>
  <c r="BE213" i="2" s="1"/>
  <c r="BI212" i="2"/>
  <c r="BH212" i="2"/>
  <c r="BG212" i="2"/>
  <c r="BF212" i="2"/>
  <c r="T212" i="2"/>
  <c r="R212" i="2"/>
  <c r="P212" i="2"/>
  <c r="BK212" i="2"/>
  <c r="J212" i="2"/>
  <c r="BE212" i="2" s="1"/>
  <c r="BI210" i="2"/>
  <c r="BH210" i="2"/>
  <c r="BG210" i="2"/>
  <c r="BF210" i="2"/>
  <c r="T210" i="2"/>
  <c r="T209" i="2" s="1"/>
  <c r="R210" i="2"/>
  <c r="R209" i="2" s="1"/>
  <c r="P210" i="2"/>
  <c r="P209" i="2" s="1"/>
  <c r="BK210" i="2"/>
  <c r="BK209" i="2" s="1"/>
  <c r="J209" i="2" s="1"/>
  <c r="J61" i="2" s="1"/>
  <c r="J210" i="2"/>
  <c r="BE210" i="2" s="1"/>
  <c r="BI208" i="2"/>
  <c r="BH208" i="2"/>
  <c r="BG208" i="2"/>
  <c r="BF208" i="2"/>
  <c r="T208" i="2"/>
  <c r="T207" i="2" s="1"/>
  <c r="R208" i="2"/>
  <c r="R207" i="2" s="1"/>
  <c r="P208" i="2"/>
  <c r="P207" i="2" s="1"/>
  <c r="BK208" i="2"/>
  <c r="BK207" i="2" s="1"/>
  <c r="J207" i="2" s="1"/>
  <c r="J60" i="2" s="1"/>
  <c r="J208" i="2"/>
  <c r="BE208" i="2" s="1"/>
  <c r="BI201" i="2"/>
  <c r="BH201" i="2"/>
  <c r="BG201" i="2"/>
  <c r="BF201" i="2"/>
  <c r="T201" i="2"/>
  <c r="R201" i="2"/>
  <c r="P201" i="2"/>
  <c r="BK201" i="2"/>
  <c r="J201" i="2"/>
  <c r="BE201" i="2" s="1"/>
  <c r="BI198" i="2"/>
  <c r="BH198" i="2"/>
  <c r="BG198" i="2"/>
  <c r="BF198" i="2"/>
  <c r="T198" i="2"/>
  <c r="R198" i="2"/>
  <c r="P198" i="2"/>
  <c r="BK198" i="2"/>
  <c r="J198" i="2"/>
  <c r="BE198" i="2" s="1"/>
  <c r="BI195" i="2"/>
  <c r="BH195" i="2"/>
  <c r="BG195" i="2"/>
  <c r="BF195" i="2"/>
  <c r="T195" i="2"/>
  <c r="R195" i="2"/>
  <c r="P195" i="2"/>
  <c r="BK195" i="2"/>
  <c r="J195" i="2"/>
  <c r="BE195" i="2" s="1"/>
  <c r="BI190" i="2"/>
  <c r="BH190" i="2"/>
  <c r="BG190" i="2"/>
  <c r="BF190" i="2"/>
  <c r="T190" i="2"/>
  <c r="R190" i="2"/>
  <c r="P190" i="2"/>
  <c r="BK190" i="2"/>
  <c r="J190" i="2"/>
  <c r="BE190" i="2" s="1"/>
  <c r="BI187" i="2"/>
  <c r="BH187" i="2"/>
  <c r="BG187" i="2"/>
  <c r="BF187" i="2"/>
  <c r="T187" i="2"/>
  <c r="R187" i="2"/>
  <c r="P187" i="2"/>
  <c r="BK187" i="2"/>
  <c r="J187" i="2"/>
  <c r="BE187" i="2" s="1"/>
  <c r="BI182" i="2"/>
  <c r="BH182" i="2"/>
  <c r="BG182" i="2"/>
  <c r="BF182" i="2"/>
  <c r="T182" i="2"/>
  <c r="R182" i="2"/>
  <c r="P182" i="2"/>
  <c r="BK182" i="2"/>
  <c r="J182" i="2"/>
  <c r="BE182" i="2" s="1"/>
  <c r="BI171" i="2"/>
  <c r="BH171" i="2"/>
  <c r="BG171" i="2"/>
  <c r="BF171" i="2"/>
  <c r="T171" i="2"/>
  <c r="R171" i="2"/>
  <c r="P171" i="2"/>
  <c r="BK171" i="2"/>
  <c r="J171" i="2"/>
  <c r="BE171" i="2" s="1"/>
  <c r="BI168" i="2"/>
  <c r="BH168" i="2"/>
  <c r="BG168" i="2"/>
  <c r="BF168" i="2"/>
  <c r="T168" i="2"/>
  <c r="R168" i="2"/>
  <c r="P168" i="2"/>
  <c r="BK168" i="2"/>
  <c r="J168" i="2"/>
  <c r="BE168" i="2" s="1"/>
  <c r="BI167" i="2"/>
  <c r="BH167" i="2"/>
  <c r="BG167" i="2"/>
  <c r="BF167" i="2"/>
  <c r="T167" i="2"/>
  <c r="R167" i="2"/>
  <c r="P167" i="2"/>
  <c r="BK167" i="2"/>
  <c r="J167" i="2"/>
  <c r="BE167" i="2" s="1"/>
  <c r="BI164" i="2"/>
  <c r="BH164" i="2"/>
  <c r="BG164" i="2"/>
  <c r="BF164" i="2"/>
  <c r="T164" i="2"/>
  <c r="R164" i="2"/>
  <c r="P164" i="2"/>
  <c r="BK164" i="2"/>
  <c r="J164" i="2"/>
  <c r="BE164" i="2" s="1"/>
  <c r="BI155" i="2"/>
  <c r="BH155" i="2"/>
  <c r="BG155" i="2"/>
  <c r="BF155" i="2"/>
  <c r="T155" i="2"/>
  <c r="R155" i="2"/>
  <c r="P155" i="2"/>
  <c r="BK155" i="2"/>
  <c r="J155" i="2"/>
  <c r="BE155" i="2" s="1"/>
  <c r="BI148" i="2"/>
  <c r="BH148" i="2"/>
  <c r="BG148" i="2"/>
  <c r="BF148" i="2"/>
  <c r="T148" i="2"/>
  <c r="R148" i="2"/>
  <c r="P148" i="2"/>
  <c r="BK148" i="2"/>
  <c r="J148" i="2"/>
  <c r="BE148" i="2" s="1"/>
  <c r="BI140" i="2"/>
  <c r="BH140" i="2"/>
  <c r="BG140" i="2"/>
  <c r="BF140" i="2"/>
  <c r="T140" i="2"/>
  <c r="R140" i="2"/>
  <c r="P140" i="2"/>
  <c r="BK140" i="2"/>
  <c r="J140" i="2"/>
  <c r="BE140" i="2" s="1"/>
  <c r="BI136" i="2"/>
  <c r="BH136" i="2"/>
  <c r="BG136" i="2"/>
  <c r="BF136" i="2"/>
  <c r="T136" i="2"/>
  <c r="R136" i="2"/>
  <c r="P136" i="2"/>
  <c r="BK136" i="2"/>
  <c r="J136" i="2"/>
  <c r="BE136" i="2" s="1"/>
  <c r="BI126" i="2"/>
  <c r="BH126" i="2"/>
  <c r="BG126" i="2"/>
  <c r="BF126" i="2"/>
  <c r="T126" i="2"/>
  <c r="R126" i="2"/>
  <c r="P126" i="2"/>
  <c r="BK126" i="2"/>
  <c r="J126" i="2"/>
  <c r="BE126" i="2" s="1"/>
  <c r="BI117" i="2"/>
  <c r="BH117" i="2"/>
  <c r="BG117" i="2"/>
  <c r="BF117" i="2"/>
  <c r="T117" i="2"/>
  <c r="R117" i="2"/>
  <c r="P117" i="2"/>
  <c r="BK117" i="2"/>
  <c r="J117" i="2"/>
  <c r="BE117" i="2" s="1"/>
  <c r="BI109" i="2"/>
  <c r="BH109" i="2"/>
  <c r="BG109" i="2"/>
  <c r="BF109" i="2"/>
  <c r="T109" i="2"/>
  <c r="R109" i="2"/>
  <c r="P109" i="2"/>
  <c r="BK109" i="2"/>
  <c r="J109" i="2"/>
  <c r="BE109" i="2" s="1"/>
  <c r="BI101" i="2"/>
  <c r="BH101" i="2"/>
  <c r="BG101" i="2"/>
  <c r="BF101" i="2"/>
  <c r="T101" i="2"/>
  <c r="R101" i="2"/>
  <c r="P101" i="2"/>
  <c r="BK101" i="2"/>
  <c r="J101" i="2"/>
  <c r="BE101" i="2" s="1"/>
  <c r="BI98" i="2"/>
  <c r="BH98" i="2"/>
  <c r="BG98" i="2"/>
  <c r="BF98" i="2"/>
  <c r="T98" i="2"/>
  <c r="R98" i="2"/>
  <c r="P98" i="2"/>
  <c r="BK98" i="2"/>
  <c r="J98" i="2"/>
  <c r="BE98" i="2" s="1"/>
  <c r="BI96" i="2"/>
  <c r="BH96" i="2"/>
  <c r="BG96" i="2"/>
  <c r="BF96" i="2"/>
  <c r="T96" i="2"/>
  <c r="R96" i="2"/>
  <c r="P96" i="2"/>
  <c r="BK96" i="2"/>
  <c r="J96" i="2"/>
  <c r="BE96" i="2" s="1"/>
  <c r="BI86" i="2"/>
  <c r="BH86" i="2"/>
  <c r="BG86" i="2"/>
  <c r="BF86" i="2"/>
  <c r="T86" i="2"/>
  <c r="R86" i="2"/>
  <c r="P86" i="2"/>
  <c r="BK86" i="2"/>
  <c r="J86" i="2"/>
  <c r="BE86" i="2" s="1"/>
  <c r="BI83" i="2"/>
  <c r="BH83" i="2"/>
  <c r="BG83" i="2"/>
  <c r="BF83" i="2"/>
  <c r="T83" i="2"/>
  <c r="R83" i="2"/>
  <c r="P83" i="2"/>
  <c r="BK83" i="2"/>
  <c r="J83" i="2"/>
  <c r="BE83" i="2" s="1"/>
  <c r="F77" i="2"/>
  <c r="J76" i="2"/>
  <c r="F76" i="2"/>
  <c r="F74" i="2"/>
  <c r="E72" i="2"/>
  <c r="F48" i="2"/>
  <c r="J47" i="2"/>
  <c r="F47" i="2"/>
  <c r="F45" i="2"/>
  <c r="E43" i="2"/>
  <c r="J10" i="2"/>
  <c r="J45" i="2" s="1"/>
  <c r="AS51" i="1"/>
  <c r="L47" i="1"/>
  <c r="AM46" i="1"/>
  <c r="L46" i="1"/>
  <c r="AM44" i="1"/>
  <c r="L44" i="1"/>
  <c r="L42" i="1"/>
  <c r="L41" i="1"/>
  <c r="P211" i="2" l="1"/>
  <c r="P206" i="2" s="1"/>
  <c r="R100" i="2"/>
  <c r="T100" i="2"/>
  <c r="R181" i="2"/>
  <c r="BK211" i="2"/>
  <c r="J211" i="2" s="1"/>
  <c r="J62" i="2" s="1"/>
  <c r="BK181" i="2"/>
  <c r="J181" i="2" s="1"/>
  <c r="J58" i="2" s="1"/>
  <c r="BK163" i="2"/>
  <c r="J163" i="2" s="1"/>
  <c r="J57" i="2" s="1"/>
  <c r="F32" i="2"/>
  <c r="BD52" i="1" s="1"/>
  <c r="BD51" i="1" s="1"/>
  <c r="W30" i="1" s="1"/>
  <c r="J74" i="2"/>
  <c r="BK100" i="2"/>
  <c r="J100" i="2" s="1"/>
  <c r="J55" i="2" s="1"/>
  <c r="P163" i="2"/>
  <c r="BK82" i="2"/>
  <c r="J82" i="2" s="1"/>
  <c r="J54" i="2" s="1"/>
  <c r="R82" i="2"/>
  <c r="F31" i="2"/>
  <c r="BC52" i="1" s="1"/>
  <c r="BC51" i="1" s="1"/>
  <c r="W29" i="1" s="1"/>
  <c r="R139" i="2"/>
  <c r="BK139" i="2"/>
  <c r="J139" i="2" s="1"/>
  <c r="J56" i="2" s="1"/>
  <c r="P82" i="2"/>
  <c r="T139" i="2"/>
  <c r="T163" i="2"/>
  <c r="R163" i="2"/>
  <c r="R211" i="2"/>
  <c r="R206" i="2" s="1"/>
  <c r="T181" i="2"/>
  <c r="P181" i="2"/>
  <c r="T211" i="2"/>
  <c r="T206" i="2" s="1"/>
  <c r="J29" i="2"/>
  <c r="AW52" i="1" s="1"/>
  <c r="F30" i="2"/>
  <c r="BB52" i="1" s="1"/>
  <c r="BB51" i="1" s="1"/>
  <c r="W28" i="1" s="1"/>
  <c r="T82" i="2"/>
  <c r="T81" i="2" s="1"/>
  <c r="T80" i="2" s="1"/>
  <c r="P100" i="2"/>
  <c r="P139" i="2"/>
  <c r="J28" i="2"/>
  <c r="AV52" i="1" s="1"/>
  <c r="F28" i="2"/>
  <c r="AZ52" i="1" s="1"/>
  <c r="AZ51" i="1" s="1"/>
  <c r="F29" i="2"/>
  <c r="BA52" i="1" s="1"/>
  <c r="BA51" i="1" s="1"/>
  <c r="P81" i="2" l="1"/>
  <c r="P80" i="2" s="1"/>
  <c r="AU52" i="1" s="1"/>
  <c r="AU51" i="1" s="1"/>
  <c r="R81" i="2"/>
  <c r="R80" i="2" s="1"/>
  <c r="BK206" i="2"/>
  <c r="J206" i="2" s="1"/>
  <c r="J59" i="2" s="1"/>
  <c r="AX51" i="1"/>
  <c r="BK81" i="2"/>
  <c r="J81" i="2" s="1"/>
  <c r="J53" i="2" s="1"/>
  <c r="AY51" i="1"/>
  <c r="AT52" i="1"/>
  <c r="W27" i="1"/>
  <c r="AW51" i="1"/>
  <c r="AK27" i="1" s="1"/>
  <c r="AV51" i="1"/>
  <c r="W26" i="1"/>
  <c r="BK80" i="2" l="1"/>
  <c r="J80" i="2" s="1"/>
  <c r="J52" i="2" s="1"/>
  <c r="AK26" i="1"/>
  <c r="AT51" i="1"/>
  <c r="J25" i="2" l="1"/>
  <c r="AG52" i="1" s="1"/>
  <c r="J34" i="2" l="1"/>
  <c r="AG51" i="1"/>
  <c r="AN52" i="1"/>
  <c r="AN51" i="1" l="1"/>
  <c r="AK23" i="1"/>
  <c r="AK32" i="1" s="1"/>
</calcChain>
</file>

<file path=xl/sharedStrings.xml><?xml version="1.0" encoding="utf-8"?>
<sst xmlns="http://schemas.openxmlformats.org/spreadsheetml/2006/main" count="1926" uniqueCount="459">
  <si>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</si>
  <si>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</si>
  <si>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</si>
  <si>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</si>
  <si>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</si>
  <si>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</si>
  <si>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</si>
  <si>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{dc20fd0c-7ba6-4db3-91d7-195ec65973cd}</t>
  </si>
  <si>
    <t>&gt;&gt;  skryté sloupce  &lt;&lt;</t>
  </si>
  <si>
    <t>0,01</t>
  </si>
  <si>
    <t>21</t>
  </si>
  <si>
    <t>15</t>
  </si>
  <si>
    <t>REKAPITULACE ZAKÁZKY</t>
  </si>
  <si>
    <t>v ---  níže se nacházejí doplnkové a pomocné údaje k sestavám  --- v</t>
  </si>
  <si>
    <t>0,001</t>
  </si>
  <si>
    <t>Kód:</t>
  </si>
  <si>
    <t>2019813</t>
  </si>
  <si>
    <t>Zakázka:</t>
  </si>
  <si>
    <t>KSO:</t>
  </si>
  <si>
    <t>CC-CZ:</t>
  </si>
  <si>
    <t>Místo:</t>
  </si>
  <si>
    <t>Rumburk</t>
  </si>
  <si>
    <t>Datum:</t>
  </si>
  <si>
    <t>Zadavatel:</t>
  </si>
  <si>
    <t>IČ:</t>
  </si>
  <si>
    <t>Město Rumburk</t>
  </si>
  <si>
    <t>DIČ:</t>
  </si>
  <si>
    <t>Uchazeč:</t>
  </si>
  <si>
    <t>Projektant:</t>
  </si>
  <si>
    <t>ProProjekt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</si>
  <si>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</si>
  <si>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</si>
  <si>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</si>
  <si>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</si>
  <si>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</si>
  <si>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</si>
  <si>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</si>
  <si>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</si>
  <si>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</si>
  <si>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</si>
  <si>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</si>
  <si>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</si>
  <si>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</si>
  <si>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</si>
  <si>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</si>
  <si>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</si>
  <si>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</si>
  <si>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</si>
  <si>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</si>
  <si>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</si>
  <si>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</si>
  <si>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</si>
  <si>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</si>
  <si>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</si>
  <si>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</si>
  <si>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</si>
  <si>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</si>
  <si>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</si>
  <si>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</si>
  <si>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</si>
  <si>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</si>
  <si>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</si>
  <si>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</si>
  <si>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</si>
  <si>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</si>
  <si>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zakázky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</si>
  <si>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</si>
  <si>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</si>
  <si>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</si>
  <si>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</si>
  <si>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</si>
  <si>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</si>
  <si>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</si>
  <si>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</si>
  <si>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</si>
  <si>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</si>
  <si>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</si>
  <si>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</si>
  <si>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zakázky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</si>
  <si>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</si>
  <si>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</si>
  <si>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</si>
  <si>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</si>
  <si>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</si>
  <si>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</si>
  <si>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</si>
  <si>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</si>
  <si>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</si>
  <si>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</si>
  <si>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</si>
  <si>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</si>
  <si>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</si>
  <si>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</si>
  <si>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</si>
  <si>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</si>
  <si>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</si>
  <si>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</si>
  <si>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</si>
  <si>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</si>
  <si>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</si>
  <si>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</si>
  <si>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</si>
  <si>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</si>
  <si>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</si>
  <si>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</si>
  <si>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</si>
  <si>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</si>
  <si>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</si>
  <si>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</si>
  <si>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</si>
  <si>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</si>
  <si>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</si>
  <si>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</si>
  <si>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</si>
  <si>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</si>
  <si>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113107141</t>
  </si>
  <si>
    <t>Odstranění podkladů nebo krytů ručně s přemístěním hmot na skládku na vzdálenost do 3 m nebo s naložením na dopravní prostředek živičných, o tl. vrstvy do 50 mm</t>
  </si>
  <si>
    <t>m2</t>
  </si>
  <si>
    <t>CS ÚRS 2018 01</t>
  </si>
  <si>
    <t>4</t>
  </si>
  <si>
    <t>1853464740</t>
  </si>
  <si>
    <t>PSC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</si>
  <si>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</si>
  <si>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VV</t>
  </si>
  <si>
    <t>153,5*1"zápich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</si>
  <si>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</si>
  <si>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</si>
  <si>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-899864517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</si>
  <si>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</si>
  <si>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1235</t>
  </si>
  <si>
    <t>274</t>
  </si>
  <si>
    <t>676</t>
  </si>
  <si>
    <t>1065</t>
  </si>
  <si>
    <t>2515</t>
  </si>
  <si>
    <t>8*9"doplnění sukova</t>
  </si>
  <si>
    <t>-(9,5*6,5+3*6,5+3*5,5)"most</t>
  </si>
  <si>
    <t>Součet</t>
  </si>
  <si>
    <t>3</t>
  </si>
  <si>
    <t>113203111</t>
  </si>
  <si>
    <t>Vytrhání obrub s vybouráním lože, s přemístěním hmot na skládku na vzdálenost do 3 m nebo s naložením na dopravní prostředek z dlažebních kostek</t>
  </si>
  <si>
    <t>m</t>
  </si>
  <si>
    <t>-1078821042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</si>
  <si>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</si>
  <si>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181951102</t>
  </si>
  <si>
    <t>Úprava pláně vyrovnáním výškových rozdílů v hornině tř. 1 až 4 se zhutněním</t>
  </si>
  <si>
    <t>-656722725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</si>
  <si>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(berem) šířky do 3 m přerušujících svahy, pro urovnání dna silničních a železničních příkopů pro jakoukoliv šířku dna; toto urovnání se oceňuje cenami souboru cen 182 .0-1 Svahování._x000D_
3. Urovnání ploch ve sklonu přes 1 : 5 se oceňuje cenami souboru cen 182 . 0-11 Svahování trvalých svahů do projektovaných profilů._x000D_
4. Náklady na urovnání dna a stěn při čištění příkopů pozemních komunikací jsou započteny v cenách souborů cen 938 90-2 . Čištění příkopů komunikací v suchu nebo ve vodě části A02 Zemní práce pro objekty oborů 821 až 828._x000D_
5. Míru zhutnění určuje projekt. Ceny se zhutněním jsou určeny pro jakoukoliv míru zhutnění._x000D_
</t>
  </si>
  <si>
    <t>5</t>
  </si>
  <si>
    <t>Komunikace pozemní</t>
  </si>
  <si>
    <t>5721411-R1</t>
  </si>
  <si>
    <t>Vyrovnání povrchu dosavadních krytů s rozprostřením hmot a zhutněním asfaltovým betonem ACO 11 (AB) tl. do 20 mm</t>
  </si>
  <si>
    <t>t</t>
  </si>
  <si>
    <t>-120814169</t>
  </si>
  <si>
    <t xml:space="preserve">Poznámka k souboru cen:_x000D_
1. Ceny jsou určeny pro vyrovnání povrchů (včetně výtluků) nebo i pro vyrovnání profilů v proměnlivých tloušťkách, prováděných jako souvislá úprava vozovky v rámci rekonstrukcí nebo obnov dosavadních krytů. Pro volbu ceny je rozhodující průměrná tloušťka krytu._x000D_
2. Ceny nelze použít:_x000D_
a) pro samostatné prováděné vyspravení ojedinělých výtluků, které se oceňuje cenami souboru cen 572 2 .- 1 Vyspravení výtluků dosavadního krytu,_x000D_
b) pro ložné a obrusné vrstvy na novostavbách nebo prováděné jako každá další vrstva na vrstvě oceňované cenami tohoto souboru cen; tyto stavební práce se oceňují cenami souboru cen stavebního dílu 56 popř. 57 části A 01 tohoto katalogu._x000D_
3. V cenách jsou započteny i náklady na:_x000D_
a) příp. nutné očištění povrchu krytu nebo výtluků dosavadního krytu,_x000D_
b) spojovací postřik dosavadního krytu._x000D_
4. V cenách 572 13-12 a 572 15- jsou započteny i náklady na zdrsňovací posyp._x000D_
</t>
  </si>
  <si>
    <t>42</t>
  </si>
  <si>
    <t>14,4</t>
  </si>
  <si>
    <t>35,4</t>
  </si>
  <si>
    <t>55,8</t>
  </si>
  <si>
    <t>131,8</t>
  </si>
  <si>
    <t>6</t>
  </si>
  <si>
    <t>5722111-R3</t>
  </si>
  <si>
    <t>Vyspravení výtluků a propadlých míst na krajnicích a komunikacích s rozprostřením a zhutněním KSC - lokální doplnění podkladu</t>
  </si>
  <si>
    <t>m3</t>
  </si>
  <si>
    <t>-157102792</t>
  </si>
  <si>
    <t xml:space="preserve">Poznámka k souboru cen:_x000D_
1. Množství měrných jednotek se určuje v m3 kameniva v nezhutněném stavu._x000D_
</t>
  </si>
  <si>
    <t>8,5</t>
  </si>
  <si>
    <t>7,5</t>
  </si>
  <si>
    <t>12,5</t>
  </si>
  <si>
    <t>6,5</t>
  </si>
  <si>
    <t>7</t>
  </si>
  <si>
    <t>573231109</t>
  </si>
  <si>
    <t>Postřik spojovací PS bez posypu kamenivem ze silniční emulze, v množství 0,60 kg/m2</t>
  </si>
  <si>
    <t>1030592446</t>
  </si>
  <si>
    <t>8</t>
  </si>
  <si>
    <t>577144121</t>
  </si>
  <si>
    <t>Asfaltový beton vrstva obrusná ACO 11 (ABS) s rozprostřením a se zhutněním z nemodifikovaného asfaltu v pruhu šířky přes 3 m tř. I, po zhutnění tl. 50 mm</t>
  </si>
  <si>
    <t>-1147115659</t>
  </si>
  <si>
    <t xml:space="preserve">Poznámka k souboru cen:_x000D_
1. ČSN EN 13108-1 připouští pro ACO 11 pouze tl. 35 až 50 mm._x000D_
</t>
  </si>
  <si>
    <t>9</t>
  </si>
  <si>
    <t>599141111</t>
  </si>
  <si>
    <t>Vyplnění spár mezi silničními dílci jakékoliv tloušťky živičnou zálivkou</t>
  </si>
  <si>
    <t>1719147419</t>
  </si>
  <si>
    <t xml:space="preserve">Poznámka k souboru cen:_x000D_
1. Ceny lze použít i pro vyplnění spár podkladu z betonu prostého, který se oceňuje cenami souboru cen 567 1 . - . . Podklad z prostého betonu._x000D_
2. V ceně 14-1111 jsou započteny i náklady na vyčištění spár._x000D_
</t>
  </si>
  <si>
    <t>13+25+17+6,5+8,5+24+12+8+8+8,5+8+5,5+9,5</t>
  </si>
  <si>
    <t>Trubní vedení</t>
  </si>
  <si>
    <t>10</t>
  </si>
  <si>
    <t>899231111</t>
  </si>
  <si>
    <t>Výšková úprava uličního vstupu nebo vpusti do 200 mm zvýšením mříže</t>
  </si>
  <si>
    <t>kus</t>
  </si>
  <si>
    <t>686216031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</si>
  <si>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</si>
  <si>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11</t>
  </si>
  <si>
    <t>899331111</t>
  </si>
  <si>
    <t>Výšková úprava uličního vstupu nebo vpusti do 200 mm zvýšením poklopu</t>
  </si>
  <si>
    <t>-1473455647</t>
  </si>
  <si>
    <t>12</t>
  </si>
  <si>
    <t>899431111</t>
  </si>
  <si>
    <t>Výšková úprava uličního vstupu nebo vpusti do 200 mm zvýšením krycího hrnce, šoupěte nebo hydrantu bez úpravy armatur</t>
  </si>
  <si>
    <t>1822615861</t>
  </si>
  <si>
    <t>Ostatní konstrukce a práce, bourání</t>
  </si>
  <si>
    <t>M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</si>
  <si>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</si>
  <si>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</si>
  <si>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-458511075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</si>
  <si>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</si>
  <si>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38,5+22,5+65"U STI</t>
  </si>
  <si>
    <t>59217031</t>
  </si>
  <si>
    <t>obrubník betonový silniční 100 x 15 x 25 cm</t>
  </si>
  <si>
    <t>1320297175</t>
  </si>
  <si>
    <t>919735111</t>
  </si>
  <si>
    <t>Řezání stávajícího živičného krytu nebo podkladu hloubky do 50 mm - napojení zápichu</t>
  </si>
  <si>
    <t>515075371</t>
  </si>
  <si>
    <t xml:space="preserve">Poznámka k souboru cen:_x000D_
1. V cenách jsou započteny i náklady na spotřebu vody._x000D_
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</si>
  <si>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</si>
  <si>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</si>
  <si>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1098098998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</si>
  <si>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</si>
  <si>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1235*2</t>
  </si>
  <si>
    <t>274*2</t>
  </si>
  <si>
    <t>676*2</t>
  </si>
  <si>
    <t>1065*2</t>
  </si>
  <si>
    <t>2515*2</t>
  </si>
  <si>
    <t>(8*9)*2"doplnění sukova</t>
  </si>
  <si>
    <t>-((9,5*6,5+3*6,5+3*5,5))*2"most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</si>
  <si>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</si>
  <si>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</si>
  <si>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</si>
  <si>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</si>
  <si>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-497536663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</si>
  <si>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</si>
  <si>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734,62"živice</t>
  </si>
  <si>
    <t>229,57+10,44"kamenivo+zemina po čištění</t>
  </si>
  <si>
    <t>997221559</t>
  </si>
  <si>
    <t>Vodorovná doprava suti bez naložení, ale se složením a s hrubým urovnáním Příplatek k ceně za každý další i započatý 1 km přes 1 km</t>
  </si>
  <si>
    <t>154067755</t>
  </si>
  <si>
    <t>997221561</t>
  </si>
  <si>
    <t>Vodorovná doprava suti bez naložení, ale se složením a s hrubým urovnáním z kusových materiálů, na vzdálenost do 1 km</t>
  </si>
  <si>
    <t>1984971570</t>
  </si>
  <si>
    <t>15,043"beton a živice</t>
  </si>
  <si>
    <t>14,49"obrub</t>
  </si>
  <si>
    <t>997221569</t>
  </si>
  <si>
    <t>946770741</t>
  </si>
  <si>
    <t>29,533*13 'Přepočtené koeficientem množství</t>
  </si>
  <si>
    <t>997221845</t>
  </si>
  <si>
    <t>Poplatek za uložení stavebního odpadu na skládce (skládkovné) asfaltového bez obsahu dehtu zatříděného do Katalogu odpadů pod kódem 170 302</t>
  </si>
  <si>
    <t>-948542151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</si>
  <si>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</si>
  <si>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997221855</t>
  </si>
  <si>
    <t>Poplatek za uložení stavebního odpadu na skládce (skládkovné) zeminy a kameniva zatříděného do Katalogu odpadů pod kódem 170 504</t>
  </si>
  <si>
    <t>2127333600</t>
  </si>
  <si>
    <t xml:space="preserve">14,49"obrub. </t>
  </si>
  <si>
    <t>VRN</t>
  </si>
  <si>
    <t>Vedlejší rozpočtové náklady</t>
  </si>
  <si>
    <t>VRN1</t>
  </si>
  <si>
    <t>Průzkumné, geodetické a projektové práce</t>
  </si>
  <si>
    <t>012002000</t>
  </si>
  <si>
    <t>Geodetické práce včetně vytyčení inženýrských sítí</t>
  </si>
  <si>
    <t>…</t>
  </si>
  <si>
    <t>1024</t>
  </si>
  <si>
    <t>362432707</t>
  </si>
  <si>
    <t>VRN3</t>
  </si>
  <si>
    <t>Zařízení staveniště</t>
  </si>
  <si>
    <t>030001000</t>
  </si>
  <si>
    <t>1009889039</t>
  </si>
  <si>
    <t>VRN7</t>
  </si>
  <si>
    <t>Provozní vlivy</t>
  </si>
  <si>
    <t>070001000</t>
  </si>
  <si>
    <t>Provozní vlivy včetně dopravně inženýrského opatření</t>
  </si>
  <si>
    <t>-2038309800</t>
  </si>
  <si>
    <t>072002000</t>
  </si>
  <si>
    <t>Silniční provoz - zajištění dopravní opatření (značky, cedule, semafori apod.) včetně zajištění zvláštního užívání po dobu prací</t>
  </si>
  <si>
    <t>-965413574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</si>
  <si>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</si>
  <si>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</si>
  <si>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</si>
  <si>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</si>
  <si>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rekonstrukce </t>
    </r>
    <r>
      <rPr>
        <sz val="9"/>
        <rFont val="Trebuchet MS"/>
        <charset val="238"/>
      </rPr>
      <t>obsahuje sestavu Rekapitulace rekonstrukce a Rekapitulace objektů rekonstrukce a soupisů prací.</t>
    </r>
  </si>
  <si>
    <r>
      <t xml:space="preserve">V sestavě </t>
    </r>
    <r>
      <rPr>
        <b/>
        <sz val="9"/>
        <rFont val="Trebuchet MS"/>
        <charset val="238"/>
      </rPr>
      <t>Rekapitulace rekonstrukce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</si>
  <si>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</si>
  <si>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rekonstrukce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</si>
  <si>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</si>
  <si>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</si>
  <si>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</si>
  <si>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</si>
  <si>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</si>
  <si>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</si>
  <si>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</si>
  <si>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</si>
  <si>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</si>
  <si>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</si>
  <si>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</si>
  <si>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</si>
  <si>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</si>
  <si>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</si>
  <si>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</si>
  <si>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</si>
  <si>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</si>
  <si>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</si>
  <si>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</si>
  <si>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</si>
  <si>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</si>
  <si>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</si>
  <si>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</si>
  <si>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</si>
  <si>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</si>
  <si>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</si>
  <si>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</si>
  <si>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</si>
  <si>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</si>
  <si>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</si>
  <si>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</si>
  <si>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</si>
  <si>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</si>
  <si>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</si>
  <si>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</si>
  <si>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</si>
  <si>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</si>
  <si>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</si>
  <si>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</si>
  <si>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</si>
  <si>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</si>
  <si>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</si>
  <si>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</si>
  <si>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</si>
  <si>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</si>
  <si>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</si>
  <si>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</si>
  <si>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</si>
  <si>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</si>
  <si>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</si>
  <si>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</si>
  <si>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</si>
  <si>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</si>
  <si>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</si>
  <si>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</si>
  <si>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</si>
  <si>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</si>
  <si>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</si>
  <si>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</si>
  <si>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</si>
  <si>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</si>
  <si>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</si>
  <si>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</si>
  <si>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</si>
  <si>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</si>
  <si>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</si>
  <si>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</si>
  <si>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</si>
  <si>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</si>
  <si>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</si>
  <si>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</si>
  <si>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</si>
  <si>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</si>
  <si>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</si>
  <si>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</si>
  <si>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</si>
  <si>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</si>
  <si>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</si>
  <si>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</si>
  <si>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</si>
  <si>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</si>
  <si>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</si>
  <si>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</si>
  <si>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</si>
  <si>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</si>
  <si>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</si>
  <si>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</si>
  <si>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</si>
  <si>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</si>
  <si>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</si>
  <si>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</si>
  <si>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</si>
  <si>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</si>
  <si>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</si>
  <si>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</si>
  <si>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</si>
  <si>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</si>
  <si>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</si>
  <si>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</si>
  <si>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</si>
  <si>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</si>
  <si>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</si>
  <si>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</si>
  <si>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</si>
  <si>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</si>
  <si>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</si>
  <si>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</si>
  <si>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</si>
  <si>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</si>
  <si>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</si>
  <si>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</si>
  <si>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</si>
  <si>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</si>
  <si>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</si>
  <si>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</si>
  <si>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</si>
  <si>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</si>
  <si>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</si>
  <si>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</si>
  <si>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</si>
  <si>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</si>
  <si>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</si>
  <si>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</si>
  <si>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</si>
  <si>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</si>
  <si>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</si>
  <si>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</si>
  <si>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</si>
  <si>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</si>
  <si>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</si>
  <si>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</si>
  <si>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</si>
  <si>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</si>
  <si>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</si>
  <si>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</si>
  <si>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</si>
  <si>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</si>
  <si>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</si>
  <si>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</si>
  <si>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</si>
  <si>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</si>
  <si>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</si>
  <si>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</si>
  <si>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</si>
  <si>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</si>
  <si>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</si>
  <si>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</si>
  <si>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</si>
  <si>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</si>
  <si>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</si>
  <si>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</si>
  <si>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</si>
  <si>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</si>
  <si>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</si>
  <si>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</si>
  <si>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</si>
  <si>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</si>
  <si>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</si>
  <si>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</si>
  <si>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</si>
  <si>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</si>
  <si>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</si>
  <si>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</si>
  <si>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</si>
  <si>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</si>
  <si>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</si>
  <si>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</si>
  <si>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</si>
  <si>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</si>
  <si>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</si>
  <si>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</si>
  <si>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</si>
  <si>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</si>
  <si>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</si>
  <si>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</si>
  <si>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</si>
  <si>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Rekonstrukce povrchu MK Žitná</t>
  </si>
  <si>
    <t>Vyplň údaj</t>
  </si>
  <si>
    <t>240,01*13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</si>
</sst>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1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166" fontId="26" fillId="0" borderId="24" xfId="0" applyNumberFormat="1" applyFont="1" applyBorder="1" applyAlignment="1">
      <alignment vertical="center"/>
    </xf>
    <xf numFmtId="4" fontId="26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0" xfId="0" applyFill="1" applyProtection="1"/>
    <xf numFmtId="0" fontId="27" fillId="2" borderId="0" xfId="1" applyFont="1" applyFill="1" applyAlignment="1" applyProtection="1">
      <alignment vertical="center"/>
    </xf>
    <xf numFmtId="0" fontId="41" fillId="2" borderId="0" xfId="1" applyFill="1" applyProtection="1"/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6" xfId="0" applyNumberFormat="1" applyFont="1" applyBorder="1" applyAlignment="1"/>
    <xf numFmtId="166" fontId="29" fillId="0" borderId="17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3" fillId="0" borderId="28" xfId="0" applyFont="1" applyBorder="1" applyAlignment="1" applyProtection="1">
      <alignment horizontal="center" vertical="center"/>
      <protection locked="0"/>
    </xf>
    <xf numFmtId="49" fontId="33" fillId="0" borderId="28" xfId="0" applyNumberFormat="1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167" fontId="33" fillId="0" borderId="28" xfId="0" applyNumberFormat="1" applyFont="1" applyBorder="1" applyAlignment="1" applyProtection="1">
      <alignment vertical="center"/>
      <protection locked="0"/>
    </xf>
    <xf numFmtId="4" fontId="33" fillId="0" borderId="28" xfId="0" applyNumberFormat="1" applyFont="1" applyBorder="1" applyAlignment="1" applyProtection="1">
      <alignment vertical="center"/>
      <protection locked="0"/>
    </xf>
    <xf numFmtId="0" fontId="33" fillId="0" borderId="5" xfId="0" applyFont="1" applyBorder="1" applyAlignment="1">
      <alignment vertical="center"/>
    </xf>
    <xf numFmtId="0" fontId="33" fillId="0" borderId="28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4" fillId="0" borderId="29" xfId="0" applyFont="1" applyBorder="1" applyAlignment="1" applyProtection="1">
      <alignment vertical="center" wrapText="1"/>
      <protection locked="0"/>
    </xf>
    <xf numFmtId="0" fontId="34" fillId="0" borderId="30" xfId="0" applyFont="1" applyBorder="1" applyAlignment="1" applyProtection="1">
      <alignment vertical="center" wrapText="1"/>
      <protection locked="0"/>
    </xf>
    <xf numFmtId="0" fontId="34" fillId="0" borderId="31" xfId="0" applyFont="1" applyBorder="1" applyAlignment="1" applyProtection="1">
      <alignment vertical="center" wrapText="1"/>
      <protection locked="0"/>
    </xf>
    <xf numFmtId="0" fontId="34" fillId="0" borderId="32" xfId="0" applyFont="1" applyBorder="1" applyAlignment="1" applyProtection="1">
      <alignment horizontal="center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vertical="center" wrapText="1"/>
      <protection locked="0"/>
    </xf>
    <xf numFmtId="0" fontId="34" fillId="0" borderId="33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49" fontId="37" fillId="0" borderId="1" xfId="0" applyNumberFormat="1" applyFont="1" applyBorder="1" applyAlignment="1" applyProtection="1">
      <alignment vertical="center" wrapText="1"/>
      <protection locked="0"/>
    </xf>
    <xf numFmtId="0" fontId="34" fillId="0" borderId="35" xfId="0" applyFont="1" applyBorder="1" applyAlignment="1" applyProtection="1">
      <alignment vertical="center" wrapText="1"/>
      <protection locked="0"/>
    </xf>
    <xf numFmtId="0" fontId="38" fillId="0" borderId="34" xfId="0" applyFont="1" applyBorder="1" applyAlignment="1" applyProtection="1">
      <alignment vertical="center" wrapText="1"/>
      <protection locked="0"/>
    </xf>
    <xf numFmtId="0" fontId="34" fillId="0" borderId="36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34" fillId="0" borderId="31" xfId="0" applyFont="1" applyBorder="1" applyAlignment="1" applyProtection="1">
      <alignment horizontal="left" vertical="center"/>
      <protection locked="0"/>
    </xf>
    <xf numFmtId="0" fontId="34" fillId="0" borderId="32" xfId="0" applyFont="1" applyBorder="1" applyAlignment="1" applyProtection="1">
      <alignment horizontal="left" vertical="center"/>
      <protection locked="0"/>
    </xf>
    <xf numFmtId="0" fontId="34" fillId="0" borderId="33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0" fontId="34" fillId="0" borderId="35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4" fillId="0" borderId="36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0" fontId="34" fillId="0" borderId="30" xfId="0" applyFont="1" applyBorder="1" applyAlignment="1" applyProtection="1">
      <alignment horizontal="left" vertical="center" wrapText="1"/>
      <protection locked="0"/>
    </xf>
    <xf numFmtId="0" fontId="34" fillId="0" borderId="31" xfId="0" applyFont="1" applyBorder="1" applyAlignment="1" applyProtection="1">
      <alignment horizontal="left" vertical="center" wrapText="1"/>
      <protection locked="0"/>
    </xf>
    <xf numFmtId="0" fontId="34" fillId="0" borderId="32" xfId="0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7" fillId="0" borderId="35" xfId="0" applyFont="1" applyBorder="1" applyAlignment="1" applyProtection="1">
      <alignment horizontal="left" vertical="center" wrapText="1"/>
      <protection locked="0"/>
    </xf>
    <xf numFmtId="0" fontId="37" fillId="0" borderId="34" xfId="0" applyFont="1" applyBorder="1" applyAlignment="1" applyProtection="1">
      <alignment horizontal="left" vertical="center" wrapText="1"/>
      <protection locked="0"/>
    </xf>
    <xf numFmtId="0" fontId="37" fillId="0" borderId="36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1" xfId="0" applyFont="1" applyBorder="1" applyAlignment="1" applyProtection="1">
      <alignment horizontal="center" vertical="top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1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3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horizontal="left"/>
      <protection locked="0"/>
    </xf>
    <xf numFmtId="0" fontId="39" fillId="0" borderId="34" xfId="0" applyFont="1" applyBorder="1" applyAlignment="1" applyProtection="1">
      <protection locked="0"/>
    </xf>
    <xf numFmtId="0" fontId="34" fillId="0" borderId="32" xfId="0" applyFont="1" applyBorder="1" applyAlignment="1" applyProtection="1">
      <alignment vertical="top"/>
      <protection locked="0"/>
    </xf>
    <xf numFmtId="0" fontId="34" fillId="0" borderId="33" xfId="0" applyFont="1" applyBorder="1" applyAlignment="1" applyProtection="1">
      <alignment vertical="top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left" vertical="top"/>
      <protection locked="0"/>
    </xf>
    <xf numFmtId="0" fontId="34" fillId="0" borderId="35" xfId="0" applyFont="1" applyBorder="1" applyAlignment="1" applyProtection="1">
      <alignment vertical="top"/>
      <protection locked="0"/>
    </xf>
    <xf numFmtId="0" fontId="34" fillId="0" borderId="34" xfId="0" applyFont="1" applyBorder="1" applyAlignment="1" applyProtection="1">
      <alignment vertical="top"/>
      <protection locked="0"/>
    </xf>
    <xf numFmtId="0" fontId="34" fillId="0" borderId="36" xfId="0" applyFont="1" applyBorder="1" applyAlignment="1" applyProtection="1">
      <alignment vertical="top"/>
      <protection locked="0"/>
    </xf>
    <xf numFmtId="0" fontId="2" fillId="6" borderId="0" xfId="0" applyFont="1" applyFill="1" applyBorder="1" applyAlignment="1">
      <alignment horizontal="left" vertical="center"/>
    </xf>
    <xf numFmtId="0" fontId="0" fillId="6" borderId="0" xfId="0" applyFill="1" applyBorder="1"/>
    <xf numFmtId="14" fontId="2" fillId="6" borderId="0" xfId="0" applyNumberFormat="1" applyFont="1" applyFill="1" applyBorder="1" applyAlignment="1">
      <alignment horizontal="left" vertical="center"/>
    </xf>
    <xf numFmtId="4" fontId="0" fillId="6" borderId="28" xfId="0" applyNumberFormat="1" applyFont="1" applyFill="1" applyBorder="1" applyAlignment="1" applyProtection="1">
      <alignment vertical="center"/>
      <protection locked="0"/>
    </xf>
    <xf numFmtId="4" fontId="33" fillId="6" borderId="28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17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7" fillId="2" borderId="0" xfId="1" applyFont="1" applyFill="1" applyAlignment="1" applyProtection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7" fillId="0" borderId="1" xfId="0" applyFont="1" applyBorder="1" applyAlignment="1" applyProtection="1">
      <alignment horizontal="left" vertical="top"/>
      <protection locked="0"/>
    </xf>
    <xf numFmtId="0" fontId="36" fillId="0" borderId="34" xfId="0" applyFont="1" applyBorder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49" fontId="37" fillId="0" borderId="1" xfId="0" applyNumberFormat="1" applyFont="1" applyBorder="1" applyAlignment="1" applyProtection="1">
      <alignment horizontal="left" vertical="center" wrapText="1"/>
      <protection locked="0"/>
    </xf>
    <xf numFmtId="0" fontId="36" fillId="0" borderId="34" xfId="0" applyFont="1" applyBorder="1" applyAlignment="1" applyProtection="1">
      <alignment horizontal="left" wrapText="1"/>
      <protection locked="0"/>
    </xf>
    <xf numFmtId="167" fontId="0" fillId="0" borderId="2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167" fontId="8" fillId="0" borderId="0" xfId="0" applyNumberFormat="1" applyFont="1" applyFill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 activeCell="E15" sqref="E1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275" t="s">
        <v>8</v>
      </c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22" t="s">
        <v>9</v>
      </c>
      <c r="BT2" s="22" t="s">
        <v>10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4" ht="36.950000000000003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S4" s="22" t="s">
        <v>14</v>
      </c>
    </row>
    <row r="5" spans="1:74" ht="14.45" customHeight="1">
      <c r="B5" s="26"/>
      <c r="C5" s="27"/>
      <c r="D5" s="31" t="s">
        <v>15</v>
      </c>
      <c r="E5" s="27"/>
      <c r="F5" s="27"/>
      <c r="G5" s="27"/>
      <c r="H5" s="27"/>
      <c r="I5" s="27"/>
      <c r="J5" s="27"/>
      <c r="K5" s="272" t="s">
        <v>16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"/>
      <c r="AQ5" s="29"/>
      <c r="BS5" s="22" t="s">
        <v>9</v>
      </c>
    </row>
    <row r="6" spans="1:74" ht="36.950000000000003" customHeight="1">
      <c r="B6" s="26"/>
      <c r="C6" s="27"/>
      <c r="D6" s="33" t="s">
        <v>17</v>
      </c>
      <c r="E6" s="27"/>
      <c r="F6" s="27"/>
      <c r="G6" s="27"/>
      <c r="H6" s="27"/>
      <c r="I6" s="27"/>
      <c r="J6" s="27"/>
      <c r="K6" s="274" t="s">
        <v>456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"/>
      <c r="AQ6" s="29"/>
      <c r="BS6" s="22" t="s">
        <v>9</v>
      </c>
    </row>
    <row r="7" spans="1:74" ht="14.45" customHeight="1">
      <c r="B7" s="26"/>
      <c r="C7" s="27"/>
      <c r="D7" s="34" t="s">
        <v>18</v>
      </c>
      <c r="E7" s="27"/>
      <c r="F7" s="27"/>
      <c r="G7" s="27"/>
      <c r="H7" s="27"/>
      <c r="I7" s="27"/>
      <c r="J7" s="27"/>
      <c r="K7" s="32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4" t="s">
        <v>19</v>
      </c>
      <c r="AL7" s="27"/>
      <c r="AM7" s="27"/>
      <c r="AN7" s="32" t="s">
        <v>5</v>
      </c>
      <c r="AO7" s="27"/>
      <c r="AP7" s="27"/>
      <c r="AQ7" s="29"/>
      <c r="BS7" s="22" t="s">
        <v>9</v>
      </c>
    </row>
    <row r="8" spans="1:74" ht="14.45" customHeight="1">
      <c r="B8" s="26"/>
      <c r="C8" s="27"/>
      <c r="D8" s="34" t="s">
        <v>20</v>
      </c>
      <c r="E8" s="27"/>
      <c r="F8" s="27"/>
      <c r="G8" s="27"/>
      <c r="H8" s="27"/>
      <c r="I8" s="27"/>
      <c r="J8" s="27"/>
      <c r="K8" s="32" t="s">
        <v>21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4" t="s">
        <v>22</v>
      </c>
      <c r="AL8" s="27"/>
      <c r="AM8" s="27"/>
      <c r="AN8" s="266">
        <v>43480</v>
      </c>
      <c r="AO8" s="27"/>
      <c r="AP8" s="27"/>
      <c r="AQ8" s="29"/>
      <c r="BS8" s="22" t="s">
        <v>9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S9" s="22" t="s">
        <v>9</v>
      </c>
    </row>
    <row r="10" spans="1:74" ht="14.45" customHeight="1">
      <c r="B10" s="26"/>
      <c r="C10" s="27"/>
      <c r="D10" s="34" t="s">
        <v>23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4" t="s">
        <v>24</v>
      </c>
      <c r="AL10" s="27"/>
      <c r="AM10" s="27"/>
      <c r="AN10" s="32" t="s">
        <v>5</v>
      </c>
      <c r="AO10" s="27"/>
      <c r="AP10" s="27"/>
      <c r="AQ10" s="29"/>
      <c r="BS10" s="22" t="s">
        <v>9</v>
      </c>
    </row>
    <row r="11" spans="1:74" ht="18.399999999999999" customHeight="1">
      <c r="B11" s="26"/>
      <c r="C11" s="27"/>
      <c r="D11" s="27"/>
      <c r="E11" s="32" t="s">
        <v>25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4" t="s">
        <v>26</v>
      </c>
      <c r="AL11" s="27"/>
      <c r="AM11" s="27"/>
      <c r="AN11" s="32" t="s">
        <v>5</v>
      </c>
      <c r="AO11" s="27"/>
      <c r="AP11" s="27"/>
      <c r="AQ11" s="29"/>
      <c r="BS11" s="22" t="s">
        <v>9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S12" s="22" t="s">
        <v>9</v>
      </c>
    </row>
    <row r="13" spans="1:74" ht="14.45" customHeight="1">
      <c r="B13" s="26"/>
      <c r="C13" s="27"/>
      <c r="D13" s="34" t="s">
        <v>27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4" t="s">
        <v>24</v>
      </c>
      <c r="AL13" s="27"/>
      <c r="AM13" s="27"/>
      <c r="AN13" s="32" t="s">
        <v>5</v>
      </c>
      <c r="AO13" s="27"/>
      <c r="AP13" s="27"/>
      <c r="AQ13" s="29"/>
      <c r="BS13" s="22" t="s">
        <v>9</v>
      </c>
    </row>
    <row r="14" spans="1:74" ht="15">
      <c r="B14" s="26"/>
      <c r="C14" s="27"/>
      <c r="D14" s="27"/>
      <c r="E14" s="264" t="s">
        <v>457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34" t="s">
        <v>26</v>
      </c>
      <c r="AL14" s="27"/>
      <c r="AM14" s="27"/>
      <c r="AN14" s="32" t="s">
        <v>5</v>
      </c>
      <c r="AO14" s="27"/>
      <c r="AP14" s="27"/>
      <c r="AQ14" s="29"/>
      <c r="BS14" s="22" t="s">
        <v>9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S15" s="22" t="s">
        <v>6</v>
      </c>
    </row>
    <row r="16" spans="1:74" ht="14.45" customHeight="1">
      <c r="B16" s="26"/>
      <c r="C16" s="27"/>
      <c r="D16" s="34" t="s">
        <v>28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4" t="s">
        <v>24</v>
      </c>
      <c r="AL16" s="27"/>
      <c r="AM16" s="27"/>
      <c r="AN16" s="32" t="s">
        <v>5</v>
      </c>
      <c r="AO16" s="27"/>
      <c r="AP16" s="27"/>
      <c r="AQ16" s="29"/>
      <c r="BS16" s="22" t="s">
        <v>6</v>
      </c>
    </row>
    <row r="17" spans="2:71" ht="18.399999999999999" customHeight="1">
      <c r="B17" s="26"/>
      <c r="C17" s="27"/>
      <c r="D17" s="27"/>
      <c r="E17" s="32" t="s">
        <v>29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4" t="s">
        <v>26</v>
      </c>
      <c r="AL17" s="27"/>
      <c r="AM17" s="27"/>
      <c r="AN17" s="32" t="s">
        <v>5</v>
      </c>
      <c r="AO17" s="27"/>
      <c r="AP17" s="27"/>
      <c r="AQ17" s="29"/>
      <c r="BS17" s="22" t="s">
        <v>30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S18" s="22" t="s">
        <v>9</v>
      </c>
    </row>
    <row r="19" spans="2:71" ht="14.45" customHeight="1">
      <c r="B19" s="26"/>
      <c r="C19" s="27"/>
      <c r="D19" s="34" t="s">
        <v>31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S19" s="22" t="s">
        <v>9</v>
      </c>
    </row>
    <row r="20" spans="2:71" ht="57" customHeight="1">
      <c r="B20" s="26"/>
      <c r="C20" s="27"/>
      <c r="D20" s="27"/>
      <c r="E20" s="282" t="s">
        <v>32</v>
      </c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7"/>
      <c r="AP20" s="27"/>
      <c r="AQ20" s="29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</row>
    <row r="22" spans="2:71" ht="6.95" customHeight="1">
      <c r="B22" s="26"/>
      <c r="C22" s="2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7"/>
      <c r="AQ22" s="29"/>
    </row>
    <row r="23" spans="2:71" s="1" customFormat="1" ht="25.9" customHeight="1">
      <c r="B23" s="36"/>
      <c r="C23" s="37"/>
      <c r="D23" s="38" t="s">
        <v>33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83">
        <f>ROUND(AG51,2)</f>
        <v>0</v>
      </c>
      <c r="AL23" s="284"/>
      <c r="AM23" s="284"/>
      <c r="AN23" s="284"/>
      <c r="AO23" s="284"/>
      <c r="AP23" s="37"/>
      <c r="AQ23" s="40"/>
    </row>
    <row r="24" spans="2:71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</row>
    <row r="25" spans="2:71" s="1" customForma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71" t="s">
        <v>34</v>
      </c>
      <c r="M25" s="271"/>
      <c r="N25" s="271"/>
      <c r="O25" s="271"/>
      <c r="P25" s="37"/>
      <c r="Q25" s="37"/>
      <c r="R25" s="37"/>
      <c r="S25" s="37"/>
      <c r="T25" s="37"/>
      <c r="U25" s="37"/>
      <c r="V25" s="37"/>
      <c r="W25" s="271" t="s">
        <v>35</v>
      </c>
      <c r="X25" s="271"/>
      <c r="Y25" s="271"/>
      <c r="Z25" s="271"/>
      <c r="AA25" s="271"/>
      <c r="AB25" s="271"/>
      <c r="AC25" s="271"/>
      <c r="AD25" s="271"/>
      <c r="AE25" s="271"/>
      <c r="AF25" s="37"/>
      <c r="AG25" s="37"/>
      <c r="AH25" s="37"/>
      <c r="AI25" s="37"/>
      <c r="AJ25" s="37"/>
      <c r="AK25" s="271" t="s">
        <v>36</v>
      </c>
      <c r="AL25" s="271"/>
      <c r="AM25" s="271"/>
      <c r="AN25" s="271"/>
      <c r="AO25" s="271"/>
      <c r="AP25" s="37"/>
      <c r="AQ25" s="40"/>
    </row>
    <row r="26" spans="2:71" s="2" customFormat="1" ht="14.45" customHeight="1">
      <c r="B26" s="42"/>
      <c r="C26" s="43"/>
      <c r="D26" s="44" t="s">
        <v>37</v>
      </c>
      <c r="E26" s="43"/>
      <c r="F26" s="44" t="s">
        <v>38</v>
      </c>
      <c r="G26" s="43"/>
      <c r="H26" s="43"/>
      <c r="I26" s="43"/>
      <c r="J26" s="43"/>
      <c r="K26" s="43"/>
      <c r="L26" s="269">
        <v>0.21</v>
      </c>
      <c r="M26" s="270"/>
      <c r="N26" s="270"/>
      <c r="O26" s="270"/>
      <c r="P26" s="43"/>
      <c r="Q26" s="43"/>
      <c r="R26" s="43"/>
      <c r="S26" s="43"/>
      <c r="T26" s="43"/>
      <c r="U26" s="43"/>
      <c r="V26" s="43"/>
      <c r="W26" s="285">
        <f>ROUND(AZ51,2)</f>
        <v>0</v>
      </c>
      <c r="X26" s="270"/>
      <c r="Y26" s="270"/>
      <c r="Z26" s="270"/>
      <c r="AA26" s="270"/>
      <c r="AB26" s="270"/>
      <c r="AC26" s="270"/>
      <c r="AD26" s="270"/>
      <c r="AE26" s="270"/>
      <c r="AF26" s="43"/>
      <c r="AG26" s="43"/>
      <c r="AH26" s="43"/>
      <c r="AI26" s="43"/>
      <c r="AJ26" s="43"/>
      <c r="AK26" s="285">
        <f>ROUND(AV51,2)</f>
        <v>0</v>
      </c>
      <c r="AL26" s="270"/>
      <c r="AM26" s="270"/>
      <c r="AN26" s="270"/>
      <c r="AO26" s="270"/>
      <c r="AP26" s="43"/>
      <c r="AQ26" s="45"/>
    </row>
    <row r="27" spans="2:71" s="2" customFormat="1" ht="14.45" customHeight="1">
      <c r="B27" s="42"/>
      <c r="C27" s="43"/>
      <c r="D27" s="43"/>
      <c r="E27" s="43"/>
      <c r="F27" s="44" t="s">
        <v>39</v>
      </c>
      <c r="G27" s="43"/>
      <c r="H27" s="43"/>
      <c r="I27" s="43"/>
      <c r="J27" s="43"/>
      <c r="K27" s="43"/>
      <c r="L27" s="269">
        <v>0.15</v>
      </c>
      <c r="M27" s="270"/>
      <c r="N27" s="270"/>
      <c r="O27" s="270"/>
      <c r="P27" s="43"/>
      <c r="Q27" s="43"/>
      <c r="R27" s="43"/>
      <c r="S27" s="43"/>
      <c r="T27" s="43"/>
      <c r="U27" s="43"/>
      <c r="V27" s="43"/>
      <c r="W27" s="285">
        <f>ROUND(BA51,2)</f>
        <v>0</v>
      </c>
      <c r="X27" s="270"/>
      <c r="Y27" s="270"/>
      <c r="Z27" s="270"/>
      <c r="AA27" s="270"/>
      <c r="AB27" s="270"/>
      <c r="AC27" s="270"/>
      <c r="AD27" s="270"/>
      <c r="AE27" s="270"/>
      <c r="AF27" s="43"/>
      <c r="AG27" s="43"/>
      <c r="AH27" s="43"/>
      <c r="AI27" s="43"/>
      <c r="AJ27" s="43"/>
      <c r="AK27" s="285">
        <f>ROUND(AW51,2)</f>
        <v>0</v>
      </c>
      <c r="AL27" s="270"/>
      <c r="AM27" s="270"/>
      <c r="AN27" s="270"/>
      <c r="AO27" s="270"/>
      <c r="AP27" s="43"/>
      <c r="AQ27" s="45"/>
    </row>
    <row r="28" spans="2:71" s="2" customFormat="1" ht="14.45" hidden="1" customHeight="1">
      <c r="B28" s="42"/>
      <c r="C28" s="43"/>
      <c r="D28" s="43"/>
      <c r="E28" s="43"/>
      <c r="F28" s="44" t="s">
        <v>40</v>
      </c>
      <c r="G28" s="43"/>
      <c r="H28" s="43"/>
      <c r="I28" s="43"/>
      <c r="J28" s="43"/>
      <c r="K28" s="43"/>
      <c r="L28" s="269">
        <v>0.21</v>
      </c>
      <c r="M28" s="270"/>
      <c r="N28" s="270"/>
      <c r="O28" s="270"/>
      <c r="P28" s="43"/>
      <c r="Q28" s="43"/>
      <c r="R28" s="43"/>
      <c r="S28" s="43"/>
      <c r="T28" s="43"/>
      <c r="U28" s="43"/>
      <c r="V28" s="43"/>
      <c r="W28" s="285">
        <f>ROUND(BB51,2)</f>
        <v>0</v>
      </c>
      <c r="X28" s="270"/>
      <c r="Y28" s="270"/>
      <c r="Z28" s="270"/>
      <c r="AA28" s="270"/>
      <c r="AB28" s="270"/>
      <c r="AC28" s="270"/>
      <c r="AD28" s="270"/>
      <c r="AE28" s="270"/>
      <c r="AF28" s="43"/>
      <c r="AG28" s="43"/>
      <c r="AH28" s="43"/>
      <c r="AI28" s="43"/>
      <c r="AJ28" s="43"/>
      <c r="AK28" s="285">
        <v>0</v>
      </c>
      <c r="AL28" s="270"/>
      <c r="AM28" s="270"/>
      <c r="AN28" s="270"/>
      <c r="AO28" s="270"/>
      <c r="AP28" s="43"/>
      <c r="AQ28" s="45"/>
    </row>
    <row r="29" spans="2:71" s="2" customFormat="1" ht="14.45" hidden="1" customHeight="1">
      <c r="B29" s="42"/>
      <c r="C29" s="43"/>
      <c r="D29" s="43"/>
      <c r="E29" s="43"/>
      <c r="F29" s="44" t="s">
        <v>41</v>
      </c>
      <c r="G29" s="43"/>
      <c r="H29" s="43"/>
      <c r="I29" s="43"/>
      <c r="J29" s="43"/>
      <c r="K29" s="43"/>
      <c r="L29" s="269">
        <v>0.15</v>
      </c>
      <c r="M29" s="270"/>
      <c r="N29" s="270"/>
      <c r="O29" s="270"/>
      <c r="P29" s="43"/>
      <c r="Q29" s="43"/>
      <c r="R29" s="43"/>
      <c r="S29" s="43"/>
      <c r="T29" s="43"/>
      <c r="U29" s="43"/>
      <c r="V29" s="43"/>
      <c r="W29" s="285">
        <f>ROUND(BC51,2)</f>
        <v>0</v>
      </c>
      <c r="X29" s="270"/>
      <c r="Y29" s="270"/>
      <c r="Z29" s="270"/>
      <c r="AA29" s="270"/>
      <c r="AB29" s="270"/>
      <c r="AC29" s="270"/>
      <c r="AD29" s="270"/>
      <c r="AE29" s="270"/>
      <c r="AF29" s="43"/>
      <c r="AG29" s="43"/>
      <c r="AH29" s="43"/>
      <c r="AI29" s="43"/>
      <c r="AJ29" s="43"/>
      <c r="AK29" s="285">
        <v>0</v>
      </c>
      <c r="AL29" s="270"/>
      <c r="AM29" s="270"/>
      <c r="AN29" s="270"/>
      <c r="AO29" s="270"/>
      <c r="AP29" s="43"/>
      <c r="AQ29" s="45"/>
    </row>
    <row r="30" spans="2:71" s="2" customFormat="1" ht="14.45" hidden="1" customHeight="1">
      <c r="B30" s="42"/>
      <c r="C30" s="43"/>
      <c r="D30" s="43"/>
      <c r="E30" s="43"/>
      <c r="F30" s="44" t="s">
        <v>42</v>
      </c>
      <c r="G30" s="43"/>
      <c r="H30" s="43"/>
      <c r="I30" s="43"/>
      <c r="J30" s="43"/>
      <c r="K30" s="43"/>
      <c r="L30" s="269">
        <v>0</v>
      </c>
      <c r="M30" s="270"/>
      <c r="N30" s="270"/>
      <c r="O30" s="270"/>
      <c r="P30" s="43"/>
      <c r="Q30" s="43"/>
      <c r="R30" s="43"/>
      <c r="S30" s="43"/>
      <c r="T30" s="43"/>
      <c r="U30" s="43"/>
      <c r="V30" s="43"/>
      <c r="W30" s="285">
        <f>ROUND(BD51,2)</f>
        <v>0</v>
      </c>
      <c r="X30" s="270"/>
      <c r="Y30" s="270"/>
      <c r="Z30" s="270"/>
      <c r="AA30" s="270"/>
      <c r="AB30" s="270"/>
      <c r="AC30" s="270"/>
      <c r="AD30" s="270"/>
      <c r="AE30" s="270"/>
      <c r="AF30" s="43"/>
      <c r="AG30" s="43"/>
      <c r="AH30" s="43"/>
      <c r="AI30" s="43"/>
      <c r="AJ30" s="43"/>
      <c r="AK30" s="285">
        <v>0</v>
      </c>
      <c r="AL30" s="270"/>
      <c r="AM30" s="270"/>
      <c r="AN30" s="270"/>
      <c r="AO30" s="270"/>
      <c r="AP30" s="43"/>
      <c r="AQ30" s="45"/>
    </row>
    <row r="31" spans="2:71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</row>
    <row r="32" spans="2:71" s="1" customFormat="1" ht="25.9" customHeight="1">
      <c r="B32" s="36"/>
      <c r="C32" s="46"/>
      <c r="D32" s="47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44</v>
      </c>
      <c r="U32" s="48"/>
      <c r="V32" s="48"/>
      <c r="W32" s="48"/>
      <c r="X32" s="301" t="s">
        <v>45</v>
      </c>
      <c r="Y32" s="280"/>
      <c r="Z32" s="280"/>
      <c r="AA32" s="280"/>
      <c r="AB32" s="280"/>
      <c r="AC32" s="48"/>
      <c r="AD32" s="48"/>
      <c r="AE32" s="48"/>
      <c r="AF32" s="48"/>
      <c r="AG32" s="48"/>
      <c r="AH32" s="48"/>
      <c r="AI32" s="48"/>
      <c r="AJ32" s="48"/>
      <c r="AK32" s="279">
        <f>SUM(AK23:AK30)</f>
        <v>0</v>
      </c>
      <c r="AL32" s="280"/>
      <c r="AM32" s="280"/>
      <c r="AN32" s="280"/>
      <c r="AO32" s="281"/>
      <c r="AP32" s="46"/>
      <c r="AQ32" s="50"/>
    </row>
    <row r="33" spans="2:56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56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56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56" s="1" customFormat="1" ht="36.950000000000003" customHeight="1">
      <c r="B39" s="36"/>
      <c r="C39" s="56" t="s">
        <v>46</v>
      </c>
      <c r="AR39" s="36"/>
    </row>
    <row r="40" spans="2:56" s="1" customFormat="1" ht="6.95" customHeight="1">
      <c r="B40" s="36"/>
      <c r="AR40" s="36"/>
    </row>
    <row r="41" spans="2:56" s="3" customFormat="1" ht="14.45" customHeight="1">
      <c r="B41" s="57"/>
      <c r="C41" s="58" t="s">
        <v>15</v>
      </c>
      <c r="L41" s="3" t="str">
        <f>K5</f>
        <v>2019813</v>
      </c>
      <c r="AR41" s="57"/>
    </row>
    <row r="42" spans="2:56" s="4" customFormat="1" ht="36.950000000000003" customHeight="1">
      <c r="B42" s="59"/>
      <c r="C42" s="60" t="s">
        <v>17</v>
      </c>
      <c r="L42" s="277" t="str">
        <f>K6</f>
        <v>Rekonstrukce povrchu MK Žitná</v>
      </c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R42" s="59"/>
    </row>
    <row r="43" spans="2:56" s="1" customFormat="1" ht="6.95" customHeight="1">
      <c r="B43" s="36"/>
      <c r="AR43" s="36"/>
    </row>
    <row r="44" spans="2:56" s="1" customFormat="1" ht="15">
      <c r="B44" s="36"/>
      <c r="C44" s="58" t="s">
        <v>20</v>
      </c>
      <c r="L44" s="61" t="str">
        <f>IF(K8="","",K8)</f>
        <v>Rumburk</v>
      </c>
      <c r="AI44" s="58" t="s">
        <v>22</v>
      </c>
      <c r="AM44" s="286">
        <f>IF(AN8= "","",AN8)</f>
        <v>43480</v>
      </c>
      <c r="AN44" s="286"/>
      <c r="AR44" s="36"/>
    </row>
    <row r="45" spans="2:56" s="1" customFormat="1" ht="6.95" customHeight="1">
      <c r="B45" s="36"/>
      <c r="AR45" s="36"/>
    </row>
    <row r="46" spans="2:56" s="1" customFormat="1" ht="15">
      <c r="B46" s="36"/>
      <c r="C46" s="58" t="s">
        <v>23</v>
      </c>
      <c r="L46" s="3" t="str">
        <f>IF(E11= "","",E11)</f>
        <v>Město Rumburk</v>
      </c>
      <c r="AI46" s="58" t="s">
        <v>28</v>
      </c>
      <c r="AM46" s="287" t="str">
        <f>IF(E17="","",E17)</f>
        <v>ProProjekt s.r.o.</v>
      </c>
      <c r="AN46" s="287"/>
      <c r="AO46" s="287"/>
      <c r="AP46" s="287"/>
      <c r="AR46" s="36"/>
      <c r="AS46" s="288" t="s">
        <v>47</v>
      </c>
      <c r="AT46" s="289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27</v>
      </c>
      <c r="L47" s="3" t="str">
        <f>IF(E14="","",E14)</f>
        <v>Vyplň údaj</v>
      </c>
      <c r="AR47" s="36"/>
      <c r="AS47" s="290"/>
      <c r="AT47" s="291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9" customHeight="1">
      <c r="B48" s="36"/>
      <c r="AR48" s="36"/>
      <c r="AS48" s="290"/>
      <c r="AT48" s="291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1:90" s="1" customFormat="1" ht="29.25" customHeight="1">
      <c r="B49" s="36"/>
      <c r="C49" s="292" t="s">
        <v>48</v>
      </c>
      <c r="D49" s="293"/>
      <c r="E49" s="293"/>
      <c r="F49" s="293"/>
      <c r="G49" s="293"/>
      <c r="H49" s="66"/>
      <c r="I49" s="294" t="s">
        <v>49</v>
      </c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5" t="s">
        <v>50</v>
      </c>
      <c r="AH49" s="293"/>
      <c r="AI49" s="293"/>
      <c r="AJ49" s="293"/>
      <c r="AK49" s="293"/>
      <c r="AL49" s="293"/>
      <c r="AM49" s="293"/>
      <c r="AN49" s="294" t="s">
        <v>51</v>
      </c>
      <c r="AO49" s="293"/>
      <c r="AP49" s="293"/>
      <c r="AQ49" s="67" t="s">
        <v>52</v>
      </c>
      <c r="AR49" s="36"/>
      <c r="AS49" s="68" t="s">
        <v>53</v>
      </c>
      <c r="AT49" s="69" t="s">
        <v>54</v>
      </c>
      <c r="AU49" s="69" t="s">
        <v>55</v>
      </c>
      <c r="AV49" s="69" t="s">
        <v>56</v>
      </c>
      <c r="AW49" s="69" t="s">
        <v>57</v>
      </c>
      <c r="AX49" s="69" t="s">
        <v>58</v>
      </c>
      <c r="AY49" s="69" t="s">
        <v>59</v>
      </c>
      <c r="AZ49" s="69" t="s">
        <v>60</v>
      </c>
      <c r="BA49" s="69" t="s">
        <v>61</v>
      </c>
      <c r="BB49" s="69" t="s">
        <v>62</v>
      </c>
      <c r="BC49" s="69" t="s">
        <v>63</v>
      </c>
      <c r="BD49" s="70" t="s">
        <v>64</v>
      </c>
    </row>
    <row r="50" spans="1:90" s="1" customFormat="1" ht="10.9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1:90" s="4" customFormat="1" ht="32.450000000000003" customHeight="1">
      <c r="B51" s="59"/>
      <c r="C51" s="72" t="s">
        <v>65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99">
        <f>ROUND(AG52,2)</f>
        <v>0</v>
      </c>
      <c r="AH51" s="299"/>
      <c r="AI51" s="299"/>
      <c r="AJ51" s="299"/>
      <c r="AK51" s="299"/>
      <c r="AL51" s="299"/>
      <c r="AM51" s="299"/>
      <c r="AN51" s="300">
        <f>SUM(AG51,AT51)</f>
        <v>0</v>
      </c>
      <c r="AO51" s="300"/>
      <c r="AP51" s="300"/>
      <c r="AQ51" s="74" t="s">
        <v>5</v>
      </c>
      <c r="AR51" s="59"/>
      <c r="AS51" s="75">
        <f>ROUND(AS52,2)</f>
        <v>0</v>
      </c>
      <c r="AT51" s="76">
        <f>ROUND(SUM(AV51:AW51),2)</f>
        <v>0</v>
      </c>
      <c r="AU51" s="77">
        <f>ROUND(AU52,5)</f>
        <v>528.48919999999998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ROUND(AZ52,2)</f>
        <v>0</v>
      </c>
      <c r="BA51" s="76">
        <f>ROUND(BA52,2)</f>
        <v>0</v>
      </c>
      <c r="BB51" s="76">
        <f>ROUND(BB52,2)</f>
        <v>0</v>
      </c>
      <c r="BC51" s="76">
        <f>ROUND(BC52,2)</f>
        <v>0</v>
      </c>
      <c r="BD51" s="78">
        <f>ROUND(BD52,2)</f>
        <v>0</v>
      </c>
      <c r="BS51" s="60" t="s">
        <v>66</v>
      </c>
      <c r="BT51" s="60" t="s">
        <v>67</v>
      </c>
      <c r="BV51" s="60" t="s">
        <v>68</v>
      </c>
      <c r="BW51" s="60" t="s">
        <v>7</v>
      </c>
      <c r="BX51" s="60" t="s">
        <v>69</v>
      </c>
      <c r="CL51" s="60" t="s">
        <v>5</v>
      </c>
    </row>
    <row r="52" spans="1:90" s="5" customFormat="1" ht="31.5" customHeight="1">
      <c r="A52" s="79" t="s">
        <v>70</v>
      </c>
      <c r="B52" s="80"/>
      <c r="C52" s="81"/>
      <c r="D52" s="298" t="s">
        <v>16</v>
      </c>
      <c r="E52" s="298"/>
      <c r="F52" s="298"/>
      <c r="G52" s="298"/>
      <c r="H52" s="298"/>
      <c r="I52" s="82"/>
      <c r="J52" s="298" t="s">
        <v>456</v>
      </c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6">
        <f>'2019813 - Oprava povrchu ...'!J25</f>
        <v>0</v>
      </c>
      <c r="AH52" s="297"/>
      <c r="AI52" s="297"/>
      <c r="AJ52" s="297"/>
      <c r="AK52" s="297"/>
      <c r="AL52" s="297"/>
      <c r="AM52" s="297"/>
      <c r="AN52" s="296">
        <f>SUM(AG52,AT52)</f>
        <v>0</v>
      </c>
      <c r="AO52" s="297"/>
      <c r="AP52" s="297"/>
      <c r="AQ52" s="83" t="s">
        <v>71</v>
      </c>
      <c r="AR52" s="80"/>
      <c r="AS52" s="84">
        <v>0</v>
      </c>
      <c r="AT52" s="85">
        <f>ROUND(SUM(AV52:AW52),2)</f>
        <v>0</v>
      </c>
      <c r="AU52" s="86">
        <f>'2019813 - Oprava povrchu ...'!P80</f>
        <v>528.48920300000009</v>
      </c>
      <c r="AV52" s="85">
        <f>'2019813 - Oprava povrchu ...'!J28</f>
        <v>0</v>
      </c>
      <c r="AW52" s="85">
        <f>'2019813 - Oprava povrchu ...'!J29</f>
        <v>0</v>
      </c>
      <c r="AX52" s="85">
        <f>'2019813 - Oprava povrchu ...'!J30</f>
        <v>0</v>
      </c>
      <c r="AY52" s="85">
        <f>'2019813 - Oprava povrchu ...'!J31</f>
        <v>0</v>
      </c>
      <c r="AZ52" s="85">
        <f>'2019813 - Oprava povrchu ...'!F28</f>
        <v>0</v>
      </c>
      <c r="BA52" s="85">
        <f>'2019813 - Oprava povrchu ...'!F29</f>
        <v>0</v>
      </c>
      <c r="BB52" s="85">
        <f>'2019813 - Oprava povrchu ...'!F30</f>
        <v>0</v>
      </c>
      <c r="BC52" s="85">
        <f>'2019813 - Oprava povrchu ...'!F31</f>
        <v>0</v>
      </c>
      <c r="BD52" s="87">
        <f>'2019813 - Oprava povrchu ...'!F32</f>
        <v>0</v>
      </c>
      <c r="BT52" s="88" t="s">
        <v>72</v>
      </c>
      <c r="BU52" s="88" t="s">
        <v>73</v>
      </c>
      <c r="BV52" s="88" t="s">
        <v>68</v>
      </c>
      <c r="BW52" s="88" t="s">
        <v>7</v>
      </c>
      <c r="BX52" s="88" t="s">
        <v>69</v>
      </c>
      <c r="CL52" s="88" t="s">
        <v>5</v>
      </c>
    </row>
    <row r="53" spans="1:90" s="1" customFormat="1" ht="30" customHeight="1">
      <c r="B53" s="36"/>
      <c r="AR53" s="36"/>
    </row>
    <row r="54" spans="1:90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6"/>
    </row>
  </sheetData>
  <mergeCells count="39">
    <mergeCell ref="W29:AE29"/>
    <mergeCell ref="AK29:AO29"/>
    <mergeCell ref="W30:AE30"/>
    <mergeCell ref="AK30:AO30"/>
    <mergeCell ref="X32:AB32"/>
    <mergeCell ref="AN52:AP52"/>
    <mergeCell ref="AG52:AM52"/>
    <mergeCell ref="D52:H52"/>
    <mergeCell ref="J52:AF52"/>
    <mergeCell ref="AG51:AM51"/>
    <mergeCell ref="AN51:AP51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K5:AO5"/>
    <mergeCell ref="K6:AO6"/>
    <mergeCell ref="AR2:BE2"/>
    <mergeCell ref="L42:AO42"/>
    <mergeCell ref="AK32:AO32"/>
    <mergeCell ref="E20:AN20"/>
    <mergeCell ref="AK23:AO23"/>
    <mergeCell ref="W25:AE25"/>
    <mergeCell ref="AK25:AO25"/>
    <mergeCell ref="W26:AE26"/>
    <mergeCell ref="AK26:AO26"/>
    <mergeCell ref="W27:AE27"/>
    <mergeCell ref="AK27:AO27"/>
    <mergeCell ref="W28:AE28"/>
    <mergeCell ref="AK28:AO28"/>
    <mergeCell ref="L29:O29"/>
    <mergeCell ref="L25:O25"/>
    <mergeCell ref="L26:O26"/>
    <mergeCell ref="L27: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019813 - Oprava povrchu ...'!C2" display="/"/>
  </hyperlinks>
  <pageMargins left="0.59055118110236227" right="0.59055118110236227" top="0.59055118110236227" bottom="0.59055118110236227" header="0" footer="0"/>
  <pageSetup paperSize="9" scale="68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4"/>
  <sheetViews>
    <sheetView showGridLines="0" workbookViewId="0">
      <pane ySplit="1" topLeftCell="A2" activePane="bottomLeft" state="frozen"/>
      <selection pane="bottomLeft" activeCell="I213" sqref="I21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89"/>
      <c r="B1" s="15"/>
      <c r="C1" s="15"/>
      <c r="D1" s="16" t="s">
        <v>1</v>
      </c>
      <c r="E1" s="15"/>
      <c r="F1" s="90" t="s">
        <v>74</v>
      </c>
      <c r="G1" s="304" t="s">
        <v>75</v>
      </c>
      <c r="H1" s="304"/>
      <c r="I1" s="15"/>
      <c r="J1" s="90" t="s">
        <v>76</v>
      </c>
      <c r="K1" s="16" t="s">
        <v>77</v>
      </c>
      <c r="L1" s="90" t="s">
        <v>78</v>
      </c>
      <c r="M1" s="90"/>
      <c r="N1" s="90"/>
      <c r="O1" s="90"/>
      <c r="P1" s="90"/>
      <c r="Q1" s="90"/>
      <c r="R1" s="90"/>
      <c r="S1" s="90"/>
      <c r="T1" s="90"/>
      <c r="U1" s="91"/>
      <c r="V1" s="91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275" t="s">
        <v>8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22" t="s">
        <v>7</v>
      </c>
    </row>
    <row r="3" spans="1:70" ht="6.9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AT3" s="22" t="s">
        <v>79</v>
      </c>
    </row>
    <row r="4" spans="1:70" ht="36.950000000000003" customHeight="1">
      <c r="B4" s="26"/>
      <c r="C4" s="27"/>
      <c r="D4" s="28" t="s">
        <v>80</v>
      </c>
      <c r="E4" s="27"/>
      <c r="F4" s="27"/>
      <c r="G4" s="27"/>
      <c r="H4" s="27"/>
      <c r="I4" s="27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27"/>
      <c r="J5" s="27"/>
      <c r="K5" s="29"/>
    </row>
    <row r="6" spans="1:70" s="1" customFormat="1" ht="15">
      <c r="B6" s="36"/>
      <c r="C6" s="37"/>
      <c r="D6" s="34" t="s">
        <v>17</v>
      </c>
      <c r="E6" s="37"/>
      <c r="F6" s="37"/>
      <c r="G6" s="37"/>
      <c r="H6" s="37"/>
      <c r="I6" s="37"/>
      <c r="J6" s="37"/>
      <c r="K6" s="40"/>
    </row>
    <row r="7" spans="1:70" s="1" customFormat="1" ht="36.950000000000003" customHeight="1">
      <c r="B7" s="36"/>
      <c r="C7" s="37"/>
      <c r="D7" s="37"/>
      <c r="E7" s="305" t="s">
        <v>456</v>
      </c>
      <c r="F7" s="306"/>
      <c r="G7" s="306"/>
      <c r="H7" s="306"/>
      <c r="I7" s="37"/>
      <c r="J7" s="37"/>
      <c r="K7" s="40"/>
    </row>
    <row r="8" spans="1:70" s="1" customFormat="1">
      <c r="B8" s="36"/>
      <c r="C8" s="37"/>
      <c r="D8" s="37"/>
      <c r="E8" s="37"/>
      <c r="F8" s="37"/>
      <c r="G8" s="37"/>
      <c r="H8" s="37"/>
      <c r="I8" s="37"/>
      <c r="J8" s="37"/>
      <c r="K8" s="40"/>
    </row>
    <row r="9" spans="1:70" s="1" customFormat="1" ht="14.45" customHeight="1">
      <c r="B9" s="36"/>
      <c r="C9" s="37"/>
      <c r="D9" s="34" t="s">
        <v>18</v>
      </c>
      <c r="E9" s="37"/>
      <c r="F9" s="32" t="s">
        <v>5</v>
      </c>
      <c r="G9" s="37"/>
      <c r="H9" s="37"/>
      <c r="I9" s="34" t="s">
        <v>19</v>
      </c>
      <c r="J9" s="32" t="s">
        <v>5</v>
      </c>
      <c r="K9" s="40"/>
    </row>
    <row r="10" spans="1:70" s="1" customFormat="1" ht="14.45" customHeight="1">
      <c r="B10" s="36"/>
      <c r="C10" s="37"/>
      <c r="D10" s="34" t="s">
        <v>20</v>
      </c>
      <c r="E10" s="37"/>
      <c r="F10" s="32" t="s">
        <v>21</v>
      </c>
      <c r="G10" s="37"/>
      <c r="H10" s="37"/>
      <c r="I10" s="34" t="s">
        <v>22</v>
      </c>
      <c r="J10" s="92">
        <f>'Rekapitulace zakázky'!AN8</f>
        <v>43480</v>
      </c>
      <c r="K10" s="40"/>
    </row>
    <row r="11" spans="1:70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40"/>
    </row>
    <row r="12" spans="1:70" s="1" customFormat="1" ht="14.45" customHeight="1">
      <c r="B12" s="36"/>
      <c r="C12" s="37"/>
      <c r="D12" s="34" t="s">
        <v>23</v>
      </c>
      <c r="E12" s="37"/>
      <c r="F12" s="37"/>
      <c r="G12" s="37"/>
      <c r="H12" s="37"/>
      <c r="I12" s="34" t="s">
        <v>24</v>
      </c>
      <c r="J12" s="32" t="s">
        <v>5</v>
      </c>
      <c r="K12" s="40"/>
    </row>
    <row r="13" spans="1:70" s="1" customFormat="1" ht="18" customHeight="1">
      <c r="B13" s="36"/>
      <c r="C13" s="37"/>
      <c r="D13" s="37"/>
      <c r="E13" s="32" t="s">
        <v>25</v>
      </c>
      <c r="F13" s="37"/>
      <c r="G13" s="37"/>
      <c r="H13" s="37"/>
      <c r="I13" s="34" t="s">
        <v>26</v>
      </c>
      <c r="J13" s="32" t="s">
        <v>5</v>
      </c>
      <c r="K13" s="40"/>
    </row>
    <row r="14" spans="1:70" s="1" customFormat="1" ht="6.95" customHeight="1">
      <c r="B14" s="36"/>
      <c r="C14" s="37"/>
      <c r="D14" s="37"/>
      <c r="E14" s="37"/>
      <c r="F14" s="37"/>
      <c r="G14" s="37"/>
      <c r="H14" s="37"/>
      <c r="I14" s="37"/>
      <c r="J14" s="37"/>
      <c r="K14" s="40"/>
    </row>
    <row r="15" spans="1:70" s="1" customFormat="1" ht="14.45" customHeight="1">
      <c r="B15" s="36"/>
      <c r="C15" s="37"/>
      <c r="D15" s="34" t="s">
        <v>27</v>
      </c>
      <c r="E15" s="37"/>
      <c r="F15" s="37"/>
      <c r="G15" s="37"/>
      <c r="H15" s="37"/>
      <c r="I15" s="34" t="s">
        <v>24</v>
      </c>
      <c r="J15" s="32" t="s">
        <v>5</v>
      </c>
      <c r="K15" s="40"/>
    </row>
    <row r="16" spans="1:70" s="1" customFormat="1" ht="18" customHeight="1">
      <c r="B16" s="36"/>
      <c r="C16" s="37"/>
      <c r="D16" s="37"/>
      <c r="E16" s="32" t="str">
        <f>IF('Rekapitulace zakázky'!E14="Vyplň údaj","",IF('Rekapitulace zakázky'!E14="","",'Rekapitulace zakázky'!E14))</f>
        <v/>
      </c>
      <c r="F16" s="37"/>
      <c r="G16" s="37"/>
      <c r="H16" s="37"/>
      <c r="I16" s="34" t="s">
        <v>26</v>
      </c>
      <c r="J16" s="32" t="s">
        <v>5</v>
      </c>
      <c r="K16" s="40"/>
    </row>
    <row r="17" spans="2:11" s="1" customFormat="1" ht="6.95" customHeight="1">
      <c r="B17" s="36"/>
      <c r="C17" s="37"/>
      <c r="D17" s="37"/>
      <c r="E17" s="37"/>
      <c r="F17" s="37"/>
      <c r="G17" s="37"/>
      <c r="H17" s="37"/>
      <c r="I17" s="37"/>
      <c r="J17" s="37"/>
      <c r="K17" s="40"/>
    </row>
    <row r="18" spans="2:11" s="1" customFormat="1" ht="14.45" customHeight="1">
      <c r="B18" s="36"/>
      <c r="C18" s="37"/>
      <c r="D18" s="34" t="s">
        <v>28</v>
      </c>
      <c r="E18" s="37"/>
      <c r="F18" s="37"/>
      <c r="G18" s="37"/>
      <c r="H18" s="37"/>
      <c r="I18" s="34" t="s">
        <v>24</v>
      </c>
      <c r="J18" s="32" t="s">
        <v>5</v>
      </c>
      <c r="K18" s="40"/>
    </row>
    <row r="19" spans="2:11" s="1" customFormat="1" ht="18" customHeight="1">
      <c r="B19" s="36"/>
      <c r="C19" s="37"/>
      <c r="D19" s="37"/>
      <c r="E19" s="32" t="s">
        <v>29</v>
      </c>
      <c r="F19" s="37"/>
      <c r="G19" s="37"/>
      <c r="H19" s="37"/>
      <c r="I19" s="34" t="s">
        <v>26</v>
      </c>
      <c r="J19" s="32" t="s">
        <v>5</v>
      </c>
      <c r="K19" s="40"/>
    </row>
    <row r="20" spans="2:11" s="1" customFormat="1" ht="6.95" customHeight="1">
      <c r="B20" s="36"/>
      <c r="C20" s="37"/>
      <c r="D20" s="37"/>
      <c r="E20" s="37"/>
      <c r="F20" s="37"/>
      <c r="G20" s="37"/>
      <c r="H20" s="37"/>
      <c r="I20" s="37"/>
      <c r="J20" s="37"/>
      <c r="K20" s="40"/>
    </row>
    <row r="21" spans="2:11" s="1" customFormat="1" ht="14.45" customHeight="1">
      <c r="B21" s="36"/>
      <c r="C21" s="37"/>
      <c r="D21" s="34" t="s">
        <v>31</v>
      </c>
      <c r="E21" s="37"/>
      <c r="F21" s="37"/>
      <c r="G21" s="37"/>
      <c r="H21" s="37"/>
      <c r="I21" s="37"/>
      <c r="J21" s="37"/>
      <c r="K21" s="40"/>
    </row>
    <row r="22" spans="2:11" s="6" customFormat="1" ht="71.25" customHeight="1">
      <c r="B22" s="93"/>
      <c r="C22" s="94"/>
      <c r="D22" s="94"/>
      <c r="E22" s="282" t="s">
        <v>32</v>
      </c>
      <c r="F22" s="282"/>
      <c r="G22" s="282"/>
      <c r="H22" s="282"/>
      <c r="I22" s="94"/>
      <c r="J22" s="94"/>
      <c r="K22" s="95"/>
    </row>
    <row r="23" spans="2:11" s="1" customFormat="1" ht="6.95" customHeight="1">
      <c r="B23" s="36"/>
      <c r="C23" s="37"/>
      <c r="D23" s="37"/>
      <c r="E23" s="37"/>
      <c r="F23" s="37"/>
      <c r="G23" s="37"/>
      <c r="H23" s="37"/>
      <c r="I23" s="37"/>
      <c r="J23" s="37"/>
      <c r="K23" s="40"/>
    </row>
    <row r="24" spans="2:11" s="1" customFormat="1" ht="6.95" customHeight="1">
      <c r="B24" s="36"/>
      <c r="C24" s="37"/>
      <c r="D24" s="63"/>
      <c r="E24" s="63"/>
      <c r="F24" s="63"/>
      <c r="G24" s="63"/>
      <c r="H24" s="63"/>
      <c r="I24" s="63"/>
      <c r="J24" s="63"/>
      <c r="K24" s="96"/>
    </row>
    <row r="25" spans="2:11" s="1" customFormat="1" ht="25.35" customHeight="1">
      <c r="B25" s="36"/>
      <c r="C25" s="37"/>
      <c r="D25" s="97" t="s">
        <v>33</v>
      </c>
      <c r="E25" s="37"/>
      <c r="F25" s="37"/>
      <c r="G25" s="37"/>
      <c r="H25" s="37"/>
      <c r="I25" s="37"/>
      <c r="J25" s="98">
        <f>ROUND(J80,2)</f>
        <v>0</v>
      </c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63"/>
      <c r="J26" s="63"/>
      <c r="K26" s="96"/>
    </row>
    <row r="27" spans="2:11" s="1" customFormat="1" ht="14.45" customHeight="1">
      <c r="B27" s="36"/>
      <c r="C27" s="37"/>
      <c r="D27" s="37"/>
      <c r="E27" s="37"/>
      <c r="F27" s="41" t="s">
        <v>35</v>
      </c>
      <c r="G27" s="37"/>
      <c r="H27" s="37"/>
      <c r="I27" s="41" t="s">
        <v>34</v>
      </c>
      <c r="J27" s="41" t="s">
        <v>36</v>
      </c>
      <c r="K27" s="40"/>
    </row>
    <row r="28" spans="2:11" s="1" customFormat="1" ht="14.45" customHeight="1">
      <c r="B28" s="36"/>
      <c r="C28" s="37"/>
      <c r="D28" s="44" t="s">
        <v>37</v>
      </c>
      <c r="E28" s="44" t="s">
        <v>38</v>
      </c>
      <c r="F28" s="99">
        <f>ROUND(SUM(BE80:BE213), 2)</f>
        <v>0</v>
      </c>
      <c r="G28" s="37"/>
      <c r="H28" s="37"/>
      <c r="I28" s="100">
        <v>0.21</v>
      </c>
      <c r="J28" s="99">
        <f>ROUND(ROUND((SUM(BE80:BE213)), 2)*I28, 2)</f>
        <v>0</v>
      </c>
      <c r="K28" s="40"/>
    </row>
    <row r="29" spans="2:11" s="1" customFormat="1" ht="14.45" customHeight="1">
      <c r="B29" s="36"/>
      <c r="C29" s="37"/>
      <c r="D29" s="37"/>
      <c r="E29" s="44" t="s">
        <v>39</v>
      </c>
      <c r="F29" s="99">
        <f>ROUND(SUM(BF80:BF213), 2)</f>
        <v>0</v>
      </c>
      <c r="G29" s="37"/>
      <c r="H29" s="37"/>
      <c r="I29" s="100">
        <v>0.15</v>
      </c>
      <c r="J29" s="99">
        <f>ROUND(ROUND((SUM(BF80:BF213)), 2)*I29, 2)</f>
        <v>0</v>
      </c>
      <c r="K29" s="40"/>
    </row>
    <row r="30" spans="2:11" s="1" customFormat="1" ht="14.45" hidden="1" customHeight="1">
      <c r="B30" s="36"/>
      <c r="C30" s="37"/>
      <c r="D30" s="37"/>
      <c r="E30" s="44" t="s">
        <v>40</v>
      </c>
      <c r="F30" s="99">
        <f>ROUND(SUM(BG80:BG213), 2)</f>
        <v>0</v>
      </c>
      <c r="G30" s="37"/>
      <c r="H30" s="37"/>
      <c r="I30" s="100">
        <v>0.21</v>
      </c>
      <c r="J30" s="99">
        <v>0</v>
      </c>
      <c r="K30" s="40"/>
    </row>
    <row r="31" spans="2:11" s="1" customFormat="1" ht="14.45" hidden="1" customHeight="1">
      <c r="B31" s="36"/>
      <c r="C31" s="37"/>
      <c r="D31" s="37"/>
      <c r="E31" s="44" t="s">
        <v>41</v>
      </c>
      <c r="F31" s="99">
        <f>ROUND(SUM(BH80:BH213), 2)</f>
        <v>0</v>
      </c>
      <c r="G31" s="37"/>
      <c r="H31" s="37"/>
      <c r="I31" s="100">
        <v>0.15</v>
      </c>
      <c r="J31" s="99">
        <v>0</v>
      </c>
      <c r="K31" s="40"/>
    </row>
    <row r="32" spans="2:11" s="1" customFormat="1" ht="14.45" hidden="1" customHeight="1">
      <c r="B32" s="36"/>
      <c r="C32" s="37"/>
      <c r="D32" s="37"/>
      <c r="E32" s="44" t="s">
        <v>42</v>
      </c>
      <c r="F32" s="99">
        <f>ROUND(SUM(BI80:BI213), 2)</f>
        <v>0</v>
      </c>
      <c r="G32" s="37"/>
      <c r="H32" s="37"/>
      <c r="I32" s="100">
        <v>0</v>
      </c>
      <c r="J32" s="99">
        <v>0</v>
      </c>
      <c r="K32" s="40"/>
    </row>
    <row r="33" spans="2:11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40"/>
    </row>
    <row r="34" spans="2:11" s="1" customFormat="1" ht="25.35" customHeight="1">
      <c r="B34" s="36"/>
      <c r="C34" s="101"/>
      <c r="D34" s="102" t="s">
        <v>43</v>
      </c>
      <c r="E34" s="66"/>
      <c r="F34" s="66"/>
      <c r="G34" s="103" t="s">
        <v>44</v>
      </c>
      <c r="H34" s="104" t="s">
        <v>45</v>
      </c>
      <c r="I34" s="66"/>
      <c r="J34" s="105">
        <f>SUM(J25:J32)</f>
        <v>0</v>
      </c>
      <c r="K34" s="106"/>
    </row>
    <row r="35" spans="2:11" s="1" customFormat="1" ht="14.45" customHeight="1">
      <c r="B35" s="51"/>
      <c r="C35" s="52"/>
      <c r="D35" s="52"/>
      <c r="E35" s="52"/>
      <c r="F35" s="52"/>
      <c r="G35" s="52"/>
      <c r="H35" s="52"/>
      <c r="I35" s="52"/>
      <c r="J35" s="52"/>
      <c r="K35" s="53"/>
    </row>
    <row r="39" spans="2:11" s="1" customFormat="1" ht="6.95" customHeight="1">
      <c r="B39" s="54"/>
      <c r="C39" s="55"/>
      <c r="D39" s="55"/>
      <c r="E39" s="55"/>
      <c r="F39" s="55"/>
      <c r="G39" s="55"/>
      <c r="H39" s="55"/>
      <c r="I39" s="55"/>
      <c r="J39" s="55"/>
      <c r="K39" s="107"/>
    </row>
    <row r="40" spans="2:11" s="1" customFormat="1" ht="36.950000000000003" customHeight="1">
      <c r="B40" s="36"/>
      <c r="C40" s="28" t="s">
        <v>81</v>
      </c>
      <c r="D40" s="37"/>
      <c r="E40" s="37"/>
      <c r="F40" s="37"/>
      <c r="G40" s="37"/>
      <c r="H40" s="37"/>
      <c r="I40" s="37"/>
      <c r="J40" s="37"/>
      <c r="K40" s="40"/>
    </row>
    <row r="41" spans="2:11" s="1" customFormat="1" ht="6.95" customHeight="1">
      <c r="B41" s="36"/>
      <c r="C41" s="37"/>
      <c r="D41" s="37"/>
      <c r="E41" s="37"/>
      <c r="F41" s="37"/>
      <c r="G41" s="37"/>
      <c r="H41" s="37"/>
      <c r="I41" s="37"/>
      <c r="J41" s="37"/>
      <c r="K41" s="40"/>
    </row>
    <row r="42" spans="2:11" s="1" customFormat="1" ht="14.45" customHeight="1">
      <c r="B42" s="36"/>
      <c r="C42" s="34" t="s">
        <v>17</v>
      </c>
      <c r="D42" s="37"/>
      <c r="E42" s="37"/>
      <c r="F42" s="37"/>
      <c r="G42" s="37"/>
      <c r="H42" s="37"/>
      <c r="I42" s="37"/>
      <c r="J42" s="37"/>
      <c r="K42" s="40"/>
    </row>
    <row r="43" spans="2:11" s="1" customFormat="1" ht="17.25" customHeight="1">
      <c r="B43" s="36"/>
      <c r="C43" s="37"/>
      <c r="D43" s="37"/>
      <c r="E43" s="305" t="str">
        <f>E7</f>
        <v>Rekonstrukce povrchu MK Žitná</v>
      </c>
      <c r="F43" s="306"/>
      <c r="G43" s="306"/>
      <c r="H43" s="306"/>
      <c r="I43" s="37"/>
      <c r="J43" s="37"/>
      <c r="K43" s="40"/>
    </row>
    <row r="44" spans="2:11" s="1" customFormat="1" ht="6.95" customHeight="1">
      <c r="B44" s="36"/>
      <c r="C44" s="37"/>
      <c r="D44" s="37"/>
      <c r="E44" s="37"/>
      <c r="F44" s="37"/>
      <c r="G44" s="37"/>
      <c r="H44" s="37"/>
      <c r="I44" s="37"/>
      <c r="J44" s="37"/>
      <c r="K44" s="40"/>
    </row>
    <row r="45" spans="2:11" s="1" customFormat="1" ht="18" customHeight="1">
      <c r="B45" s="36"/>
      <c r="C45" s="34" t="s">
        <v>20</v>
      </c>
      <c r="D45" s="37"/>
      <c r="E45" s="37"/>
      <c r="F45" s="32" t="str">
        <f>F10</f>
        <v>Rumburk</v>
      </c>
      <c r="G45" s="37"/>
      <c r="H45" s="37"/>
      <c r="I45" s="34" t="s">
        <v>22</v>
      </c>
      <c r="J45" s="92">
        <f>IF(J10="","",J10)</f>
        <v>43480</v>
      </c>
      <c r="K45" s="40"/>
    </row>
    <row r="46" spans="2:11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40"/>
    </row>
    <row r="47" spans="2:11" s="1" customFormat="1" ht="15">
      <c r="B47" s="36"/>
      <c r="C47" s="34" t="s">
        <v>23</v>
      </c>
      <c r="D47" s="37"/>
      <c r="E47" s="37"/>
      <c r="F47" s="32" t="str">
        <f>E13</f>
        <v>Město Rumburk</v>
      </c>
      <c r="G47" s="37"/>
      <c r="H47" s="37"/>
      <c r="I47" s="34" t="s">
        <v>28</v>
      </c>
      <c r="J47" s="282" t="str">
        <f>E19</f>
        <v>ProProjekt s.r.o.</v>
      </c>
      <c r="K47" s="40"/>
    </row>
    <row r="48" spans="2:11" s="1" customFormat="1" ht="14.45" customHeight="1">
      <c r="B48" s="36"/>
      <c r="C48" s="34" t="s">
        <v>27</v>
      </c>
      <c r="D48" s="37"/>
      <c r="E48" s="37"/>
      <c r="F48" s="32" t="str">
        <f>IF(E16="","",E16)</f>
        <v/>
      </c>
      <c r="G48" s="37"/>
      <c r="H48" s="37"/>
      <c r="I48" s="37"/>
      <c r="J48" s="302"/>
      <c r="K48" s="40"/>
    </row>
    <row r="49" spans="2:47" s="1" customFormat="1" ht="10.35" customHeight="1">
      <c r="B49" s="36"/>
      <c r="C49" s="37"/>
      <c r="D49" s="37"/>
      <c r="E49" s="37"/>
      <c r="F49" s="37"/>
      <c r="G49" s="37"/>
      <c r="H49" s="37"/>
      <c r="I49" s="37"/>
      <c r="J49" s="37"/>
      <c r="K49" s="40"/>
    </row>
    <row r="50" spans="2:47" s="1" customFormat="1" ht="29.25" customHeight="1">
      <c r="B50" s="36"/>
      <c r="C50" s="108" t="s">
        <v>82</v>
      </c>
      <c r="D50" s="101"/>
      <c r="E50" s="101"/>
      <c r="F50" s="101"/>
      <c r="G50" s="101"/>
      <c r="H50" s="101"/>
      <c r="I50" s="101"/>
      <c r="J50" s="109" t="s">
        <v>83</v>
      </c>
      <c r="K50" s="110"/>
    </row>
    <row r="51" spans="2:47" s="1" customFormat="1" ht="10.35" customHeight="1">
      <c r="B51" s="36"/>
      <c r="C51" s="37"/>
      <c r="D51" s="37"/>
      <c r="E51" s="37"/>
      <c r="F51" s="37"/>
      <c r="G51" s="37"/>
      <c r="H51" s="37"/>
      <c r="I51" s="37"/>
      <c r="J51" s="37"/>
      <c r="K51" s="40"/>
    </row>
    <row r="52" spans="2:47" s="1" customFormat="1" ht="29.25" customHeight="1">
      <c r="B52" s="36"/>
      <c r="C52" s="111" t="s">
        <v>84</v>
      </c>
      <c r="D52" s="37"/>
      <c r="E52" s="37"/>
      <c r="F52" s="37"/>
      <c r="G52" s="37"/>
      <c r="H52" s="37"/>
      <c r="I52" s="37"/>
      <c r="J52" s="98">
        <f>J80</f>
        <v>0</v>
      </c>
      <c r="K52" s="40"/>
      <c r="AU52" s="22" t="s">
        <v>85</v>
      </c>
    </row>
    <row r="53" spans="2:47" s="7" customFormat="1" ht="24.95" customHeight="1">
      <c r="B53" s="112"/>
      <c r="C53" s="113"/>
      <c r="D53" s="114" t="s">
        <v>86</v>
      </c>
      <c r="E53" s="115"/>
      <c r="F53" s="115"/>
      <c r="G53" s="115"/>
      <c r="H53" s="115"/>
      <c r="I53" s="115"/>
      <c r="J53" s="116">
        <f>J81</f>
        <v>0</v>
      </c>
      <c r="K53" s="117"/>
    </row>
    <row r="54" spans="2:47" s="8" customFormat="1" ht="19.899999999999999" customHeight="1">
      <c r="B54" s="118"/>
      <c r="C54" s="119"/>
      <c r="D54" s="120" t="s">
        <v>87</v>
      </c>
      <c r="E54" s="121"/>
      <c r="F54" s="121"/>
      <c r="G54" s="121"/>
      <c r="H54" s="121"/>
      <c r="I54" s="121"/>
      <c r="J54" s="122">
        <f>J82</f>
        <v>0</v>
      </c>
      <c r="K54" s="123"/>
    </row>
    <row r="55" spans="2:47" s="8" customFormat="1" ht="19.899999999999999" customHeight="1">
      <c r="B55" s="118"/>
      <c r="C55" s="119"/>
      <c r="D55" s="120" t="s">
        <v>88</v>
      </c>
      <c r="E55" s="121"/>
      <c r="F55" s="121"/>
      <c r="G55" s="121"/>
      <c r="H55" s="121"/>
      <c r="I55" s="121"/>
      <c r="J55" s="122">
        <f>J100</f>
        <v>0</v>
      </c>
      <c r="K55" s="123"/>
    </row>
    <row r="56" spans="2:47" s="8" customFormat="1" ht="19.899999999999999" customHeight="1">
      <c r="B56" s="118"/>
      <c r="C56" s="119"/>
      <c r="D56" s="120" t="s">
        <v>89</v>
      </c>
      <c r="E56" s="121"/>
      <c r="F56" s="121"/>
      <c r="G56" s="121"/>
      <c r="H56" s="121"/>
      <c r="I56" s="121"/>
      <c r="J56" s="122">
        <f>J139</f>
        <v>0</v>
      </c>
      <c r="K56" s="123"/>
    </row>
    <row r="57" spans="2:47" s="8" customFormat="1" ht="19.899999999999999" customHeight="1">
      <c r="B57" s="118"/>
      <c r="C57" s="119"/>
      <c r="D57" s="120" t="s">
        <v>90</v>
      </c>
      <c r="E57" s="121"/>
      <c r="F57" s="121"/>
      <c r="G57" s="121"/>
      <c r="H57" s="121"/>
      <c r="I57" s="121"/>
      <c r="J57" s="122">
        <f>J163</f>
        <v>0</v>
      </c>
      <c r="K57" s="123"/>
    </row>
    <row r="58" spans="2:47" s="8" customFormat="1" ht="19.899999999999999" customHeight="1">
      <c r="B58" s="118"/>
      <c r="C58" s="119"/>
      <c r="D58" s="120" t="s">
        <v>91</v>
      </c>
      <c r="E58" s="121"/>
      <c r="F58" s="121"/>
      <c r="G58" s="121"/>
      <c r="H58" s="121"/>
      <c r="I58" s="121"/>
      <c r="J58" s="122">
        <f>J181</f>
        <v>0</v>
      </c>
      <c r="K58" s="123"/>
    </row>
    <row r="59" spans="2:47" s="7" customFormat="1" ht="24.95" customHeight="1">
      <c r="B59" s="112"/>
      <c r="C59" s="113"/>
      <c r="D59" s="114" t="s">
        <v>92</v>
      </c>
      <c r="E59" s="115"/>
      <c r="F59" s="115"/>
      <c r="G59" s="115"/>
      <c r="H59" s="115"/>
      <c r="I59" s="115"/>
      <c r="J59" s="116">
        <f>J206</f>
        <v>0</v>
      </c>
      <c r="K59" s="117"/>
    </row>
    <row r="60" spans="2:47" s="8" customFormat="1" ht="19.899999999999999" customHeight="1">
      <c r="B60" s="118"/>
      <c r="C60" s="119"/>
      <c r="D60" s="120" t="s">
        <v>93</v>
      </c>
      <c r="E60" s="121"/>
      <c r="F60" s="121"/>
      <c r="G60" s="121"/>
      <c r="H60" s="121"/>
      <c r="I60" s="121"/>
      <c r="J60" s="122">
        <f>J207</f>
        <v>0</v>
      </c>
      <c r="K60" s="123"/>
    </row>
    <row r="61" spans="2:47" s="8" customFormat="1" ht="19.899999999999999" customHeight="1">
      <c r="B61" s="118"/>
      <c r="C61" s="119"/>
      <c r="D61" s="120" t="s">
        <v>94</v>
      </c>
      <c r="E61" s="121"/>
      <c r="F61" s="121"/>
      <c r="G61" s="121"/>
      <c r="H61" s="121"/>
      <c r="I61" s="121"/>
      <c r="J61" s="122">
        <f>J209</f>
        <v>0</v>
      </c>
      <c r="K61" s="123"/>
    </row>
    <row r="62" spans="2:47" s="8" customFormat="1" ht="19.899999999999999" customHeight="1">
      <c r="B62" s="118"/>
      <c r="C62" s="119"/>
      <c r="D62" s="120" t="s">
        <v>95</v>
      </c>
      <c r="E62" s="121"/>
      <c r="F62" s="121"/>
      <c r="G62" s="121"/>
      <c r="H62" s="121"/>
      <c r="I62" s="121"/>
      <c r="J62" s="122">
        <f>J211</f>
        <v>0</v>
      </c>
      <c r="K62" s="123"/>
    </row>
    <row r="63" spans="2:47" s="1" customFormat="1" ht="21.75" customHeight="1">
      <c r="B63" s="36"/>
      <c r="C63" s="37"/>
      <c r="D63" s="37"/>
      <c r="E63" s="37"/>
      <c r="F63" s="37"/>
      <c r="G63" s="37"/>
      <c r="H63" s="37"/>
      <c r="I63" s="37"/>
      <c r="J63" s="37"/>
      <c r="K63" s="40"/>
    </row>
    <row r="64" spans="2:47" s="1" customFormat="1" ht="6.95" customHeight="1">
      <c r="B64" s="51"/>
      <c r="C64" s="52"/>
      <c r="D64" s="52"/>
      <c r="E64" s="52"/>
      <c r="F64" s="52"/>
      <c r="G64" s="52"/>
      <c r="H64" s="52"/>
      <c r="I64" s="52"/>
      <c r="J64" s="52"/>
      <c r="K64" s="53"/>
    </row>
    <row r="68" spans="2:63" s="1" customFormat="1" ht="6.95" customHeight="1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36"/>
    </row>
    <row r="69" spans="2:63" s="1" customFormat="1" ht="36.950000000000003" customHeight="1">
      <c r="B69" s="36"/>
      <c r="C69" s="56" t="s">
        <v>96</v>
      </c>
      <c r="L69" s="36"/>
    </row>
    <row r="70" spans="2:63" s="1" customFormat="1" ht="6.95" customHeight="1">
      <c r="B70" s="36"/>
      <c r="L70" s="36"/>
    </row>
    <row r="71" spans="2:63" s="1" customFormat="1" ht="14.45" customHeight="1">
      <c r="B71" s="36"/>
      <c r="C71" s="58" t="s">
        <v>17</v>
      </c>
      <c r="L71" s="36"/>
    </row>
    <row r="72" spans="2:63" s="1" customFormat="1" ht="17.25" customHeight="1">
      <c r="B72" s="36"/>
      <c r="E72" s="277" t="str">
        <f>E7</f>
        <v>Rekonstrukce povrchu MK Žitná</v>
      </c>
      <c r="F72" s="303"/>
      <c r="G72" s="303"/>
      <c r="H72" s="303"/>
      <c r="L72" s="36"/>
    </row>
    <row r="73" spans="2:63" s="1" customFormat="1" ht="6.95" customHeight="1">
      <c r="B73" s="36"/>
      <c r="L73" s="36"/>
    </row>
    <row r="74" spans="2:63" s="1" customFormat="1" ht="18" customHeight="1">
      <c r="B74" s="36"/>
      <c r="C74" s="58" t="s">
        <v>20</v>
      </c>
      <c r="F74" s="124" t="str">
        <f>F10</f>
        <v>Rumburk</v>
      </c>
      <c r="I74" s="58" t="s">
        <v>22</v>
      </c>
      <c r="J74" s="62">
        <f>IF(J10="","",J10)</f>
        <v>43480</v>
      </c>
      <c r="L74" s="36"/>
    </row>
    <row r="75" spans="2:63" s="1" customFormat="1" ht="6.95" customHeight="1">
      <c r="B75" s="36"/>
      <c r="L75" s="36"/>
    </row>
    <row r="76" spans="2:63" s="1" customFormat="1" ht="15">
      <c r="B76" s="36"/>
      <c r="C76" s="58" t="s">
        <v>23</v>
      </c>
      <c r="F76" s="124" t="str">
        <f>E13</f>
        <v>Město Rumburk</v>
      </c>
      <c r="I76" s="58" t="s">
        <v>28</v>
      </c>
      <c r="J76" s="124" t="str">
        <f>E19</f>
        <v>ProProjekt s.r.o.</v>
      </c>
      <c r="L76" s="36"/>
    </row>
    <row r="77" spans="2:63" s="1" customFormat="1" ht="14.45" customHeight="1">
      <c r="B77" s="36"/>
      <c r="C77" s="58" t="s">
        <v>27</v>
      </c>
      <c r="F77" s="124" t="str">
        <f>IF(E16="","",E16)</f>
        <v/>
      </c>
      <c r="L77" s="36"/>
    </row>
    <row r="78" spans="2:63" s="1" customFormat="1" ht="10.35" customHeight="1">
      <c r="B78" s="36"/>
      <c r="L78" s="36"/>
    </row>
    <row r="79" spans="2:63" s="9" customFormat="1" ht="29.25" customHeight="1">
      <c r="B79" s="125"/>
      <c r="C79" s="126" t="s">
        <v>97</v>
      </c>
      <c r="D79" s="127" t="s">
        <v>52</v>
      </c>
      <c r="E79" s="127" t="s">
        <v>48</v>
      </c>
      <c r="F79" s="127" t="s">
        <v>98</v>
      </c>
      <c r="G79" s="127" t="s">
        <v>99</v>
      </c>
      <c r="H79" s="127" t="s">
        <v>100</v>
      </c>
      <c r="I79" s="127" t="s">
        <v>101</v>
      </c>
      <c r="J79" s="127" t="s">
        <v>83</v>
      </c>
      <c r="K79" s="128" t="s">
        <v>102</v>
      </c>
      <c r="L79" s="125"/>
      <c r="M79" s="68" t="s">
        <v>103</v>
      </c>
      <c r="N79" s="69" t="s">
        <v>37</v>
      </c>
      <c r="O79" s="69" t="s">
        <v>104</v>
      </c>
      <c r="P79" s="69" t="s">
        <v>105</v>
      </c>
      <c r="Q79" s="69" t="s">
        <v>106</v>
      </c>
      <c r="R79" s="69" t="s">
        <v>107</v>
      </c>
      <c r="S79" s="69" t="s">
        <v>108</v>
      </c>
      <c r="T79" s="70" t="s">
        <v>109</v>
      </c>
    </row>
    <row r="80" spans="2:63" s="1" customFormat="1" ht="29.25" customHeight="1">
      <c r="B80" s="36"/>
      <c r="C80" s="72" t="s">
        <v>84</v>
      </c>
      <c r="J80" s="129">
        <f>BK80</f>
        <v>0</v>
      </c>
      <c r="L80" s="36"/>
      <c r="M80" s="71"/>
      <c r="N80" s="63"/>
      <c r="O80" s="63"/>
      <c r="P80" s="130">
        <f>P81+P206</f>
        <v>528.48920300000009</v>
      </c>
      <c r="Q80" s="63"/>
      <c r="R80" s="130">
        <f>R81+R206</f>
        <v>138.8171835</v>
      </c>
      <c r="S80" s="63"/>
      <c r="T80" s="131">
        <f>T81+T206</f>
        <v>993.72700000000009</v>
      </c>
      <c r="AT80" s="22" t="s">
        <v>66</v>
      </c>
      <c r="AU80" s="22" t="s">
        <v>85</v>
      </c>
      <c r="BK80" s="132">
        <f>BK81+BK206</f>
        <v>0</v>
      </c>
    </row>
    <row r="81" spans="2:65" s="10" customFormat="1" ht="37.35" customHeight="1">
      <c r="B81" s="133"/>
      <c r="D81" s="134" t="s">
        <v>66</v>
      </c>
      <c r="E81" s="135" t="s">
        <v>110</v>
      </c>
      <c r="F81" s="135" t="s">
        <v>111</v>
      </c>
      <c r="J81" s="136">
        <f>BK81</f>
        <v>0</v>
      </c>
      <c r="L81" s="133"/>
      <c r="M81" s="137"/>
      <c r="N81" s="138"/>
      <c r="O81" s="138"/>
      <c r="P81" s="139">
        <f>P82+P100+P139+P163+P181</f>
        <v>528.48920300000009</v>
      </c>
      <c r="Q81" s="138"/>
      <c r="R81" s="139">
        <f>R82+R100+R139+R163+R181</f>
        <v>138.8171835</v>
      </c>
      <c r="S81" s="138"/>
      <c r="T81" s="140">
        <f>T82+T100+T139+T163+T181</f>
        <v>993.72700000000009</v>
      </c>
      <c r="AR81" s="134" t="s">
        <v>72</v>
      </c>
      <c r="AT81" s="141" t="s">
        <v>66</v>
      </c>
      <c r="AU81" s="141" t="s">
        <v>67</v>
      </c>
      <c r="AY81" s="134" t="s">
        <v>112</v>
      </c>
      <c r="BK81" s="142">
        <f>BK82+BK100+BK139+BK163+BK181</f>
        <v>0</v>
      </c>
    </row>
    <row r="82" spans="2:65" s="10" customFormat="1" ht="19.899999999999999" customHeight="1">
      <c r="B82" s="133"/>
      <c r="D82" s="134" t="s">
        <v>66</v>
      </c>
      <c r="E82" s="143" t="s">
        <v>72</v>
      </c>
      <c r="F82" s="143" t="s">
        <v>113</v>
      </c>
      <c r="J82" s="144">
        <f>BK82</f>
        <v>0</v>
      </c>
      <c r="L82" s="133"/>
      <c r="M82" s="137"/>
      <c r="N82" s="138"/>
      <c r="O82" s="138"/>
      <c r="P82" s="139">
        <f>SUM(P83:P99)</f>
        <v>100.30119999999999</v>
      </c>
      <c r="Q82" s="138"/>
      <c r="R82" s="139">
        <f>SUM(R83:R99)</f>
        <v>0.40174749999999998</v>
      </c>
      <c r="S82" s="138"/>
      <c r="T82" s="140">
        <f>SUM(T83:T99)</f>
        <v>764.15700000000004</v>
      </c>
      <c r="AR82" s="134" t="s">
        <v>72</v>
      </c>
      <c r="AT82" s="141" t="s">
        <v>66</v>
      </c>
      <c r="AU82" s="141" t="s">
        <v>72</v>
      </c>
      <c r="AY82" s="134" t="s">
        <v>112</v>
      </c>
      <c r="BK82" s="142">
        <f>SUM(BK83:BK99)</f>
        <v>0</v>
      </c>
    </row>
    <row r="83" spans="2:65" s="1" customFormat="1" ht="38.25" customHeight="1">
      <c r="B83" s="145"/>
      <c r="C83" s="146" t="s">
        <v>72</v>
      </c>
      <c r="D83" s="146" t="s">
        <v>114</v>
      </c>
      <c r="E83" s="147" t="s">
        <v>115</v>
      </c>
      <c r="F83" s="148" t="s">
        <v>116</v>
      </c>
      <c r="G83" s="149" t="s">
        <v>117</v>
      </c>
      <c r="H83" s="150">
        <v>153.5</v>
      </c>
      <c r="I83" s="267"/>
      <c r="J83" s="151">
        <f>ROUND(I83*H83,2)</f>
        <v>0</v>
      </c>
      <c r="K83" s="148" t="s">
        <v>118</v>
      </c>
      <c r="L83" s="36"/>
      <c r="M83" s="152" t="s">
        <v>5</v>
      </c>
      <c r="N83" s="153" t="s">
        <v>38</v>
      </c>
      <c r="O83" s="154">
        <v>0.22</v>
      </c>
      <c r="P83" s="154">
        <f>O83*H83</f>
        <v>33.770000000000003</v>
      </c>
      <c r="Q83" s="154">
        <v>0</v>
      </c>
      <c r="R83" s="154">
        <f>Q83*H83</f>
        <v>0</v>
      </c>
      <c r="S83" s="154">
        <v>9.8000000000000004E-2</v>
      </c>
      <c r="T83" s="155">
        <f>S83*H83</f>
        <v>15.043000000000001</v>
      </c>
      <c r="AR83" s="22" t="s">
        <v>119</v>
      </c>
      <c r="AT83" s="22" t="s">
        <v>114</v>
      </c>
      <c r="AU83" s="22" t="s">
        <v>79</v>
      </c>
      <c r="AY83" s="22" t="s">
        <v>112</v>
      </c>
      <c r="BE83" s="156">
        <f>IF(N83="základní",J83,0)</f>
        <v>0</v>
      </c>
      <c r="BF83" s="156">
        <f>IF(N83="snížená",J83,0)</f>
        <v>0</v>
      </c>
      <c r="BG83" s="156">
        <f>IF(N83="zákl. přenesená",J83,0)</f>
        <v>0</v>
      </c>
      <c r="BH83" s="156">
        <f>IF(N83="sníž. přenesená",J83,0)</f>
        <v>0</v>
      </c>
      <c r="BI83" s="156">
        <f>IF(N83="nulová",J83,0)</f>
        <v>0</v>
      </c>
      <c r="BJ83" s="22" t="s">
        <v>72</v>
      </c>
      <c r="BK83" s="156">
        <f>ROUND(I83*H83,2)</f>
        <v>0</v>
      </c>
      <c r="BL83" s="22" t="s">
        <v>119</v>
      </c>
      <c r="BM83" s="22" t="s">
        <v>120</v>
      </c>
    </row>
    <row r="84" spans="2:65" s="1" customFormat="1" ht="324">
      <c r="B84" s="36"/>
      <c r="D84" s="157" t="s">
        <v>121</v>
      </c>
      <c r="F84" s="158" t="s">
        <v>122</v>
      </c>
      <c r="L84" s="36"/>
      <c r="M84" s="159"/>
      <c r="N84" s="37"/>
      <c r="O84" s="37"/>
      <c r="P84" s="37"/>
      <c r="Q84" s="37"/>
      <c r="R84" s="37"/>
      <c r="S84" s="37"/>
      <c r="T84" s="65"/>
      <c r="AT84" s="22" t="s">
        <v>121</v>
      </c>
      <c r="AU84" s="22" t="s">
        <v>79</v>
      </c>
    </row>
    <row r="85" spans="2:65" s="11" customFormat="1">
      <c r="B85" s="160"/>
      <c r="D85" s="157" t="s">
        <v>123</v>
      </c>
      <c r="E85" s="161" t="s">
        <v>5</v>
      </c>
      <c r="F85" s="162" t="s">
        <v>124</v>
      </c>
      <c r="H85" s="163">
        <v>153.5</v>
      </c>
      <c r="L85" s="160"/>
      <c r="M85" s="164"/>
      <c r="N85" s="165"/>
      <c r="O85" s="165"/>
      <c r="P85" s="165"/>
      <c r="Q85" s="165"/>
      <c r="R85" s="165"/>
      <c r="S85" s="165"/>
      <c r="T85" s="166"/>
      <c r="AT85" s="161" t="s">
        <v>123</v>
      </c>
      <c r="AU85" s="161" t="s">
        <v>79</v>
      </c>
      <c r="AV85" s="11" t="s">
        <v>79</v>
      </c>
      <c r="AW85" s="11" t="s">
        <v>30</v>
      </c>
      <c r="AX85" s="11" t="s">
        <v>72</v>
      </c>
      <c r="AY85" s="161" t="s">
        <v>112</v>
      </c>
    </row>
    <row r="86" spans="2:65" s="1" customFormat="1" ht="38.25" customHeight="1">
      <c r="B86" s="145"/>
      <c r="C86" s="146" t="s">
        <v>79</v>
      </c>
      <c r="D86" s="146" t="s">
        <v>114</v>
      </c>
      <c r="E86" s="147" t="s">
        <v>125</v>
      </c>
      <c r="F86" s="148" t="s">
        <v>126</v>
      </c>
      <c r="G86" s="149" t="s">
        <v>117</v>
      </c>
      <c r="H86" s="150">
        <v>5739.25</v>
      </c>
      <c r="I86" s="267"/>
      <c r="J86" s="151">
        <f>ROUND(I86*H86,2)</f>
        <v>0</v>
      </c>
      <c r="K86" s="148" t="s">
        <v>118</v>
      </c>
      <c r="L86" s="36"/>
      <c r="M86" s="152" t="s">
        <v>5</v>
      </c>
      <c r="N86" s="153" t="s">
        <v>38</v>
      </c>
      <c r="O86" s="154">
        <v>8.0000000000000002E-3</v>
      </c>
      <c r="P86" s="154">
        <f>O86*H86</f>
        <v>45.914000000000001</v>
      </c>
      <c r="Q86" s="154">
        <v>6.9999999999999994E-5</v>
      </c>
      <c r="R86" s="154">
        <f>Q86*H86</f>
        <v>0.40174749999999998</v>
      </c>
      <c r="S86" s="154">
        <v>0.128</v>
      </c>
      <c r="T86" s="155">
        <f>S86*H86</f>
        <v>734.62400000000002</v>
      </c>
      <c r="AR86" s="22" t="s">
        <v>119</v>
      </c>
      <c r="AT86" s="22" t="s">
        <v>114</v>
      </c>
      <c r="AU86" s="22" t="s">
        <v>79</v>
      </c>
      <c r="AY86" s="22" t="s">
        <v>112</v>
      </c>
      <c r="BE86" s="156">
        <f>IF(N86="základní",J86,0)</f>
        <v>0</v>
      </c>
      <c r="BF86" s="156">
        <f>IF(N86="snížená",J86,0)</f>
        <v>0</v>
      </c>
      <c r="BG86" s="156">
        <f>IF(N86="zákl. přenesená",J86,0)</f>
        <v>0</v>
      </c>
      <c r="BH86" s="156">
        <f>IF(N86="sníž. přenesená",J86,0)</f>
        <v>0</v>
      </c>
      <c r="BI86" s="156">
        <f>IF(N86="nulová",J86,0)</f>
        <v>0</v>
      </c>
      <c r="BJ86" s="22" t="s">
        <v>72</v>
      </c>
      <c r="BK86" s="156">
        <f>ROUND(I86*H86,2)</f>
        <v>0</v>
      </c>
      <c r="BL86" s="22" t="s">
        <v>119</v>
      </c>
      <c r="BM86" s="22" t="s">
        <v>127</v>
      </c>
    </row>
    <row r="87" spans="2:65" s="1" customFormat="1" ht="297">
      <c r="B87" s="36"/>
      <c r="D87" s="157" t="s">
        <v>121</v>
      </c>
      <c r="F87" s="158" t="s">
        <v>128</v>
      </c>
      <c r="L87" s="36"/>
      <c r="M87" s="159"/>
      <c r="N87" s="37"/>
      <c r="O87" s="37"/>
      <c r="P87" s="37"/>
      <c r="Q87" s="37"/>
      <c r="R87" s="37"/>
      <c r="S87" s="37"/>
      <c r="T87" s="65"/>
      <c r="AT87" s="22" t="s">
        <v>121</v>
      </c>
      <c r="AU87" s="22" t="s">
        <v>79</v>
      </c>
    </row>
    <row r="88" spans="2:65" s="11" customFormat="1">
      <c r="B88" s="160"/>
      <c r="D88" s="157" t="s">
        <v>123</v>
      </c>
      <c r="E88" s="161" t="s">
        <v>5</v>
      </c>
      <c r="F88" s="162" t="s">
        <v>129</v>
      </c>
      <c r="H88" s="163">
        <v>1235</v>
      </c>
      <c r="L88" s="160"/>
      <c r="M88" s="164"/>
      <c r="N88" s="165"/>
      <c r="O88" s="165"/>
      <c r="P88" s="165"/>
      <c r="Q88" s="165"/>
      <c r="R88" s="165"/>
      <c r="S88" s="165"/>
      <c r="T88" s="166"/>
      <c r="AT88" s="161" t="s">
        <v>123</v>
      </c>
      <c r="AU88" s="161" t="s">
        <v>79</v>
      </c>
      <c r="AV88" s="11" t="s">
        <v>79</v>
      </c>
      <c r="AW88" s="11" t="s">
        <v>30</v>
      </c>
      <c r="AX88" s="11" t="s">
        <v>67</v>
      </c>
      <c r="AY88" s="161" t="s">
        <v>112</v>
      </c>
    </row>
    <row r="89" spans="2:65" s="11" customFormat="1">
      <c r="B89" s="160"/>
      <c r="D89" s="157" t="s">
        <v>123</v>
      </c>
      <c r="E89" s="161" t="s">
        <v>5</v>
      </c>
      <c r="F89" s="162" t="s">
        <v>130</v>
      </c>
      <c r="H89" s="163">
        <v>274</v>
      </c>
      <c r="L89" s="160"/>
      <c r="M89" s="164"/>
      <c r="N89" s="165"/>
      <c r="O89" s="165"/>
      <c r="P89" s="165"/>
      <c r="Q89" s="165"/>
      <c r="R89" s="165"/>
      <c r="S89" s="165"/>
      <c r="T89" s="166"/>
      <c r="AT89" s="161" t="s">
        <v>123</v>
      </c>
      <c r="AU89" s="161" t="s">
        <v>79</v>
      </c>
      <c r="AV89" s="11" t="s">
        <v>79</v>
      </c>
      <c r="AW89" s="11" t="s">
        <v>30</v>
      </c>
      <c r="AX89" s="11" t="s">
        <v>67</v>
      </c>
      <c r="AY89" s="161" t="s">
        <v>112</v>
      </c>
    </row>
    <row r="90" spans="2:65" s="11" customFormat="1">
      <c r="B90" s="160"/>
      <c r="D90" s="157" t="s">
        <v>123</v>
      </c>
      <c r="E90" s="161" t="s">
        <v>5</v>
      </c>
      <c r="F90" s="162" t="s">
        <v>131</v>
      </c>
      <c r="H90" s="163">
        <v>676</v>
      </c>
      <c r="L90" s="160"/>
      <c r="M90" s="164"/>
      <c r="N90" s="165"/>
      <c r="O90" s="165"/>
      <c r="P90" s="165"/>
      <c r="Q90" s="165"/>
      <c r="R90" s="165"/>
      <c r="S90" s="165"/>
      <c r="T90" s="166"/>
      <c r="AT90" s="161" t="s">
        <v>123</v>
      </c>
      <c r="AU90" s="161" t="s">
        <v>79</v>
      </c>
      <c r="AV90" s="11" t="s">
        <v>79</v>
      </c>
      <c r="AW90" s="11" t="s">
        <v>30</v>
      </c>
      <c r="AX90" s="11" t="s">
        <v>67</v>
      </c>
      <c r="AY90" s="161" t="s">
        <v>112</v>
      </c>
    </row>
    <row r="91" spans="2:65" s="11" customFormat="1">
      <c r="B91" s="160"/>
      <c r="D91" s="157" t="s">
        <v>123</v>
      </c>
      <c r="E91" s="161" t="s">
        <v>5</v>
      </c>
      <c r="F91" s="162" t="s">
        <v>132</v>
      </c>
      <c r="H91" s="163">
        <v>1065</v>
      </c>
      <c r="L91" s="160"/>
      <c r="M91" s="164"/>
      <c r="N91" s="165"/>
      <c r="O91" s="165"/>
      <c r="P91" s="165"/>
      <c r="Q91" s="165"/>
      <c r="R91" s="165"/>
      <c r="S91" s="165"/>
      <c r="T91" s="166"/>
      <c r="AT91" s="161" t="s">
        <v>123</v>
      </c>
      <c r="AU91" s="161" t="s">
        <v>79</v>
      </c>
      <c r="AV91" s="11" t="s">
        <v>79</v>
      </c>
      <c r="AW91" s="11" t="s">
        <v>30</v>
      </c>
      <c r="AX91" s="11" t="s">
        <v>67</v>
      </c>
      <c r="AY91" s="161" t="s">
        <v>112</v>
      </c>
    </row>
    <row r="92" spans="2:65" s="11" customFormat="1">
      <c r="B92" s="160"/>
      <c r="D92" s="157" t="s">
        <v>123</v>
      </c>
      <c r="E92" s="161" t="s">
        <v>5</v>
      </c>
      <c r="F92" s="162" t="s">
        <v>133</v>
      </c>
      <c r="H92" s="163">
        <v>2515</v>
      </c>
      <c r="L92" s="160"/>
      <c r="M92" s="164"/>
      <c r="N92" s="165"/>
      <c r="O92" s="165"/>
      <c r="P92" s="165"/>
      <c r="Q92" s="165"/>
      <c r="R92" s="165"/>
      <c r="S92" s="165"/>
      <c r="T92" s="166"/>
      <c r="AT92" s="161" t="s">
        <v>123</v>
      </c>
      <c r="AU92" s="161" t="s">
        <v>79</v>
      </c>
      <c r="AV92" s="11" t="s">
        <v>79</v>
      </c>
      <c r="AW92" s="11" t="s">
        <v>30</v>
      </c>
      <c r="AX92" s="11" t="s">
        <v>67</v>
      </c>
      <c r="AY92" s="161" t="s">
        <v>112</v>
      </c>
    </row>
    <row r="93" spans="2:65" s="11" customFormat="1">
      <c r="B93" s="160"/>
      <c r="D93" s="157" t="s">
        <v>123</v>
      </c>
      <c r="E93" s="161" t="s">
        <v>5</v>
      </c>
      <c r="F93" s="162" t="s">
        <v>134</v>
      </c>
      <c r="H93" s="163">
        <v>72</v>
      </c>
      <c r="L93" s="160"/>
      <c r="M93" s="164"/>
      <c r="N93" s="165"/>
      <c r="O93" s="165"/>
      <c r="P93" s="165"/>
      <c r="Q93" s="165"/>
      <c r="R93" s="165"/>
      <c r="S93" s="165"/>
      <c r="T93" s="166"/>
      <c r="AT93" s="161" t="s">
        <v>123</v>
      </c>
      <c r="AU93" s="161" t="s">
        <v>79</v>
      </c>
      <c r="AV93" s="11" t="s">
        <v>79</v>
      </c>
      <c r="AW93" s="11" t="s">
        <v>30</v>
      </c>
      <c r="AX93" s="11" t="s">
        <v>67</v>
      </c>
      <c r="AY93" s="161" t="s">
        <v>112</v>
      </c>
    </row>
    <row r="94" spans="2:65" s="11" customFormat="1">
      <c r="B94" s="160"/>
      <c r="D94" s="157" t="s">
        <v>123</v>
      </c>
      <c r="E94" s="161" t="s">
        <v>5</v>
      </c>
      <c r="F94" s="162" t="s">
        <v>135</v>
      </c>
      <c r="H94" s="163">
        <v>-97.75</v>
      </c>
      <c r="L94" s="160"/>
      <c r="M94" s="164"/>
      <c r="N94" s="165"/>
      <c r="O94" s="165"/>
      <c r="P94" s="165"/>
      <c r="Q94" s="165"/>
      <c r="R94" s="165"/>
      <c r="S94" s="165"/>
      <c r="T94" s="166"/>
      <c r="AT94" s="161" t="s">
        <v>123</v>
      </c>
      <c r="AU94" s="161" t="s">
        <v>79</v>
      </c>
      <c r="AV94" s="11" t="s">
        <v>79</v>
      </c>
      <c r="AW94" s="11" t="s">
        <v>30</v>
      </c>
      <c r="AX94" s="11" t="s">
        <v>67</v>
      </c>
      <c r="AY94" s="161" t="s">
        <v>112</v>
      </c>
    </row>
    <row r="95" spans="2:65" s="12" customFormat="1">
      <c r="B95" s="167"/>
      <c r="D95" s="157" t="s">
        <v>123</v>
      </c>
      <c r="E95" s="168" t="s">
        <v>5</v>
      </c>
      <c r="F95" s="169" t="s">
        <v>136</v>
      </c>
      <c r="H95" s="170">
        <v>5739.25</v>
      </c>
      <c r="L95" s="167"/>
      <c r="M95" s="171"/>
      <c r="N95" s="172"/>
      <c r="O95" s="172"/>
      <c r="P95" s="172"/>
      <c r="Q95" s="172"/>
      <c r="R95" s="172"/>
      <c r="S95" s="172"/>
      <c r="T95" s="173"/>
      <c r="AT95" s="168" t="s">
        <v>123</v>
      </c>
      <c r="AU95" s="168" t="s">
        <v>79</v>
      </c>
      <c r="AV95" s="12" t="s">
        <v>119</v>
      </c>
      <c r="AW95" s="12" t="s">
        <v>30</v>
      </c>
      <c r="AX95" s="12" t="s">
        <v>72</v>
      </c>
      <c r="AY95" s="168" t="s">
        <v>112</v>
      </c>
    </row>
    <row r="96" spans="2:65" s="1" customFormat="1" ht="38.25" customHeight="1">
      <c r="B96" s="145"/>
      <c r="C96" s="146" t="s">
        <v>137</v>
      </c>
      <c r="D96" s="146" t="s">
        <v>114</v>
      </c>
      <c r="E96" s="147" t="s">
        <v>138</v>
      </c>
      <c r="F96" s="148" t="s">
        <v>139</v>
      </c>
      <c r="G96" s="149" t="s">
        <v>140</v>
      </c>
      <c r="H96" s="150">
        <v>126</v>
      </c>
      <c r="I96" s="267"/>
      <c r="J96" s="151">
        <f>ROUND(I96*H96,2)</f>
        <v>0</v>
      </c>
      <c r="K96" s="148" t="s">
        <v>118</v>
      </c>
      <c r="L96" s="36"/>
      <c r="M96" s="152" t="s">
        <v>5</v>
      </c>
      <c r="N96" s="153" t="s">
        <v>38</v>
      </c>
      <c r="O96" s="154">
        <v>0.14699999999999999</v>
      </c>
      <c r="P96" s="154">
        <f>O96*H96</f>
        <v>18.521999999999998</v>
      </c>
      <c r="Q96" s="154">
        <v>0</v>
      </c>
      <c r="R96" s="154">
        <f>Q96*H96</f>
        <v>0</v>
      </c>
      <c r="S96" s="154">
        <v>0.115</v>
      </c>
      <c r="T96" s="155">
        <f>S96*H96</f>
        <v>14.49</v>
      </c>
      <c r="AR96" s="22" t="s">
        <v>119</v>
      </c>
      <c r="AT96" s="22" t="s">
        <v>114</v>
      </c>
      <c r="AU96" s="22" t="s">
        <v>79</v>
      </c>
      <c r="AY96" s="22" t="s">
        <v>112</v>
      </c>
      <c r="BE96" s="156">
        <f>IF(N96="základní",J96,0)</f>
        <v>0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22" t="s">
        <v>72</v>
      </c>
      <c r="BK96" s="156">
        <f>ROUND(I96*H96,2)</f>
        <v>0</v>
      </c>
      <c r="BL96" s="22" t="s">
        <v>119</v>
      </c>
      <c r="BM96" s="22" t="s">
        <v>141</v>
      </c>
    </row>
    <row r="97" spans="2:65" s="1" customFormat="1" ht="216">
      <c r="B97" s="36"/>
      <c r="D97" s="157" t="s">
        <v>121</v>
      </c>
      <c r="F97" s="158" t="s">
        <v>142</v>
      </c>
      <c r="L97" s="36"/>
      <c r="M97" s="159"/>
      <c r="N97" s="37"/>
      <c r="O97" s="37"/>
      <c r="P97" s="37"/>
      <c r="Q97" s="37"/>
      <c r="R97" s="37"/>
      <c r="S97" s="37"/>
      <c r="T97" s="65"/>
      <c r="AT97" s="22" t="s">
        <v>121</v>
      </c>
      <c r="AU97" s="22" t="s">
        <v>79</v>
      </c>
    </row>
    <row r="98" spans="2:65" s="1" customFormat="1" ht="25.5" customHeight="1">
      <c r="B98" s="145"/>
      <c r="C98" s="146" t="s">
        <v>119</v>
      </c>
      <c r="D98" s="146" t="s">
        <v>114</v>
      </c>
      <c r="E98" s="147" t="s">
        <v>143</v>
      </c>
      <c r="F98" s="148" t="s">
        <v>144</v>
      </c>
      <c r="G98" s="149" t="s">
        <v>117</v>
      </c>
      <c r="H98" s="150">
        <v>116.4</v>
      </c>
      <c r="I98" s="267"/>
      <c r="J98" s="151">
        <f>ROUND(I98*H98,2)</f>
        <v>0</v>
      </c>
      <c r="K98" s="148" t="s">
        <v>118</v>
      </c>
      <c r="L98" s="36"/>
      <c r="M98" s="152" t="s">
        <v>5</v>
      </c>
      <c r="N98" s="153" t="s">
        <v>38</v>
      </c>
      <c r="O98" s="154">
        <v>1.7999999999999999E-2</v>
      </c>
      <c r="P98" s="154">
        <f>O98*H98</f>
        <v>2.0951999999999997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22" t="s">
        <v>119</v>
      </c>
      <c r="AT98" s="22" t="s">
        <v>114</v>
      </c>
      <c r="AU98" s="22" t="s">
        <v>79</v>
      </c>
      <c r="AY98" s="22" t="s">
        <v>112</v>
      </c>
      <c r="BE98" s="156">
        <f>IF(N98="základní",J98,0)</f>
        <v>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22" t="s">
        <v>72</v>
      </c>
      <c r="BK98" s="156">
        <f>ROUND(I98*H98,2)</f>
        <v>0</v>
      </c>
      <c r="BL98" s="22" t="s">
        <v>119</v>
      </c>
      <c r="BM98" s="22" t="s">
        <v>145</v>
      </c>
    </row>
    <row r="99" spans="2:65" s="1" customFormat="1" ht="202.5">
      <c r="B99" s="36"/>
      <c r="D99" s="157" t="s">
        <v>121</v>
      </c>
      <c r="F99" s="158" t="s">
        <v>146</v>
      </c>
      <c r="L99" s="36"/>
      <c r="M99" s="159"/>
      <c r="N99" s="37"/>
      <c r="O99" s="37"/>
      <c r="P99" s="37"/>
      <c r="Q99" s="37"/>
      <c r="R99" s="37"/>
      <c r="S99" s="37"/>
      <c r="T99" s="65"/>
      <c r="AT99" s="22" t="s">
        <v>121</v>
      </c>
      <c r="AU99" s="22" t="s">
        <v>79</v>
      </c>
    </row>
    <row r="100" spans="2:65" s="10" customFormat="1" ht="29.85" customHeight="1">
      <c r="B100" s="133"/>
      <c r="D100" s="134" t="s">
        <v>66</v>
      </c>
      <c r="E100" s="143" t="s">
        <v>147</v>
      </c>
      <c r="F100" s="143" t="s">
        <v>148</v>
      </c>
      <c r="J100" s="144">
        <f>BK100</f>
        <v>0</v>
      </c>
      <c r="L100" s="133"/>
      <c r="M100" s="137"/>
      <c r="N100" s="138"/>
      <c r="O100" s="138"/>
      <c r="P100" s="139">
        <f>SUM(P101:P138)</f>
        <v>161.7595</v>
      </c>
      <c r="Q100" s="138"/>
      <c r="R100" s="139">
        <f>SUM(R101:R138)</f>
        <v>88.905196000000004</v>
      </c>
      <c r="S100" s="138"/>
      <c r="T100" s="140">
        <f>SUM(T101:T138)</f>
        <v>0</v>
      </c>
      <c r="AR100" s="134" t="s">
        <v>72</v>
      </c>
      <c r="AT100" s="141" t="s">
        <v>66</v>
      </c>
      <c r="AU100" s="141" t="s">
        <v>72</v>
      </c>
      <c r="AY100" s="134" t="s">
        <v>112</v>
      </c>
      <c r="BK100" s="142">
        <f>SUM(BK101:BK138)</f>
        <v>0</v>
      </c>
    </row>
    <row r="101" spans="2:65" s="1" customFormat="1" ht="25.5" customHeight="1">
      <c r="B101" s="145"/>
      <c r="C101" s="146" t="s">
        <v>147</v>
      </c>
      <c r="D101" s="146" t="s">
        <v>114</v>
      </c>
      <c r="E101" s="147" t="s">
        <v>149</v>
      </c>
      <c r="F101" s="148" t="s">
        <v>150</v>
      </c>
      <c r="G101" s="149" t="s">
        <v>151</v>
      </c>
      <c r="H101" s="150">
        <v>279.39999999999998</v>
      </c>
      <c r="I101" s="267"/>
      <c r="J101" s="151">
        <f>ROUND(I101*H101,2)</f>
        <v>0</v>
      </c>
      <c r="K101" s="148" t="s">
        <v>5</v>
      </c>
      <c r="L101" s="36"/>
      <c r="M101" s="152" t="s">
        <v>5</v>
      </c>
      <c r="N101" s="153" t="s">
        <v>38</v>
      </c>
      <c r="O101" s="154">
        <v>0.08</v>
      </c>
      <c r="P101" s="154">
        <f>O101*H101</f>
        <v>22.352</v>
      </c>
      <c r="Q101" s="154">
        <v>0.10434</v>
      </c>
      <c r="R101" s="154">
        <f>Q101*H101</f>
        <v>29.152595999999999</v>
      </c>
      <c r="S101" s="154">
        <v>0</v>
      </c>
      <c r="T101" s="155">
        <f>S101*H101</f>
        <v>0</v>
      </c>
      <c r="AR101" s="22" t="s">
        <v>119</v>
      </c>
      <c r="AT101" s="22" t="s">
        <v>114</v>
      </c>
      <c r="AU101" s="22" t="s">
        <v>79</v>
      </c>
      <c r="AY101" s="22" t="s">
        <v>112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22" t="s">
        <v>72</v>
      </c>
      <c r="BK101" s="156">
        <f>ROUND(I101*H101,2)</f>
        <v>0</v>
      </c>
      <c r="BL101" s="22" t="s">
        <v>119</v>
      </c>
      <c r="BM101" s="22" t="s">
        <v>152</v>
      </c>
    </row>
    <row r="102" spans="2:65" s="1" customFormat="1" ht="202.5">
      <c r="B102" s="36"/>
      <c r="D102" s="157" t="s">
        <v>121</v>
      </c>
      <c r="F102" s="158" t="s">
        <v>153</v>
      </c>
      <c r="L102" s="36"/>
      <c r="M102" s="159"/>
      <c r="N102" s="37"/>
      <c r="O102" s="37"/>
      <c r="P102" s="37"/>
      <c r="Q102" s="37"/>
      <c r="R102" s="37"/>
      <c r="S102" s="37"/>
      <c r="T102" s="65"/>
      <c r="AT102" s="22" t="s">
        <v>121</v>
      </c>
      <c r="AU102" s="22" t="s">
        <v>79</v>
      </c>
    </row>
    <row r="103" spans="2:65" s="11" customFormat="1">
      <c r="B103" s="160"/>
      <c r="D103" s="157" t="s">
        <v>123</v>
      </c>
      <c r="E103" s="161" t="s">
        <v>5</v>
      </c>
      <c r="F103" s="162" t="s">
        <v>154</v>
      </c>
      <c r="H103" s="163">
        <v>42</v>
      </c>
      <c r="L103" s="160"/>
      <c r="M103" s="164"/>
      <c r="N103" s="165"/>
      <c r="O103" s="165"/>
      <c r="P103" s="165"/>
      <c r="Q103" s="165"/>
      <c r="R103" s="165"/>
      <c r="S103" s="165"/>
      <c r="T103" s="166"/>
      <c r="AT103" s="161" t="s">
        <v>123</v>
      </c>
      <c r="AU103" s="161" t="s">
        <v>79</v>
      </c>
      <c r="AV103" s="11" t="s">
        <v>79</v>
      </c>
      <c r="AW103" s="11" t="s">
        <v>30</v>
      </c>
      <c r="AX103" s="11" t="s">
        <v>67</v>
      </c>
      <c r="AY103" s="161" t="s">
        <v>112</v>
      </c>
    </row>
    <row r="104" spans="2:65" s="11" customFormat="1">
      <c r="B104" s="160"/>
      <c r="D104" s="157" t="s">
        <v>123</v>
      </c>
      <c r="E104" s="161" t="s">
        <v>5</v>
      </c>
      <c r="F104" s="162" t="s">
        <v>155</v>
      </c>
      <c r="H104" s="163">
        <v>14.4</v>
      </c>
      <c r="L104" s="160"/>
      <c r="M104" s="164"/>
      <c r="N104" s="165"/>
      <c r="O104" s="165"/>
      <c r="P104" s="165"/>
      <c r="Q104" s="165"/>
      <c r="R104" s="165"/>
      <c r="S104" s="165"/>
      <c r="T104" s="166"/>
      <c r="AT104" s="161" t="s">
        <v>123</v>
      </c>
      <c r="AU104" s="161" t="s">
        <v>79</v>
      </c>
      <c r="AV104" s="11" t="s">
        <v>79</v>
      </c>
      <c r="AW104" s="11" t="s">
        <v>30</v>
      </c>
      <c r="AX104" s="11" t="s">
        <v>67</v>
      </c>
      <c r="AY104" s="161" t="s">
        <v>112</v>
      </c>
    </row>
    <row r="105" spans="2:65" s="11" customFormat="1">
      <c r="B105" s="160"/>
      <c r="D105" s="157" t="s">
        <v>123</v>
      </c>
      <c r="E105" s="161" t="s">
        <v>5</v>
      </c>
      <c r="F105" s="162" t="s">
        <v>156</v>
      </c>
      <c r="H105" s="163">
        <v>35.4</v>
      </c>
      <c r="L105" s="160"/>
      <c r="M105" s="164"/>
      <c r="N105" s="165"/>
      <c r="O105" s="165"/>
      <c r="P105" s="165"/>
      <c r="Q105" s="165"/>
      <c r="R105" s="165"/>
      <c r="S105" s="165"/>
      <c r="T105" s="166"/>
      <c r="AT105" s="161" t="s">
        <v>123</v>
      </c>
      <c r="AU105" s="161" t="s">
        <v>79</v>
      </c>
      <c r="AV105" s="11" t="s">
        <v>79</v>
      </c>
      <c r="AW105" s="11" t="s">
        <v>30</v>
      </c>
      <c r="AX105" s="11" t="s">
        <v>67</v>
      </c>
      <c r="AY105" s="161" t="s">
        <v>112</v>
      </c>
    </row>
    <row r="106" spans="2:65" s="11" customFormat="1">
      <c r="B106" s="160"/>
      <c r="D106" s="157" t="s">
        <v>123</v>
      </c>
      <c r="E106" s="161" t="s">
        <v>5</v>
      </c>
      <c r="F106" s="162" t="s">
        <v>157</v>
      </c>
      <c r="H106" s="163">
        <v>55.8</v>
      </c>
      <c r="L106" s="160"/>
      <c r="M106" s="164"/>
      <c r="N106" s="165"/>
      <c r="O106" s="165"/>
      <c r="P106" s="165"/>
      <c r="Q106" s="165"/>
      <c r="R106" s="165"/>
      <c r="S106" s="165"/>
      <c r="T106" s="166"/>
      <c r="AT106" s="161" t="s">
        <v>123</v>
      </c>
      <c r="AU106" s="161" t="s">
        <v>79</v>
      </c>
      <c r="AV106" s="11" t="s">
        <v>79</v>
      </c>
      <c r="AW106" s="11" t="s">
        <v>30</v>
      </c>
      <c r="AX106" s="11" t="s">
        <v>67</v>
      </c>
      <c r="AY106" s="161" t="s">
        <v>112</v>
      </c>
    </row>
    <row r="107" spans="2:65" s="11" customFormat="1">
      <c r="B107" s="160"/>
      <c r="D107" s="157" t="s">
        <v>123</v>
      </c>
      <c r="E107" s="161" t="s">
        <v>5</v>
      </c>
      <c r="F107" s="162" t="s">
        <v>158</v>
      </c>
      <c r="H107" s="163">
        <v>131.80000000000001</v>
      </c>
      <c r="L107" s="160"/>
      <c r="M107" s="164"/>
      <c r="N107" s="165"/>
      <c r="O107" s="165"/>
      <c r="P107" s="165"/>
      <c r="Q107" s="165"/>
      <c r="R107" s="165"/>
      <c r="S107" s="165"/>
      <c r="T107" s="166"/>
      <c r="AT107" s="161" t="s">
        <v>123</v>
      </c>
      <c r="AU107" s="161" t="s">
        <v>79</v>
      </c>
      <c r="AV107" s="11" t="s">
        <v>79</v>
      </c>
      <c r="AW107" s="11" t="s">
        <v>30</v>
      </c>
      <c r="AX107" s="11" t="s">
        <v>67</v>
      </c>
      <c r="AY107" s="161" t="s">
        <v>112</v>
      </c>
    </row>
    <row r="108" spans="2:65" s="12" customFormat="1">
      <c r="B108" s="167"/>
      <c r="D108" s="157" t="s">
        <v>123</v>
      </c>
      <c r="E108" s="168" t="s">
        <v>5</v>
      </c>
      <c r="F108" s="169" t="s">
        <v>136</v>
      </c>
      <c r="H108" s="170">
        <v>279.39999999999998</v>
      </c>
      <c r="L108" s="167"/>
      <c r="M108" s="171"/>
      <c r="N108" s="172"/>
      <c r="O108" s="172"/>
      <c r="P108" s="172"/>
      <c r="Q108" s="172"/>
      <c r="R108" s="172"/>
      <c r="S108" s="172"/>
      <c r="T108" s="173"/>
      <c r="AT108" s="168" t="s">
        <v>123</v>
      </c>
      <c r="AU108" s="168" t="s">
        <v>79</v>
      </c>
      <c r="AV108" s="12" t="s">
        <v>119</v>
      </c>
      <c r="AW108" s="12" t="s">
        <v>30</v>
      </c>
      <c r="AX108" s="12" t="s">
        <v>72</v>
      </c>
      <c r="AY108" s="168" t="s">
        <v>112</v>
      </c>
    </row>
    <row r="109" spans="2:65" s="1" customFormat="1" ht="25.5" customHeight="1">
      <c r="B109" s="145"/>
      <c r="C109" s="146" t="s">
        <v>159</v>
      </c>
      <c r="D109" s="146" t="s">
        <v>114</v>
      </c>
      <c r="E109" s="147" t="s">
        <v>160</v>
      </c>
      <c r="F109" s="148" t="s">
        <v>161</v>
      </c>
      <c r="G109" s="149" t="s">
        <v>162</v>
      </c>
      <c r="H109" s="150">
        <v>40</v>
      </c>
      <c r="I109" s="267"/>
      <c r="J109" s="151">
        <f>ROUND(I109*H109,2)</f>
        <v>0</v>
      </c>
      <c r="K109" s="148" t="s">
        <v>5</v>
      </c>
      <c r="L109" s="36"/>
      <c r="M109" s="152" t="s">
        <v>5</v>
      </c>
      <c r="N109" s="153" t="s">
        <v>38</v>
      </c>
      <c r="O109" s="154">
        <v>0.72599999999999998</v>
      </c>
      <c r="P109" s="154">
        <f>O109*H109</f>
        <v>29.04</v>
      </c>
      <c r="Q109" s="154">
        <v>1.48</v>
      </c>
      <c r="R109" s="154">
        <f>Q109*H109</f>
        <v>59.2</v>
      </c>
      <c r="S109" s="154">
        <v>0</v>
      </c>
      <c r="T109" s="155">
        <f>S109*H109</f>
        <v>0</v>
      </c>
      <c r="AR109" s="22" t="s">
        <v>119</v>
      </c>
      <c r="AT109" s="22" t="s">
        <v>114</v>
      </c>
      <c r="AU109" s="22" t="s">
        <v>79</v>
      </c>
      <c r="AY109" s="22" t="s">
        <v>112</v>
      </c>
      <c r="BE109" s="156">
        <f>IF(N109="základní",J109,0)</f>
        <v>0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22" t="s">
        <v>72</v>
      </c>
      <c r="BK109" s="156">
        <f>ROUND(I109*H109,2)</f>
        <v>0</v>
      </c>
      <c r="BL109" s="22" t="s">
        <v>119</v>
      </c>
      <c r="BM109" s="22" t="s">
        <v>163</v>
      </c>
    </row>
    <row r="110" spans="2:65" s="1" customFormat="1" ht="40.5">
      <c r="B110" s="36"/>
      <c r="D110" s="157" t="s">
        <v>121</v>
      </c>
      <c r="F110" s="158" t="s">
        <v>164</v>
      </c>
      <c r="L110" s="36"/>
      <c r="M110" s="159"/>
      <c r="N110" s="37"/>
      <c r="O110" s="37"/>
      <c r="P110" s="37"/>
      <c r="Q110" s="37"/>
      <c r="R110" s="37"/>
      <c r="S110" s="37"/>
      <c r="T110" s="65"/>
      <c r="AT110" s="22" t="s">
        <v>121</v>
      </c>
      <c r="AU110" s="22" t="s">
        <v>79</v>
      </c>
    </row>
    <row r="111" spans="2:65" s="11" customFormat="1">
      <c r="B111" s="160"/>
      <c r="D111" s="157" t="s">
        <v>123</v>
      </c>
      <c r="E111" s="161" t="s">
        <v>5</v>
      </c>
      <c r="F111" s="162" t="s">
        <v>165</v>
      </c>
      <c r="H111" s="163">
        <v>8.5</v>
      </c>
      <c r="L111" s="160"/>
      <c r="M111" s="164"/>
      <c r="N111" s="165"/>
      <c r="O111" s="165"/>
      <c r="P111" s="165"/>
      <c r="Q111" s="165"/>
      <c r="R111" s="165"/>
      <c r="S111" s="165"/>
      <c r="T111" s="166"/>
      <c r="AT111" s="161" t="s">
        <v>123</v>
      </c>
      <c r="AU111" s="161" t="s">
        <v>79</v>
      </c>
      <c r="AV111" s="11" t="s">
        <v>79</v>
      </c>
      <c r="AW111" s="11" t="s">
        <v>30</v>
      </c>
      <c r="AX111" s="11" t="s">
        <v>67</v>
      </c>
      <c r="AY111" s="161" t="s">
        <v>112</v>
      </c>
    </row>
    <row r="112" spans="2:65" s="11" customFormat="1">
      <c r="B112" s="160"/>
      <c r="D112" s="157" t="s">
        <v>123</v>
      </c>
      <c r="E112" s="161" t="s">
        <v>5</v>
      </c>
      <c r="F112" s="162" t="s">
        <v>147</v>
      </c>
      <c r="H112" s="163">
        <v>5</v>
      </c>
      <c r="L112" s="160"/>
      <c r="M112" s="164"/>
      <c r="N112" s="165"/>
      <c r="O112" s="165"/>
      <c r="P112" s="165"/>
      <c r="Q112" s="165"/>
      <c r="R112" s="165"/>
      <c r="S112" s="165"/>
      <c r="T112" s="166"/>
      <c r="AT112" s="161" t="s">
        <v>123</v>
      </c>
      <c r="AU112" s="161" t="s">
        <v>79</v>
      </c>
      <c r="AV112" s="11" t="s">
        <v>79</v>
      </c>
      <c r="AW112" s="11" t="s">
        <v>30</v>
      </c>
      <c r="AX112" s="11" t="s">
        <v>67</v>
      </c>
      <c r="AY112" s="161" t="s">
        <v>112</v>
      </c>
    </row>
    <row r="113" spans="2:65" s="11" customFormat="1">
      <c r="B113" s="160"/>
      <c r="D113" s="157" t="s">
        <v>123</v>
      </c>
      <c r="E113" s="161" t="s">
        <v>5</v>
      </c>
      <c r="F113" s="162" t="s">
        <v>166</v>
      </c>
      <c r="H113" s="163">
        <v>7.5</v>
      </c>
      <c r="L113" s="160"/>
      <c r="M113" s="164"/>
      <c r="N113" s="165"/>
      <c r="O113" s="165"/>
      <c r="P113" s="165"/>
      <c r="Q113" s="165"/>
      <c r="R113" s="165"/>
      <c r="S113" s="165"/>
      <c r="T113" s="166"/>
      <c r="AT113" s="161" t="s">
        <v>123</v>
      </c>
      <c r="AU113" s="161" t="s">
        <v>79</v>
      </c>
      <c r="AV113" s="11" t="s">
        <v>79</v>
      </c>
      <c r="AW113" s="11" t="s">
        <v>30</v>
      </c>
      <c r="AX113" s="11" t="s">
        <v>67</v>
      </c>
      <c r="AY113" s="161" t="s">
        <v>112</v>
      </c>
    </row>
    <row r="114" spans="2:65" s="11" customFormat="1">
      <c r="B114" s="160"/>
      <c r="D114" s="157" t="s">
        <v>123</v>
      </c>
      <c r="E114" s="161" t="s">
        <v>5</v>
      </c>
      <c r="F114" s="162" t="s">
        <v>167</v>
      </c>
      <c r="H114" s="163">
        <v>12.5</v>
      </c>
      <c r="L114" s="160"/>
      <c r="M114" s="164"/>
      <c r="N114" s="165"/>
      <c r="O114" s="165"/>
      <c r="P114" s="165"/>
      <c r="Q114" s="165"/>
      <c r="R114" s="165"/>
      <c r="S114" s="165"/>
      <c r="T114" s="166"/>
      <c r="AT114" s="161" t="s">
        <v>123</v>
      </c>
      <c r="AU114" s="161" t="s">
        <v>79</v>
      </c>
      <c r="AV114" s="11" t="s">
        <v>79</v>
      </c>
      <c r="AW114" s="11" t="s">
        <v>30</v>
      </c>
      <c r="AX114" s="11" t="s">
        <v>67</v>
      </c>
      <c r="AY114" s="161" t="s">
        <v>112</v>
      </c>
    </row>
    <row r="115" spans="2:65" s="11" customFormat="1">
      <c r="B115" s="160"/>
      <c r="D115" s="157" t="s">
        <v>123</v>
      </c>
      <c r="E115" s="161" t="s">
        <v>5</v>
      </c>
      <c r="F115" s="162" t="s">
        <v>168</v>
      </c>
      <c r="H115" s="163">
        <v>6.5</v>
      </c>
      <c r="L115" s="160"/>
      <c r="M115" s="164"/>
      <c r="N115" s="165"/>
      <c r="O115" s="165"/>
      <c r="P115" s="165"/>
      <c r="Q115" s="165"/>
      <c r="R115" s="165"/>
      <c r="S115" s="165"/>
      <c r="T115" s="166"/>
      <c r="AT115" s="161" t="s">
        <v>123</v>
      </c>
      <c r="AU115" s="161" t="s">
        <v>79</v>
      </c>
      <c r="AV115" s="11" t="s">
        <v>79</v>
      </c>
      <c r="AW115" s="11" t="s">
        <v>30</v>
      </c>
      <c r="AX115" s="11" t="s">
        <v>67</v>
      </c>
      <c r="AY115" s="161" t="s">
        <v>112</v>
      </c>
    </row>
    <row r="116" spans="2:65" s="12" customFormat="1">
      <c r="B116" s="167"/>
      <c r="D116" s="157" t="s">
        <v>123</v>
      </c>
      <c r="E116" s="168" t="s">
        <v>5</v>
      </c>
      <c r="F116" s="169" t="s">
        <v>136</v>
      </c>
      <c r="H116" s="170">
        <v>40</v>
      </c>
      <c r="L116" s="167"/>
      <c r="M116" s="171"/>
      <c r="N116" s="172"/>
      <c r="O116" s="172"/>
      <c r="P116" s="172"/>
      <c r="Q116" s="172"/>
      <c r="R116" s="172"/>
      <c r="S116" s="172"/>
      <c r="T116" s="173"/>
      <c r="AT116" s="168" t="s">
        <v>123</v>
      </c>
      <c r="AU116" s="168" t="s">
        <v>79</v>
      </c>
      <c r="AV116" s="12" t="s">
        <v>119</v>
      </c>
      <c r="AW116" s="12" t="s">
        <v>30</v>
      </c>
      <c r="AX116" s="12" t="s">
        <v>72</v>
      </c>
      <c r="AY116" s="168" t="s">
        <v>112</v>
      </c>
    </row>
    <row r="117" spans="2:65" s="1" customFormat="1" ht="25.5" customHeight="1">
      <c r="B117" s="145"/>
      <c r="C117" s="146" t="s">
        <v>169</v>
      </c>
      <c r="D117" s="146" t="s">
        <v>114</v>
      </c>
      <c r="E117" s="147" t="s">
        <v>170</v>
      </c>
      <c r="F117" s="148" t="s">
        <v>171</v>
      </c>
      <c r="G117" s="149" t="s">
        <v>117</v>
      </c>
      <c r="H117" s="150">
        <v>5739.25</v>
      </c>
      <c r="I117" s="267"/>
      <c r="J117" s="151">
        <f>ROUND(I117*H117,2)</f>
        <v>0</v>
      </c>
      <c r="K117" s="148" t="s">
        <v>118</v>
      </c>
      <c r="L117" s="36"/>
      <c r="M117" s="152" t="s">
        <v>5</v>
      </c>
      <c r="N117" s="153" t="s">
        <v>38</v>
      </c>
      <c r="O117" s="154">
        <v>2E-3</v>
      </c>
      <c r="P117" s="154">
        <f>O117*H117</f>
        <v>11.4785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AR117" s="22" t="s">
        <v>119</v>
      </c>
      <c r="AT117" s="22" t="s">
        <v>114</v>
      </c>
      <c r="AU117" s="22" t="s">
        <v>79</v>
      </c>
      <c r="AY117" s="22" t="s">
        <v>112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22" t="s">
        <v>72</v>
      </c>
      <c r="BK117" s="156">
        <f>ROUND(I117*H117,2)</f>
        <v>0</v>
      </c>
      <c r="BL117" s="22" t="s">
        <v>119</v>
      </c>
      <c r="BM117" s="22" t="s">
        <v>172</v>
      </c>
    </row>
    <row r="118" spans="2:65" s="11" customFormat="1">
      <c r="B118" s="160"/>
      <c r="D118" s="157" t="s">
        <v>123</v>
      </c>
      <c r="E118" s="161" t="s">
        <v>5</v>
      </c>
      <c r="F118" s="162" t="s">
        <v>129</v>
      </c>
      <c r="H118" s="163">
        <v>1235</v>
      </c>
      <c r="L118" s="160"/>
      <c r="M118" s="164"/>
      <c r="N118" s="165"/>
      <c r="O118" s="165"/>
      <c r="P118" s="165"/>
      <c r="Q118" s="165"/>
      <c r="R118" s="165"/>
      <c r="S118" s="165"/>
      <c r="T118" s="166"/>
      <c r="AT118" s="161" t="s">
        <v>123</v>
      </c>
      <c r="AU118" s="161" t="s">
        <v>79</v>
      </c>
      <c r="AV118" s="11" t="s">
        <v>79</v>
      </c>
      <c r="AW118" s="11" t="s">
        <v>30</v>
      </c>
      <c r="AX118" s="11" t="s">
        <v>67</v>
      </c>
      <c r="AY118" s="161" t="s">
        <v>112</v>
      </c>
    </row>
    <row r="119" spans="2:65" s="11" customFormat="1">
      <c r="B119" s="160"/>
      <c r="D119" s="157" t="s">
        <v>123</v>
      </c>
      <c r="E119" s="161" t="s">
        <v>5</v>
      </c>
      <c r="F119" s="162" t="s">
        <v>130</v>
      </c>
      <c r="H119" s="163">
        <v>274</v>
      </c>
      <c r="L119" s="160"/>
      <c r="M119" s="164"/>
      <c r="N119" s="165"/>
      <c r="O119" s="165"/>
      <c r="P119" s="165"/>
      <c r="Q119" s="165"/>
      <c r="R119" s="165"/>
      <c r="S119" s="165"/>
      <c r="T119" s="166"/>
      <c r="AT119" s="161" t="s">
        <v>123</v>
      </c>
      <c r="AU119" s="161" t="s">
        <v>79</v>
      </c>
      <c r="AV119" s="11" t="s">
        <v>79</v>
      </c>
      <c r="AW119" s="11" t="s">
        <v>30</v>
      </c>
      <c r="AX119" s="11" t="s">
        <v>67</v>
      </c>
      <c r="AY119" s="161" t="s">
        <v>112</v>
      </c>
    </row>
    <row r="120" spans="2:65" s="11" customFormat="1">
      <c r="B120" s="160"/>
      <c r="D120" s="157" t="s">
        <v>123</v>
      </c>
      <c r="E120" s="161" t="s">
        <v>5</v>
      </c>
      <c r="F120" s="162" t="s">
        <v>131</v>
      </c>
      <c r="H120" s="163">
        <v>676</v>
      </c>
      <c r="L120" s="160"/>
      <c r="M120" s="164"/>
      <c r="N120" s="165"/>
      <c r="O120" s="165"/>
      <c r="P120" s="165"/>
      <c r="Q120" s="165"/>
      <c r="R120" s="165"/>
      <c r="S120" s="165"/>
      <c r="T120" s="166"/>
      <c r="AT120" s="161" t="s">
        <v>123</v>
      </c>
      <c r="AU120" s="161" t="s">
        <v>79</v>
      </c>
      <c r="AV120" s="11" t="s">
        <v>79</v>
      </c>
      <c r="AW120" s="11" t="s">
        <v>30</v>
      </c>
      <c r="AX120" s="11" t="s">
        <v>67</v>
      </c>
      <c r="AY120" s="161" t="s">
        <v>112</v>
      </c>
    </row>
    <row r="121" spans="2:65" s="11" customFormat="1">
      <c r="B121" s="160"/>
      <c r="D121" s="157" t="s">
        <v>123</v>
      </c>
      <c r="E121" s="161" t="s">
        <v>5</v>
      </c>
      <c r="F121" s="162" t="s">
        <v>132</v>
      </c>
      <c r="H121" s="163">
        <v>1065</v>
      </c>
      <c r="L121" s="160"/>
      <c r="M121" s="164"/>
      <c r="N121" s="165"/>
      <c r="O121" s="165"/>
      <c r="P121" s="165"/>
      <c r="Q121" s="165"/>
      <c r="R121" s="165"/>
      <c r="S121" s="165"/>
      <c r="T121" s="166"/>
      <c r="AT121" s="161" t="s">
        <v>123</v>
      </c>
      <c r="AU121" s="161" t="s">
        <v>79</v>
      </c>
      <c r="AV121" s="11" t="s">
        <v>79</v>
      </c>
      <c r="AW121" s="11" t="s">
        <v>30</v>
      </c>
      <c r="AX121" s="11" t="s">
        <v>67</v>
      </c>
      <c r="AY121" s="161" t="s">
        <v>112</v>
      </c>
    </row>
    <row r="122" spans="2:65" s="11" customFormat="1">
      <c r="B122" s="160"/>
      <c r="D122" s="157" t="s">
        <v>123</v>
      </c>
      <c r="E122" s="161" t="s">
        <v>5</v>
      </c>
      <c r="F122" s="162" t="s">
        <v>133</v>
      </c>
      <c r="H122" s="163">
        <v>2515</v>
      </c>
      <c r="L122" s="160"/>
      <c r="M122" s="164"/>
      <c r="N122" s="165"/>
      <c r="O122" s="165"/>
      <c r="P122" s="165"/>
      <c r="Q122" s="165"/>
      <c r="R122" s="165"/>
      <c r="S122" s="165"/>
      <c r="T122" s="166"/>
      <c r="AT122" s="161" t="s">
        <v>123</v>
      </c>
      <c r="AU122" s="161" t="s">
        <v>79</v>
      </c>
      <c r="AV122" s="11" t="s">
        <v>79</v>
      </c>
      <c r="AW122" s="11" t="s">
        <v>30</v>
      </c>
      <c r="AX122" s="11" t="s">
        <v>67</v>
      </c>
      <c r="AY122" s="161" t="s">
        <v>112</v>
      </c>
    </row>
    <row r="123" spans="2:65" s="11" customFormat="1">
      <c r="B123" s="160"/>
      <c r="D123" s="157" t="s">
        <v>123</v>
      </c>
      <c r="E123" s="161" t="s">
        <v>5</v>
      </c>
      <c r="F123" s="162" t="s">
        <v>134</v>
      </c>
      <c r="H123" s="163">
        <v>72</v>
      </c>
      <c r="L123" s="160"/>
      <c r="M123" s="164"/>
      <c r="N123" s="165"/>
      <c r="O123" s="165"/>
      <c r="P123" s="165"/>
      <c r="Q123" s="165"/>
      <c r="R123" s="165"/>
      <c r="S123" s="165"/>
      <c r="T123" s="166"/>
      <c r="AT123" s="161" t="s">
        <v>123</v>
      </c>
      <c r="AU123" s="161" t="s">
        <v>79</v>
      </c>
      <c r="AV123" s="11" t="s">
        <v>79</v>
      </c>
      <c r="AW123" s="11" t="s">
        <v>30</v>
      </c>
      <c r="AX123" s="11" t="s">
        <v>67</v>
      </c>
      <c r="AY123" s="161" t="s">
        <v>112</v>
      </c>
    </row>
    <row r="124" spans="2:65" s="11" customFormat="1">
      <c r="B124" s="160"/>
      <c r="D124" s="157" t="s">
        <v>123</v>
      </c>
      <c r="E124" s="161" t="s">
        <v>5</v>
      </c>
      <c r="F124" s="162" t="s">
        <v>135</v>
      </c>
      <c r="H124" s="163">
        <v>-97.75</v>
      </c>
      <c r="L124" s="160"/>
      <c r="M124" s="164"/>
      <c r="N124" s="165"/>
      <c r="O124" s="165"/>
      <c r="P124" s="165"/>
      <c r="Q124" s="165"/>
      <c r="R124" s="165"/>
      <c r="S124" s="165"/>
      <c r="T124" s="166"/>
      <c r="AT124" s="161" t="s">
        <v>123</v>
      </c>
      <c r="AU124" s="161" t="s">
        <v>79</v>
      </c>
      <c r="AV124" s="11" t="s">
        <v>79</v>
      </c>
      <c r="AW124" s="11" t="s">
        <v>30</v>
      </c>
      <c r="AX124" s="11" t="s">
        <v>67</v>
      </c>
      <c r="AY124" s="161" t="s">
        <v>112</v>
      </c>
    </row>
    <row r="125" spans="2:65" s="12" customFormat="1">
      <c r="B125" s="167"/>
      <c r="D125" s="157" t="s">
        <v>123</v>
      </c>
      <c r="E125" s="168" t="s">
        <v>5</v>
      </c>
      <c r="F125" s="169" t="s">
        <v>136</v>
      </c>
      <c r="H125" s="170">
        <v>5739.25</v>
      </c>
      <c r="L125" s="167"/>
      <c r="M125" s="171"/>
      <c r="N125" s="172"/>
      <c r="O125" s="172"/>
      <c r="P125" s="172"/>
      <c r="Q125" s="172"/>
      <c r="R125" s="172"/>
      <c r="S125" s="172"/>
      <c r="T125" s="173"/>
      <c r="AT125" s="168" t="s">
        <v>123</v>
      </c>
      <c r="AU125" s="168" t="s">
        <v>79</v>
      </c>
      <c r="AV125" s="12" t="s">
        <v>119</v>
      </c>
      <c r="AW125" s="12" t="s">
        <v>30</v>
      </c>
      <c r="AX125" s="12" t="s">
        <v>72</v>
      </c>
      <c r="AY125" s="168" t="s">
        <v>112</v>
      </c>
    </row>
    <row r="126" spans="2:65" s="1" customFormat="1" ht="38.25" customHeight="1">
      <c r="B126" s="145"/>
      <c r="C126" s="146" t="s">
        <v>173</v>
      </c>
      <c r="D126" s="146" t="s">
        <v>114</v>
      </c>
      <c r="E126" s="147" t="s">
        <v>174</v>
      </c>
      <c r="F126" s="148" t="s">
        <v>175</v>
      </c>
      <c r="G126" s="149" t="s">
        <v>117</v>
      </c>
      <c r="H126" s="150">
        <v>5739.25</v>
      </c>
      <c r="I126" s="267"/>
      <c r="J126" s="151">
        <f>ROUND(I126*H126,2)</f>
        <v>0</v>
      </c>
      <c r="K126" s="148" t="s">
        <v>118</v>
      </c>
      <c r="L126" s="36"/>
      <c r="M126" s="152" t="s">
        <v>5</v>
      </c>
      <c r="N126" s="153" t="s">
        <v>38</v>
      </c>
      <c r="O126" s="154">
        <v>1.6E-2</v>
      </c>
      <c r="P126" s="154">
        <f>O126*H126</f>
        <v>91.828000000000003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22" t="s">
        <v>119</v>
      </c>
      <c r="AT126" s="22" t="s">
        <v>114</v>
      </c>
      <c r="AU126" s="22" t="s">
        <v>79</v>
      </c>
      <c r="AY126" s="22" t="s">
        <v>112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22" t="s">
        <v>72</v>
      </c>
      <c r="BK126" s="156">
        <f>ROUND(I126*H126,2)</f>
        <v>0</v>
      </c>
      <c r="BL126" s="22" t="s">
        <v>119</v>
      </c>
      <c r="BM126" s="22" t="s">
        <v>176</v>
      </c>
    </row>
    <row r="127" spans="2:65" s="1" customFormat="1" ht="40.5">
      <c r="B127" s="36"/>
      <c r="D127" s="157" t="s">
        <v>121</v>
      </c>
      <c r="F127" s="158" t="s">
        <v>177</v>
      </c>
      <c r="L127" s="36"/>
      <c r="M127" s="159"/>
      <c r="N127" s="37"/>
      <c r="O127" s="37"/>
      <c r="P127" s="37"/>
      <c r="Q127" s="37"/>
      <c r="R127" s="37"/>
      <c r="S127" s="37"/>
      <c r="T127" s="65"/>
      <c r="AT127" s="22" t="s">
        <v>121</v>
      </c>
      <c r="AU127" s="22" t="s">
        <v>79</v>
      </c>
    </row>
    <row r="128" spans="2:65" s="11" customFormat="1">
      <c r="B128" s="160"/>
      <c r="D128" s="157" t="s">
        <v>123</v>
      </c>
      <c r="E128" s="161" t="s">
        <v>5</v>
      </c>
      <c r="F128" s="162" t="s">
        <v>129</v>
      </c>
      <c r="H128" s="163">
        <v>1235</v>
      </c>
      <c r="L128" s="160"/>
      <c r="M128" s="164"/>
      <c r="N128" s="165"/>
      <c r="O128" s="165"/>
      <c r="P128" s="165"/>
      <c r="Q128" s="165"/>
      <c r="R128" s="165"/>
      <c r="S128" s="165"/>
      <c r="T128" s="166"/>
      <c r="AT128" s="161" t="s">
        <v>123</v>
      </c>
      <c r="AU128" s="161" t="s">
        <v>79</v>
      </c>
      <c r="AV128" s="11" t="s">
        <v>79</v>
      </c>
      <c r="AW128" s="11" t="s">
        <v>30</v>
      </c>
      <c r="AX128" s="11" t="s">
        <v>67</v>
      </c>
      <c r="AY128" s="161" t="s">
        <v>112</v>
      </c>
    </row>
    <row r="129" spans="2:65" s="11" customFormat="1">
      <c r="B129" s="160"/>
      <c r="D129" s="157" t="s">
        <v>123</v>
      </c>
      <c r="E129" s="161" t="s">
        <v>5</v>
      </c>
      <c r="F129" s="162" t="s">
        <v>130</v>
      </c>
      <c r="H129" s="163">
        <v>274</v>
      </c>
      <c r="L129" s="160"/>
      <c r="M129" s="164"/>
      <c r="N129" s="165"/>
      <c r="O129" s="165"/>
      <c r="P129" s="165"/>
      <c r="Q129" s="165"/>
      <c r="R129" s="165"/>
      <c r="S129" s="165"/>
      <c r="T129" s="166"/>
      <c r="AT129" s="161" t="s">
        <v>123</v>
      </c>
      <c r="AU129" s="161" t="s">
        <v>79</v>
      </c>
      <c r="AV129" s="11" t="s">
        <v>79</v>
      </c>
      <c r="AW129" s="11" t="s">
        <v>30</v>
      </c>
      <c r="AX129" s="11" t="s">
        <v>67</v>
      </c>
      <c r="AY129" s="161" t="s">
        <v>112</v>
      </c>
    </row>
    <row r="130" spans="2:65" s="11" customFormat="1">
      <c r="B130" s="160"/>
      <c r="D130" s="157" t="s">
        <v>123</v>
      </c>
      <c r="E130" s="161" t="s">
        <v>5</v>
      </c>
      <c r="F130" s="162" t="s">
        <v>131</v>
      </c>
      <c r="H130" s="163">
        <v>676</v>
      </c>
      <c r="L130" s="160"/>
      <c r="M130" s="164"/>
      <c r="N130" s="165"/>
      <c r="O130" s="165"/>
      <c r="P130" s="165"/>
      <c r="Q130" s="165"/>
      <c r="R130" s="165"/>
      <c r="S130" s="165"/>
      <c r="T130" s="166"/>
      <c r="AT130" s="161" t="s">
        <v>123</v>
      </c>
      <c r="AU130" s="161" t="s">
        <v>79</v>
      </c>
      <c r="AV130" s="11" t="s">
        <v>79</v>
      </c>
      <c r="AW130" s="11" t="s">
        <v>30</v>
      </c>
      <c r="AX130" s="11" t="s">
        <v>67</v>
      </c>
      <c r="AY130" s="161" t="s">
        <v>112</v>
      </c>
    </row>
    <row r="131" spans="2:65" s="11" customFormat="1">
      <c r="B131" s="160"/>
      <c r="D131" s="157" t="s">
        <v>123</v>
      </c>
      <c r="E131" s="161" t="s">
        <v>5</v>
      </c>
      <c r="F131" s="162" t="s">
        <v>132</v>
      </c>
      <c r="H131" s="163">
        <v>1065</v>
      </c>
      <c r="L131" s="160"/>
      <c r="M131" s="164"/>
      <c r="N131" s="165"/>
      <c r="O131" s="165"/>
      <c r="P131" s="165"/>
      <c r="Q131" s="165"/>
      <c r="R131" s="165"/>
      <c r="S131" s="165"/>
      <c r="T131" s="166"/>
      <c r="AT131" s="161" t="s">
        <v>123</v>
      </c>
      <c r="AU131" s="161" t="s">
        <v>79</v>
      </c>
      <c r="AV131" s="11" t="s">
        <v>79</v>
      </c>
      <c r="AW131" s="11" t="s">
        <v>30</v>
      </c>
      <c r="AX131" s="11" t="s">
        <v>67</v>
      </c>
      <c r="AY131" s="161" t="s">
        <v>112</v>
      </c>
    </row>
    <row r="132" spans="2:65" s="11" customFormat="1">
      <c r="B132" s="160"/>
      <c r="D132" s="157" t="s">
        <v>123</v>
      </c>
      <c r="E132" s="161" t="s">
        <v>5</v>
      </c>
      <c r="F132" s="162" t="s">
        <v>133</v>
      </c>
      <c r="H132" s="163">
        <v>2515</v>
      </c>
      <c r="L132" s="160"/>
      <c r="M132" s="164"/>
      <c r="N132" s="165"/>
      <c r="O132" s="165"/>
      <c r="P132" s="165"/>
      <c r="Q132" s="165"/>
      <c r="R132" s="165"/>
      <c r="S132" s="165"/>
      <c r="T132" s="166"/>
      <c r="AT132" s="161" t="s">
        <v>123</v>
      </c>
      <c r="AU132" s="161" t="s">
        <v>79</v>
      </c>
      <c r="AV132" s="11" t="s">
        <v>79</v>
      </c>
      <c r="AW132" s="11" t="s">
        <v>30</v>
      </c>
      <c r="AX132" s="11" t="s">
        <v>67</v>
      </c>
      <c r="AY132" s="161" t="s">
        <v>112</v>
      </c>
    </row>
    <row r="133" spans="2:65" s="11" customFormat="1">
      <c r="B133" s="160"/>
      <c r="D133" s="157" t="s">
        <v>123</v>
      </c>
      <c r="E133" s="161" t="s">
        <v>5</v>
      </c>
      <c r="F133" s="162" t="s">
        <v>134</v>
      </c>
      <c r="H133" s="163">
        <v>72</v>
      </c>
      <c r="L133" s="160"/>
      <c r="M133" s="164"/>
      <c r="N133" s="165"/>
      <c r="O133" s="165"/>
      <c r="P133" s="165"/>
      <c r="Q133" s="165"/>
      <c r="R133" s="165"/>
      <c r="S133" s="165"/>
      <c r="T133" s="166"/>
      <c r="AT133" s="161" t="s">
        <v>123</v>
      </c>
      <c r="AU133" s="161" t="s">
        <v>79</v>
      </c>
      <c r="AV133" s="11" t="s">
        <v>79</v>
      </c>
      <c r="AW133" s="11" t="s">
        <v>30</v>
      </c>
      <c r="AX133" s="11" t="s">
        <v>67</v>
      </c>
      <c r="AY133" s="161" t="s">
        <v>112</v>
      </c>
    </row>
    <row r="134" spans="2:65" s="11" customFormat="1">
      <c r="B134" s="160"/>
      <c r="D134" s="157" t="s">
        <v>123</v>
      </c>
      <c r="E134" s="161" t="s">
        <v>5</v>
      </c>
      <c r="F134" s="162" t="s">
        <v>135</v>
      </c>
      <c r="H134" s="163">
        <v>-97.75</v>
      </c>
      <c r="L134" s="160"/>
      <c r="M134" s="164"/>
      <c r="N134" s="165"/>
      <c r="O134" s="165"/>
      <c r="P134" s="165"/>
      <c r="Q134" s="165"/>
      <c r="R134" s="165"/>
      <c r="S134" s="165"/>
      <c r="T134" s="166"/>
      <c r="AT134" s="161" t="s">
        <v>123</v>
      </c>
      <c r="AU134" s="161" t="s">
        <v>79</v>
      </c>
      <c r="AV134" s="11" t="s">
        <v>79</v>
      </c>
      <c r="AW134" s="11" t="s">
        <v>30</v>
      </c>
      <c r="AX134" s="11" t="s">
        <v>67</v>
      </c>
      <c r="AY134" s="161" t="s">
        <v>112</v>
      </c>
    </row>
    <row r="135" spans="2:65" s="12" customFormat="1">
      <c r="B135" s="167"/>
      <c r="D135" s="157" t="s">
        <v>123</v>
      </c>
      <c r="E135" s="168" t="s">
        <v>5</v>
      </c>
      <c r="F135" s="169" t="s">
        <v>136</v>
      </c>
      <c r="H135" s="170">
        <v>5739.25</v>
      </c>
      <c r="L135" s="167"/>
      <c r="M135" s="171"/>
      <c r="N135" s="172"/>
      <c r="O135" s="172"/>
      <c r="P135" s="172"/>
      <c r="Q135" s="172"/>
      <c r="R135" s="172"/>
      <c r="S135" s="172"/>
      <c r="T135" s="173"/>
      <c r="AT135" s="168" t="s">
        <v>123</v>
      </c>
      <c r="AU135" s="168" t="s">
        <v>79</v>
      </c>
      <c r="AV135" s="12" t="s">
        <v>119</v>
      </c>
      <c r="AW135" s="12" t="s">
        <v>30</v>
      </c>
      <c r="AX135" s="12" t="s">
        <v>72</v>
      </c>
      <c r="AY135" s="168" t="s">
        <v>112</v>
      </c>
    </row>
    <row r="136" spans="2:65" s="1" customFormat="1" ht="16.5" customHeight="1">
      <c r="B136" s="145"/>
      <c r="C136" s="146" t="s">
        <v>178</v>
      </c>
      <c r="D136" s="146" t="s">
        <v>114</v>
      </c>
      <c r="E136" s="147" t="s">
        <v>179</v>
      </c>
      <c r="F136" s="148" t="s">
        <v>180</v>
      </c>
      <c r="G136" s="149" t="s">
        <v>140</v>
      </c>
      <c r="H136" s="150">
        <v>153.5</v>
      </c>
      <c r="I136" s="267"/>
      <c r="J136" s="151">
        <f>ROUND(I136*H136,2)</f>
        <v>0</v>
      </c>
      <c r="K136" s="148" t="s">
        <v>118</v>
      </c>
      <c r="L136" s="36"/>
      <c r="M136" s="152" t="s">
        <v>5</v>
      </c>
      <c r="N136" s="153" t="s">
        <v>38</v>
      </c>
      <c r="O136" s="154">
        <v>4.5999999999999999E-2</v>
      </c>
      <c r="P136" s="154">
        <f>O136*H136</f>
        <v>7.0609999999999999</v>
      </c>
      <c r="Q136" s="154">
        <v>3.5999999999999999E-3</v>
      </c>
      <c r="R136" s="154">
        <f>Q136*H136</f>
        <v>0.55259999999999998</v>
      </c>
      <c r="S136" s="154">
        <v>0</v>
      </c>
      <c r="T136" s="155">
        <f>S136*H136</f>
        <v>0</v>
      </c>
      <c r="AR136" s="22" t="s">
        <v>119</v>
      </c>
      <c r="AT136" s="22" t="s">
        <v>114</v>
      </c>
      <c r="AU136" s="22" t="s">
        <v>79</v>
      </c>
      <c r="AY136" s="22" t="s">
        <v>112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22" t="s">
        <v>72</v>
      </c>
      <c r="BK136" s="156">
        <f>ROUND(I136*H136,2)</f>
        <v>0</v>
      </c>
      <c r="BL136" s="22" t="s">
        <v>119</v>
      </c>
      <c r="BM136" s="22" t="s">
        <v>181</v>
      </c>
    </row>
    <row r="137" spans="2:65" s="1" customFormat="1" ht="67.5">
      <c r="B137" s="36"/>
      <c r="D137" s="157" t="s">
        <v>121</v>
      </c>
      <c r="F137" s="158" t="s">
        <v>182</v>
      </c>
      <c r="L137" s="36"/>
      <c r="M137" s="159"/>
      <c r="N137" s="37"/>
      <c r="O137" s="37"/>
      <c r="P137" s="37"/>
      <c r="Q137" s="37"/>
      <c r="R137" s="37"/>
      <c r="S137" s="37"/>
      <c r="T137" s="65"/>
      <c r="AT137" s="22" t="s">
        <v>121</v>
      </c>
      <c r="AU137" s="22" t="s">
        <v>79</v>
      </c>
    </row>
    <row r="138" spans="2:65" s="11" customFormat="1">
      <c r="B138" s="160"/>
      <c r="D138" s="157" t="s">
        <v>123</v>
      </c>
      <c r="E138" s="161" t="s">
        <v>5</v>
      </c>
      <c r="F138" s="162" t="s">
        <v>183</v>
      </c>
      <c r="H138" s="163">
        <v>153.5</v>
      </c>
      <c r="L138" s="160"/>
      <c r="M138" s="164"/>
      <c r="N138" s="165"/>
      <c r="O138" s="165"/>
      <c r="P138" s="165"/>
      <c r="Q138" s="165"/>
      <c r="R138" s="165"/>
      <c r="S138" s="165"/>
      <c r="T138" s="166"/>
      <c r="AT138" s="161" t="s">
        <v>123</v>
      </c>
      <c r="AU138" s="161" t="s">
        <v>79</v>
      </c>
      <c r="AV138" s="11" t="s">
        <v>79</v>
      </c>
      <c r="AW138" s="11" t="s">
        <v>30</v>
      </c>
      <c r="AX138" s="11" t="s">
        <v>72</v>
      </c>
      <c r="AY138" s="161" t="s">
        <v>112</v>
      </c>
    </row>
    <row r="139" spans="2:65" s="10" customFormat="1" ht="29.85" customHeight="1">
      <c r="B139" s="133"/>
      <c r="D139" s="134" t="s">
        <v>66</v>
      </c>
      <c r="E139" s="143" t="s">
        <v>173</v>
      </c>
      <c r="F139" s="143" t="s">
        <v>184</v>
      </c>
      <c r="J139" s="144">
        <f>BK139</f>
        <v>0</v>
      </c>
      <c r="L139" s="133"/>
      <c r="M139" s="137"/>
      <c r="N139" s="138"/>
      <c r="O139" s="138"/>
      <c r="P139" s="139">
        <f>SUM(P140:P162)</f>
        <v>148.33500000000001</v>
      </c>
      <c r="Q139" s="138"/>
      <c r="R139" s="139">
        <f>SUM(R140:R162)</f>
        <v>19.723840000000003</v>
      </c>
      <c r="S139" s="138"/>
      <c r="T139" s="140">
        <f>SUM(T140:T162)</f>
        <v>0</v>
      </c>
      <c r="AR139" s="134" t="s">
        <v>72</v>
      </c>
      <c r="AT139" s="141" t="s">
        <v>66</v>
      </c>
      <c r="AU139" s="141" t="s">
        <v>72</v>
      </c>
      <c r="AY139" s="134" t="s">
        <v>112</v>
      </c>
      <c r="BK139" s="142">
        <f>SUM(BK140:BK162)</f>
        <v>0</v>
      </c>
    </row>
    <row r="140" spans="2:65" s="1" customFormat="1" ht="25.5" customHeight="1">
      <c r="B140" s="145"/>
      <c r="C140" s="146" t="s">
        <v>185</v>
      </c>
      <c r="D140" s="146" t="s">
        <v>114</v>
      </c>
      <c r="E140" s="147" t="s">
        <v>186</v>
      </c>
      <c r="F140" s="148" t="s">
        <v>187</v>
      </c>
      <c r="G140" s="149" t="s">
        <v>188</v>
      </c>
      <c r="H140" s="150">
        <v>19</v>
      </c>
      <c r="I140" s="267"/>
      <c r="J140" s="151">
        <f>ROUND(I140*H140,2)</f>
        <v>0</v>
      </c>
      <c r="K140" s="148" t="s">
        <v>118</v>
      </c>
      <c r="L140" s="36"/>
      <c r="M140" s="152" t="s">
        <v>5</v>
      </c>
      <c r="N140" s="153" t="s">
        <v>38</v>
      </c>
      <c r="O140" s="154">
        <v>3.839</v>
      </c>
      <c r="P140" s="154">
        <f>O140*H140</f>
        <v>72.941000000000003</v>
      </c>
      <c r="Q140" s="154">
        <v>0.42368</v>
      </c>
      <c r="R140" s="154">
        <f>Q140*H140</f>
        <v>8.0499200000000002</v>
      </c>
      <c r="S140" s="154">
        <v>0</v>
      </c>
      <c r="T140" s="155">
        <f>S140*H140</f>
        <v>0</v>
      </c>
      <c r="AR140" s="22" t="s">
        <v>119</v>
      </c>
      <c r="AT140" s="22" t="s">
        <v>114</v>
      </c>
      <c r="AU140" s="22" t="s">
        <v>79</v>
      </c>
      <c r="AY140" s="22" t="s">
        <v>112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22" t="s">
        <v>72</v>
      </c>
      <c r="BK140" s="156">
        <f>ROUND(I140*H140,2)</f>
        <v>0</v>
      </c>
      <c r="BL140" s="22" t="s">
        <v>119</v>
      </c>
      <c r="BM140" s="22" t="s">
        <v>189</v>
      </c>
    </row>
    <row r="141" spans="2:65" s="1" customFormat="1" ht="148.5">
      <c r="B141" s="36"/>
      <c r="D141" s="157" t="s">
        <v>121</v>
      </c>
      <c r="F141" s="158" t="s">
        <v>190</v>
      </c>
      <c r="L141" s="36"/>
      <c r="M141" s="159"/>
      <c r="N141" s="37"/>
      <c r="O141" s="37"/>
      <c r="P141" s="37"/>
      <c r="Q141" s="37"/>
      <c r="R141" s="37"/>
      <c r="S141" s="37"/>
      <c r="T141" s="65"/>
      <c r="AT141" s="22" t="s">
        <v>121</v>
      </c>
      <c r="AU141" s="22" t="s">
        <v>79</v>
      </c>
    </row>
    <row r="142" spans="2:65" s="11" customFormat="1">
      <c r="B142" s="160"/>
      <c r="D142" s="157" t="s">
        <v>123</v>
      </c>
      <c r="E142" s="161" t="s">
        <v>5</v>
      </c>
      <c r="F142" s="162" t="s">
        <v>119</v>
      </c>
      <c r="H142" s="163">
        <v>4</v>
      </c>
      <c r="L142" s="160"/>
      <c r="M142" s="164"/>
      <c r="N142" s="165"/>
      <c r="O142" s="165"/>
      <c r="P142" s="165"/>
      <c r="Q142" s="165"/>
      <c r="R142" s="165"/>
      <c r="S142" s="165"/>
      <c r="T142" s="166"/>
      <c r="AT142" s="161" t="s">
        <v>123</v>
      </c>
      <c r="AU142" s="161" t="s">
        <v>79</v>
      </c>
      <c r="AV142" s="11" t="s">
        <v>79</v>
      </c>
      <c r="AW142" s="11" t="s">
        <v>30</v>
      </c>
      <c r="AX142" s="11" t="s">
        <v>67</v>
      </c>
      <c r="AY142" s="161" t="s">
        <v>112</v>
      </c>
    </row>
    <row r="143" spans="2:65" s="11" customFormat="1">
      <c r="B143" s="160"/>
      <c r="D143" s="157" t="s">
        <v>123</v>
      </c>
      <c r="E143" s="161" t="s">
        <v>5</v>
      </c>
      <c r="F143" s="162" t="s">
        <v>72</v>
      </c>
      <c r="H143" s="163">
        <v>1</v>
      </c>
      <c r="L143" s="160"/>
      <c r="M143" s="164"/>
      <c r="N143" s="165"/>
      <c r="O143" s="165"/>
      <c r="P143" s="165"/>
      <c r="Q143" s="165"/>
      <c r="R143" s="165"/>
      <c r="S143" s="165"/>
      <c r="T143" s="166"/>
      <c r="AT143" s="161" t="s">
        <v>123</v>
      </c>
      <c r="AU143" s="161" t="s">
        <v>79</v>
      </c>
      <c r="AV143" s="11" t="s">
        <v>79</v>
      </c>
      <c r="AW143" s="11" t="s">
        <v>30</v>
      </c>
      <c r="AX143" s="11" t="s">
        <v>67</v>
      </c>
      <c r="AY143" s="161" t="s">
        <v>112</v>
      </c>
    </row>
    <row r="144" spans="2:65" s="11" customFormat="1">
      <c r="B144" s="160"/>
      <c r="D144" s="157" t="s">
        <v>123</v>
      </c>
      <c r="E144" s="161" t="s">
        <v>5</v>
      </c>
      <c r="F144" s="162" t="s">
        <v>147</v>
      </c>
      <c r="H144" s="163">
        <v>5</v>
      </c>
      <c r="L144" s="160"/>
      <c r="M144" s="164"/>
      <c r="N144" s="165"/>
      <c r="O144" s="165"/>
      <c r="P144" s="165"/>
      <c r="Q144" s="165"/>
      <c r="R144" s="165"/>
      <c r="S144" s="165"/>
      <c r="T144" s="166"/>
      <c r="AT144" s="161" t="s">
        <v>123</v>
      </c>
      <c r="AU144" s="161" t="s">
        <v>79</v>
      </c>
      <c r="AV144" s="11" t="s">
        <v>79</v>
      </c>
      <c r="AW144" s="11" t="s">
        <v>30</v>
      </c>
      <c r="AX144" s="11" t="s">
        <v>67</v>
      </c>
      <c r="AY144" s="161" t="s">
        <v>112</v>
      </c>
    </row>
    <row r="145" spans="2:65" s="11" customFormat="1">
      <c r="B145" s="160"/>
      <c r="D145" s="157" t="s">
        <v>123</v>
      </c>
      <c r="E145" s="161" t="s">
        <v>5</v>
      </c>
      <c r="F145" s="162" t="s">
        <v>79</v>
      </c>
      <c r="H145" s="163">
        <v>2</v>
      </c>
      <c r="L145" s="160"/>
      <c r="M145" s="164"/>
      <c r="N145" s="165"/>
      <c r="O145" s="165"/>
      <c r="P145" s="165"/>
      <c r="Q145" s="165"/>
      <c r="R145" s="165"/>
      <c r="S145" s="165"/>
      <c r="T145" s="166"/>
      <c r="AT145" s="161" t="s">
        <v>123</v>
      </c>
      <c r="AU145" s="161" t="s">
        <v>79</v>
      </c>
      <c r="AV145" s="11" t="s">
        <v>79</v>
      </c>
      <c r="AW145" s="11" t="s">
        <v>30</v>
      </c>
      <c r="AX145" s="11" t="s">
        <v>67</v>
      </c>
      <c r="AY145" s="161" t="s">
        <v>112</v>
      </c>
    </row>
    <row r="146" spans="2:65" s="11" customFormat="1">
      <c r="B146" s="160"/>
      <c r="D146" s="157" t="s">
        <v>123</v>
      </c>
      <c r="E146" s="161" t="s">
        <v>5</v>
      </c>
      <c r="F146" s="162" t="s">
        <v>169</v>
      </c>
      <c r="H146" s="163">
        <v>7</v>
      </c>
      <c r="L146" s="160"/>
      <c r="M146" s="164"/>
      <c r="N146" s="165"/>
      <c r="O146" s="165"/>
      <c r="P146" s="165"/>
      <c r="Q146" s="165"/>
      <c r="R146" s="165"/>
      <c r="S146" s="165"/>
      <c r="T146" s="166"/>
      <c r="AT146" s="161" t="s">
        <v>123</v>
      </c>
      <c r="AU146" s="161" t="s">
        <v>79</v>
      </c>
      <c r="AV146" s="11" t="s">
        <v>79</v>
      </c>
      <c r="AW146" s="11" t="s">
        <v>30</v>
      </c>
      <c r="AX146" s="11" t="s">
        <v>67</v>
      </c>
      <c r="AY146" s="161" t="s">
        <v>112</v>
      </c>
    </row>
    <row r="147" spans="2:65" s="12" customFormat="1">
      <c r="B147" s="167"/>
      <c r="D147" s="157" t="s">
        <v>123</v>
      </c>
      <c r="E147" s="168" t="s">
        <v>5</v>
      </c>
      <c r="F147" s="169" t="s">
        <v>136</v>
      </c>
      <c r="H147" s="170">
        <v>19</v>
      </c>
      <c r="L147" s="167"/>
      <c r="M147" s="171"/>
      <c r="N147" s="172"/>
      <c r="O147" s="172"/>
      <c r="P147" s="172"/>
      <c r="Q147" s="172"/>
      <c r="R147" s="172"/>
      <c r="S147" s="172"/>
      <c r="T147" s="173"/>
      <c r="AT147" s="168" t="s">
        <v>123</v>
      </c>
      <c r="AU147" s="168" t="s">
        <v>79</v>
      </c>
      <c r="AV147" s="12" t="s">
        <v>119</v>
      </c>
      <c r="AW147" s="12" t="s">
        <v>30</v>
      </c>
      <c r="AX147" s="12" t="s">
        <v>72</v>
      </c>
      <c r="AY147" s="168" t="s">
        <v>112</v>
      </c>
    </row>
    <row r="148" spans="2:65" s="1" customFormat="1" ht="25.5" customHeight="1">
      <c r="B148" s="145"/>
      <c r="C148" s="146" t="s">
        <v>191</v>
      </c>
      <c r="D148" s="146" t="s">
        <v>114</v>
      </c>
      <c r="E148" s="147" t="s">
        <v>192</v>
      </c>
      <c r="F148" s="148" t="s">
        <v>193</v>
      </c>
      <c r="G148" s="149" t="s">
        <v>188</v>
      </c>
      <c r="H148" s="150">
        <v>10</v>
      </c>
      <c r="I148" s="267"/>
      <c r="J148" s="151">
        <f>ROUND(I148*H148,2)</f>
        <v>0</v>
      </c>
      <c r="K148" s="148" t="s">
        <v>118</v>
      </c>
      <c r="L148" s="36"/>
      <c r="M148" s="152" t="s">
        <v>5</v>
      </c>
      <c r="N148" s="153" t="s">
        <v>38</v>
      </c>
      <c r="O148" s="154">
        <v>3.8170000000000002</v>
      </c>
      <c r="P148" s="154">
        <f>O148*H148</f>
        <v>38.17</v>
      </c>
      <c r="Q148" s="154">
        <v>0.42080000000000001</v>
      </c>
      <c r="R148" s="154">
        <f>Q148*H148</f>
        <v>4.2080000000000002</v>
      </c>
      <c r="S148" s="154">
        <v>0</v>
      </c>
      <c r="T148" s="155">
        <f>S148*H148</f>
        <v>0</v>
      </c>
      <c r="AR148" s="22" t="s">
        <v>119</v>
      </c>
      <c r="AT148" s="22" t="s">
        <v>114</v>
      </c>
      <c r="AU148" s="22" t="s">
        <v>79</v>
      </c>
      <c r="AY148" s="22" t="s">
        <v>112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22" t="s">
        <v>72</v>
      </c>
      <c r="BK148" s="156">
        <f>ROUND(I148*H148,2)</f>
        <v>0</v>
      </c>
      <c r="BL148" s="22" t="s">
        <v>119</v>
      </c>
      <c r="BM148" s="22" t="s">
        <v>194</v>
      </c>
    </row>
    <row r="149" spans="2:65" s="1" customFormat="1" ht="148.5">
      <c r="B149" s="36"/>
      <c r="D149" s="157" t="s">
        <v>121</v>
      </c>
      <c r="F149" s="158" t="s">
        <v>190</v>
      </c>
      <c r="L149" s="36"/>
      <c r="M149" s="159"/>
      <c r="N149" s="37"/>
      <c r="O149" s="37"/>
      <c r="P149" s="37"/>
      <c r="Q149" s="37"/>
      <c r="R149" s="37"/>
      <c r="S149" s="37"/>
      <c r="T149" s="65"/>
      <c r="AT149" s="22" t="s">
        <v>121</v>
      </c>
      <c r="AU149" s="22" t="s">
        <v>79</v>
      </c>
    </row>
    <row r="150" spans="2:65" s="11" customFormat="1">
      <c r="B150" s="160"/>
      <c r="D150" s="157" t="s">
        <v>123</v>
      </c>
      <c r="E150" s="161" t="s">
        <v>5</v>
      </c>
      <c r="F150" s="162" t="s">
        <v>79</v>
      </c>
      <c r="H150" s="163">
        <v>2</v>
      </c>
      <c r="L150" s="160"/>
      <c r="M150" s="164"/>
      <c r="N150" s="165"/>
      <c r="O150" s="165"/>
      <c r="P150" s="165"/>
      <c r="Q150" s="165"/>
      <c r="R150" s="165"/>
      <c r="S150" s="165"/>
      <c r="T150" s="166"/>
      <c r="AT150" s="161" t="s">
        <v>123</v>
      </c>
      <c r="AU150" s="161" t="s">
        <v>79</v>
      </c>
      <c r="AV150" s="11" t="s">
        <v>79</v>
      </c>
      <c r="AW150" s="11" t="s">
        <v>30</v>
      </c>
      <c r="AX150" s="11" t="s">
        <v>67</v>
      </c>
      <c r="AY150" s="161" t="s">
        <v>112</v>
      </c>
    </row>
    <row r="151" spans="2:65" s="11" customFormat="1">
      <c r="B151" s="160"/>
      <c r="D151" s="157" t="s">
        <v>123</v>
      </c>
      <c r="E151" s="161" t="s">
        <v>5</v>
      </c>
      <c r="F151" s="162" t="s">
        <v>72</v>
      </c>
      <c r="H151" s="163">
        <v>1</v>
      </c>
      <c r="L151" s="160"/>
      <c r="M151" s="164"/>
      <c r="N151" s="165"/>
      <c r="O151" s="165"/>
      <c r="P151" s="165"/>
      <c r="Q151" s="165"/>
      <c r="R151" s="165"/>
      <c r="S151" s="165"/>
      <c r="T151" s="166"/>
      <c r="AT151" s="161" t="s">
        <v>123</v>
      </c>
      <c r="AU151" s="161" t="s">
        <v>79</v>
      </c>
      <c r="AV151" s="11" t="s">
        <v>79</v>
      </c>
      <c r="AW151" s="11" t="s">
        <v>30</v>
      </c>
      <c r="AX151" s="11" t="s">
        <v>67</v>
      </c>
      <c r="AY151" s="161" t="s">
        <v>112</v>
      </c>
    </row>
    <row r="152" spans="2:65" s="11" customFormat="1">
      <c r="B152" s="160"/>
      <c r="D152" s="157" t="s">
        <v>123</v>
      </c>
      <c r="E152" s="161" t="s">
        <v>5</v>
      </c>
      <c r="F152" s="162" t="s">
        <v>79</v>
      </c>
      <c r="H152" s="163">
        <v>2</v>
      </c>
      <c r="L152" s="160"/>
      <c r="M152" s="164"/>
      <c r="N152" s="165"/>
      <c r="O152" s="165"/>
      <c r="P152" s="165"/>
      <c r="Q152" s="165"/>
      <c r="R152" s="165"/>
      <c r="S152" s="165"/>
      <c r="T152" s="166"/>
      <c r="AT152" s="161" t="s">
        <v>123</v>
      </c>
      <c r="AU152" s="161" t="s">
        <v>79</v>
      </c>
      <c r="AV152" s="11" t="s">
        <v>79</v>
      </c>
      <c r="AW152" s="11" t="s">
        <v>30</v>
      </c>
      <c r="AX152" s="11" t="s">
        <v>67</v>
      </c>
      <c r="AY152" s="161" t="s">
        <v>112</v>
      </c>
    </row>
    <row r="153" spans="2:65" s="11" customFormat="1">
      <c r="B153" s="160"/>
      <c r="D153" s="157" t="s">
        <v>123</v>
      </c>
      <c r="E153" s="161" t="s">
        <v>5</v>
      </c>
      <c r="F153" s="162" t="s">
        <v>147</v>
      </c>
      <c r="H153" s="163">
        <v>5</v>
      </c>
      <c r="L153" s="160"/>
      <c r="M153" s="164"/>
      <c r="N153" s="165"/>
      <c r="O153" s="165"/>
      <c r="P153" s="165"/>
      <c r="Q153" s="165"/>
      <c r="R153" s="165"/>
      <c r="S153" s="165"/>
      <c r="T153" s="166"/>
      <c r="AT153" s="161" t="s">
        <v>123</v>
      </c>
      <c r="AU153" s="161" t="s">
        <v>79</v>
      </c>
      <c r="AV153" s="11" t="s">
        <v>79</v>
      </c>
      <c r="AW153" s="11" t="s">
        <v>30</v>
      </c>
      <c r="AX153" s="11" t="s">
        <v>67</v>
      </c>
      <c r="AY153" s="161" t="s">
        <v>112</v>
      </c>
    </row>
    <row r="154" spans="2:65" s="12" customFormat="1">
      <c r="B154" s="167"/>
      <c r="D154" s="157" t="s">
        <v>123</v>
      </c>
      <c r="E154" s="168" t="s">
        <v>5</v>
      </c>
      <c r="F154" s="169" t="s">
        <v>136</v>
      </c>
      <c r="H154" s="170">
        <v>10</v>
      </c>
      <c r="L154" s="167"/>
      <c r="M154" s="171"/>
      <c r="N154" s="172"/>
      <c r="O154" s="172"/>
      <c r="P154" s="172"/>
      <c r="Q154" s="172"/>
      <c r="R154" s="172"/>
      <c r="S154" s="172"/>
      <c r="T154" s="173"/>
      <c r="AT154" s="168" t="s">
        <v>123</v>
      </c>
      <c r="AU154" s="168" t="s">
        <v>79</v>
      </c>
      <c r="AV154" s="12" t="s">
        <v>119</v>
      </c>
      <c r="AW154" s="12" t="s">
        <v>30</v>
      </c>
      <c r="AX154" s="12" t="s">
        <v>72</v>
      </c>
      <c r="AY154" s="168" t="s">
        <v>112</v>
      </c>
    </row>
    <row r="155" spans="2:65" s="1" customFormat="1" ht="25.5" customHeight="1">
      <c r="B155" s="145"/>
      <c r="C155" s="146" t="s">
        <v>195</v>
      </c>
      <c r="D155" s="146" t="s">
        <v>114</v>
      </c>
      <c r="E155" s="147" t="s">
        <v>196</v>
      </c>
      <c r="F155" s="148" t="s">
        <v>197</v>
      </c>
      <c r="G155" s="149" t="s">
        <v>188</v>
      </c>
      <c r="H155" s="150">
        <v>24</v>
      </c>
      <c r="I155" s="267"/>
      <c r="J155" s="151">
        <f>ROUND(I155*H155,2)</f>
        <v>0</v>
      </c>
      <c r="K155" s="148" t="s">
        <v>118</v>
      </c>
      <c r="L155" s="36"/>
      <c r="M155" s="152" t="s">
        <v>5</v>
      </c>
      <c r="N155" s="153" t="s">
        <v>38</v>
      </c>
      <c r="O155" s="154">
        <v>1.5509999999999999</v>
      </c>
      <c r="P155" s="154">
        <f>O155*H155</f>
        <v>37.223999999999997</v>
      </c>
      <c r="Q155" s="154">
        <v>0.31108000000000002</v>
      </c>
      <c r="R155" s="154">
        <f>Q155*H155</f>
        <v>7.4659200000000006</v>
      </c>
      <c r="S155" s="154">
        <v>0</v>
      </c>
      <c r="T155" s="155">
        <f>S155*H155</f>
        <v>0</v>
      </c>
      <c r="AR155" s="22" t="s">
        <v>119</v>
      </c>
      <c r="AT155" s="22" t="s">
        <v>114</v>
      </c>
      <c r="AU155" s="22" t="s">
        <v>79</v>
      </c>
      <c r="AY155" s="22" t="s">
        <v>112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22" t="s">
        <v>72</v>
      </c>
      <c r="BK155" s="156">
        <f>ROUND(I155*H155,2)</f>
        <v>0</v>
      </c>
      <c r="BL155" s="22" t="s">
        <v>119</v>
      </c>
      <c r="BM155" s="22" t="s">
        <v>198</v>
      </c>
    </row>
    <row r="156" spans="2:65" s="1" customFormat="1" ht="148.5">
      <c r="B156" s="36"/>
      <c r="D156" s="157" t="s">
        <v>121</v>
      </c>
      <c r="F156" s="158" t="s">
        <v>190</v>
      </c>
      <c r="L156" s="36"/>
      <c r="M156" s="159"/>
      <c r="N156" s="37"/>
      <c r="O156" s="37"/>
      <c r="P156" s="37"/>
      <c r="Q156" s="37"/>
      <c r="R156" s="37"/>
      <c r="S156" s="37"/>
      <c r="T156" s="65"/>
      <c r="AT156" s="22" t="s">
        <v>121</v>
      </c>
      <c r="AU156" s="22" t="s">
        <v>79</v>
      </c>
    </row>
    <row r="157" spans="2:65" s="11" customFormat="1">
      <c r="B157" s="160"/>
      <c r="D157" s="157" t="s">
        <v>123</v>
      </c>
      <c r="E157" s="161" t="s">
        <v>5</v>
      </c>
      <c r="F157" s="162" t="s">
        <v>137</v>
      </c>
      <c r="H157" s="163">
        <v>3</v>
      </c>
      <c r="L157" s="160"/>
      <c r="M157" s="164"/>
      <c r="N157" s="165"/>
      <c r="O157" s="165"/>
      <c r="P157" s="165"/>
      <c r="Q157" s="165"/>
      <c r="R157" s="165"/>
      <c r="S157" s="165"/>
      <c r="T157" s="166"/>
      <c r="AT157" s="161" t="s">
        <v>123</v>
      </c>
      <c r="AU157" s="161" t="s">
        <v>79</v>
      </c>
      <c r="AV157" s="11" t="s">
        <v>79</v>
      </c>
      <c r="AW157" s="11" t="s">
        <v>30</v>
      </c>
      <c r="AX157" s="11" t="s">
        <v>67</v>
      </c>
      <c r="AY157" s="161" t="s">
        <v>112</v>
      </c>
    </row>
    <row r="158" spans="2:65" s="11" customFormat="1">
      <c r="B158" s="160"/>
      <c r="D158" s="157" t="s">
        <v>123</v>
      </c>
      <c r="E158" s="161" t="s">
        <v>5</v>
      </c>
      <c r="F158" s="162" t="s">
        <v>137</v>
      </c>
      <c r="H158" s="163">
        <v>3</v>
      </c>
      <c r="L158" s="160"/>
      <c r="M158" s="164"/>
      <c r="N158" s="165"/>
      <c r="O158" s="165"/>
      <c r="P158" s="165"/>
      <c r="Q158" s="165"/>
      <c r="R158" s="165"/>
      <c r="S158" s="165"/>
      <c r="T158" s="166"/>
      <c r="AT158" s="161" t="s">
        <v>123</v>
      </c>
      <c r="AU158" s="161" t="s">
        <v>79</v>
      </c>
      <c r="AV158" s="11" t="s">
        <v>79</v>
      </c>
      <c r="AW158" s="11" t="s">
        <v>30</v>
      </c>
      <c r="AX158" s="11" t="s">
        <v>67</v>
      </c>
      <c r="AY158" s="161" t="s">
        <v>112</v>
      </c>
    </row>
    <row r="159" spans="2:65" s="11" customFormat="1">
      <c r="B159" s="160"/>
      <c r="D159" s="157" t="s">
        <v>123</v>
      </c>
      <c r="E159" s="161" t="s">
        <v>5</v>
      </c>
      <c r="F159" s="162" t="s">
        <v>147</v>
      </c>
      <c r="H159" s="163">
        <v>5</v>
      </c>
      <c r="L159" s="160"/>
      <c r="M159" s="164"/>
      <c r="N159" s="165"/>
      <c r="O159" s="165"/>
      <c r="P159" s="165"/>
      <c r="Q159" s="165"/>
      <c r="R159" s="165"/>
      <c r="S159" s="165"/>
      <c r="T159" s="166"/>
      <c r="AT159" s="161" t="s">
        <v>123</v>
      </c>
      <c r="AU159" s="161" t="s">
        <v>79</v>
      </c>
      <c r="AV159" s="11" t="s">
        <v>79</v>
      </c>
      <c r="AW159" s="11" t="s">
        <v>30</v>
      </c>
      <c r="AX159" s="11" t="s">
        <v>67</v>
      </c>
      <c r="AY159" s="161" t="s">
        <v>112</v>
      </c>
    </row>
    <row r="160" spans="2:65" s="11" customFormat="1">
      <c r="B160" s="160"/>
      <c r="D160" s="157" t="s">
        <v>123</v>
      </c>
      <c r="E160" s="161" t="s">
        <v>5</v>
      </c>
      <c r="F160" s="162" t="s">
        <v>79</v>
      </c>
      <c r="H160" s="163">
        <v>2</v>
      </c>
      <c r="L160" s="160"/>
      <c r="M160" s="164"/>
      <c r="N160" s="165"/>
      <c r="O160" s="165"/>
      <c r="P160" s="165"/>
      <c r="Q160" s="165"/>
      <c r="R160" s="165"/>
      <c r="S160" s="165"/>
      <c r="T160" s="166"/>
      <c r="AT160" s="161" t="s">
        <v>123</v>
      </c>
      <c r="AU160" s="161" t="s">
        <v>79</v>
      </c>
      <c r="AV160" s="11" t="s">
        <v>79</v>
      </c>
      <c r="AW160" s="11" t="s">
        <v>30</v>
      </c>
      <c r="AX160" s="11" t="s">
        <v>67</v>
      </c>
      <c r="AY160" s="161" t="s">
        <v>112</v>
      </c>
    </row>
    <row r="161" spans="2:65" s="11" customFormat="1">
      <c r="B161" s="160"/>
      <c r="D161" s="157" t="s">
        <v>123</v>
      </c>
      <c r="E161" s="161" t="s">
        <v>5</v>
      </c>
      <c r="F161" s="162" t="s">
        <v>191</v>
      </c>
      <c r="H161" s="163">
        <v>11</v>
      </c>
      <c r="L161" s="160"/>
      <c r="M161" s="164"/>
      <c r="N161" s="165"/>
      <c r="O161" s="165"/>
      <c r="P161" s="165"/>
      <c r="Q161" s="165"/>
      <c r="R161" s="165"/>
      <c r="S161" s="165"/>
      <c r="T161" s="166"/>
      <c r="AT161" s="161" t="s">
        <v>123</v>
      </c>
      <c r="AU161" s="161" t="s">
        <v>79</v>
      </c>
      <c r="AV161" s="11" t="s">
        <v>79</v>
      </c>
      <c r="AW161" s="11" t="s">
        <v>30</v>
      </c>
      <c r="AX161" s="11" t="s">
        <v>67</v>
      </c>
      <c r="AY161" s="161" t="s">
        <v>112</v>
      </c>
    </row>
    <row r="162" spans="2:65" s="12" customFormat="1">
      <c r="B162" s="167"/>
      <c r="D162" s="157" t="s">
        <v>123</v>
      </c>
      <c r="E162" s="168" t="s">
        <v>5</v>
      </c>
      <c r="F162" s="169" t="s">
        <v>136</v>
      </c>
      <c r="H162" s="170">
        <v>24</v>
      </c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123</v>
      </c>
      <c r="AU162" s="168" t="s">
        <v>79</v>
      </c>
      <c r="AV162" s="12" t="s">
        <v>119</v>
      </c>
      <c r="AW162" s="12" t="s">
        <v>30</v>
      </c>
      <c r="AX162" s="12" t="s">
        <v>72</v>
      </c>
      <c r="AY162" s="168" t="s">
        <v>112</v>
      </c>
    </row>
    <row r="163" spans="2:65" s="10" customFormat="1" ht="29.85" customHeight="1">
      <c r="B163" s="133"/>
      <c r="D163" s="134" t="s">
        <v>66</v>
      </c>
      <c r="E163" s="143" t="s">
        <v>178</v>
      </c>
      <c r="F163" s="143" t="s">
        <v>199</v>
      </c>
      <c r="J163" s="144">
        <f>BK163</f>
        <v>0</v>
      </c>
      <c r="L163" s="133"/>
      <c r="M163" s="137"/>
      <c r="N163" s="138"/>
      <c r="O163" s="138"/>
      <c r="P163" s="139">
        <f>SUM(P164:P180)</f>
        <v>80.517500000000013</v>
      </c>
      <c r="Q163" s="138"/>
      <c r="R163" s="139">
        <f>SUM(R164:R180)</f>
        <v>29.7864</v>
      </c>
      <c r="S163" s="138"/>
      <c r="T163" s="140">
        <f>SUM(T164:T180)</f>
        <v>229.57</v>
      </c>
      <c r="AR163" s="134" t="s">
        <v>72</v>
      </c>
      <c r="AT163" s="141" t="s">
        <v>66</v>
      </c>
      <c r="AU163" s="141" t="s">
        <v>72</v>
      </c>
      <c r="AY163" s="134" t="s">
        <v>112</v>
      </c>
      <c r="BK163" s="142">
        <f>SUM(BK164:BK180)</f>
        <v>0</v>
      </c>
    </row>
    <row r="164" spans="2:65" s="1" customFormat="1" ht="38.25" customHeight="1">
      <c r="B164" s="145"/>
      <c r="C164" s="146">
        <v>13</v>
      </c>
      <c r="D164" s="146" t="s">
        <v>114</v>
      </c>
      <c r="E164" s="147" t="s">
        <v>201</v>
      </c>
      <c r="F164" s="148" t="s">
        <v>202</v>
      </c>
      <c r="G164" s="149" t="s">
        <v>140</v>
      </c>
      <c r="H164" s="150">
        <v>126</v>
      </c>
      <c r="I164" s="267"/>
      <c r="J164" s="151">
        <f>ROUND(I164*H164,2)</f>
        <v>0</v>
      </c>
      <c r="K164" s="148" t="s">
        <v>118</v>
      </c>
      <c r="L164" s="36"/>
      <c r="M164" s="152" t="s">
        <v>5</v>
      </c>
      <c r="N164" s="153" t="s">
        <v>38</v>
      </c>
      <c r="O164" s="154">
        <v>0.26800000000000002</v>
      </c>
      <c r="P164" s="154">
        <f>O164*H164</f>
        <v>33.768000000000001</v>
      </c>
      <c r="Q164" s="154">
        <v>0.15540000000000001</v>
      </c>
      <c r="R164" s="154">
        <f>Q164*H164</f>
        <v>19.580400000000001</v>
      </c>
      <c r="S164" s="154">
        <v>0</v>
      </c>
      <c r="T164" s="155">
        <f>S164*H164</f>
        <v>0</v>
      </c>
      <c r="AR164" s="22" t="s">
        <v>119</v>
      </c>
      <c r="AT164" s="22" t="s">
        <v>114</v>
      </c>
      <c r="AU164" s="22" t="s">
        <v>79</v>
      </c>
      <c r="AY164" s="22" t="s">
        <v>112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22" t="s">
        <v>72</v>
      </c>
      <c r="BK164" s="156">
        <f>ROUND(I164*H164,2)</f>
        <v>0</v>
      </c>
      <c r="BL164" s="22" t="s">
        <v>119</v>
      </c>
      <c r="BM164" s="22" t="s">
        <v>203</v>
      </c>
    </row>
    <row r="165" spans="2:65" s="1" customFormat="1" ht="121.5">
      <c r="B165" s="36"/>
      <c r="D165" s="157" t="s">
        <v>121</v>
      </c>
      <c r="F165" s="158" t="s">
        <v>204</v>
      </c>
      <c r="L165" s="36"/>
      <c r="M165" s="159"/>
      <c r="N165" s="37"/>
      <c r="O165" s="37"/>
      <c r="P165" s="37"/>
      <c r="Q165" s="37"/>
      <c r="R165" s="37"/>
      <c r="S165" s="37"/>
      <c r="T165" s="65"/>
      <c r="AT165" s="22" t="s">
        <v>121</v>
      </c>
      <c r="AU165" s="22" t="s">
        <v>79</v>
      </c>
    </row>
    <row r="166" spans="2:65" s="11" customFormat="1">
      <c r="B166" s="160"/>
      <c r="D166" s="157" t="s">
        <v>123</v>
      </c>
      <c r="E166" s="161" t="s">
        <v>5</v>
      </c>
      <c r="F166" s="162" t="s">
        <v>205</v>
      </c>
      <c r="H166" s="163">
        <v>126</v>
      </c>
      <c r="L166" s="160"/>
      <c r="M166" s="164"/>
      <c r="N166" s="165"/>
      <c r="O166" s="165"/>
      <c r="P166" s="165"/>
      <c r="Q166" s="165"/>
      <c r="R166" s="165"/>
      <c r="S166" s="165"/>
      <c r="T166" s="166"/>
      <c r="AT166" s="161" t="s">
        <v>123</v>
      </c>
      <c r="AU166" s="161" t="s">
        <v>79</v>
      </c>
      <c r="AV166" s="11" t="s">
        <v>79</v>
      </c>
      <c r="AW166" s="11" t="s">
        <v>30</v>
      </c>
      <c r="AX166" s="11" t="s">
        <v>72</v>
      </c>
      <c r="AY166" s="161" t="s">
        <v>112</v>
      </c>
    </row>
    <row r="167" spans="2:65" s="1" customFormat="1" ht="16.5" customHeight="1">
      <c r="B167" s="145"/>
      <c r="C167" s="174">
        <v>14</v>
      </c>
      <c r="D167" s="174" t="s">
        <v>200</v>
      </c>
      <c r="E167" s="175" t="s">
        <v>206</v>
      </c>
      <c r="F167" s="176" t="s">
        <v>207</v>
      </c>
      <c r="G167" s="177" t="s">
        <v>140</v>
      </c>
      <c r="H167" s="178">
        <v>126</v>
      </c>
      <c r="I167" s="268"/>
      <c r="J167" s="179">
        <f>ROUND(I167*H167,2)</f>
        <v>0</v>
      </c>
      <c r="K167" s="176" t="s">
        <v>118</v>
      </c>
      <c r="L167" s="180"/>
      <c r="M167" s="181" t="s">
        <v>5</v>
      </c>
      <c r="N167" s="182" t="s">
        <v>38</v>
      </c>
      <c r="O167" s="154">
        <v>0</v>
      </c>
      <c r="P167" s="154">
        <f>O167*H167</f>
        <v>0</v>
      </c>
      <c r="Q167" s="154">
        <v>8.1000000000000003E-2</v>
      </c>
      <c r="R167" s="154">
        <f>Q167*H167</f>
        <v>10.206</v>
      </c>
      <c r="S167" s="154">
        <v>0</v>
      </c>
      <c r="T167" s="155">
        <f>S167*H167</f>
        <v>0</v>
      </c>
      <c r="AR167" s="22" t="s">
        <v>173</v>
      </c>
      <c r="AT167" s="22" t="s">
        <v>200</v>
      </c>
      <c r="AU167" s="22" t="s">
        <v>79</v>
      </c>
      <c r="AY167" s="22" t="s">
        <v>112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22" t="s">
        <v>72</v>
      </c>
      <c r="BK167" s="156">
        <f>ROUND(I167*H167,2)</f>
        <v>0</v>
      </c>
      <c r="BL167" s="22" t="s">
        <v>119</v>
      </c>
      <c r="BM167" s="22" t="s">
        <v>208</v>
      </c>
    </row>
    <row r="168" spans="2:65" s="1" customFormat="1" ht="25.5" customHeight="1">
      <c r="B168" s="145"/>
      <c r="C168" s="146">
        <v>15</v>
      </c>
      <c r="D168" s="146" t="s">
        <v>114</v>
      </c>
      <c r="E168" s="147" t="s">
        <v>209</v>
      </c>
      <c r="F168" s="148" t="s">
        <v>210</v>
      </c>
      <c r="G168" s="149" t="s">
        <v>140</v>
      </c>
      <c r="H168" s="150">
        <v>153.5</v>
      </c>
      <c r="I168" s="267"/>
      <c r="J168" s="151">
        <f>ROUND(I168*H168,2)</f>
        <v>0</v>
      </c>
      <c r="K168" s="148" t="s">
        <v>118</v>
      </c>
      <c r="L168" s="36"/>
      <c r="M168" s="152" t="s">
        <v>5</v>
      </c>
      <c r="N168" s="153" t="s">
        <v>38</v>
      </c>
      <c r="O168" s="154">
        <v>0.155</v>
      </c>
      <c r="P168" s="154">
        <f>O168*H168</f>
        <v>23.7925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AR168" s="22" t="s">
        <v>119</v>
      </c>
      <c r="AT168" s="22" t="s">
        <v>114</v>
      </c>
      <c r="AU168" s="22" t="s">
        <v>79</v>
      </c>
      <c r="AY168" s="22" t="s">
        <v>112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22" t="s">
        <v>72</v>
      </c>
      <c r="BK168" s="156">
        <f>ROUND(I168*H168,2)</f>
        <v>0</v>
      </c>
      <c r="BL168" s="22" t="s">
        <v>119</v>
      </c>
      <c r="BM168" s="22" t="s">
        <v>211</v>
      </c>
    </row>
    <row r="169" spans="2:65" s="1" customFormat="1" ht="40.5">
      <c r="B169" s="36"/>
      <c r="D169" s="157" t="s">
        <v>121</v>
      </c>
      <c r="F169" s="158" t="s">
        <v>212</v>
      </c>
      <c r="L169" s="36"/>
      <c r="M169" s="159"/>
      <c r="N169" s="37"/>
      <c r="O169" s="37"/>
      <c r="P169" s="37"/>
      <c r="Q169" s="37"/>
      <c r="R169" s="37"/>
      <c r="S169" s="37"/>
      <c r="T169" s="65"/>
      <c r="AT169" s="22" t="s">
        <v>121</v>
      </c>
      <c r="AU169" s="22" t="s">
        <v>79</v>
      </c>
    </row>
    <row r="170" spans="2:65" s="11" customFormat="1">
      <c r="B170" s="160"/>
      <c r="D170" s="157" t="s">
        <v>123</v>
      </c>
      <c r="E170" s="161" t="s">
        <v>5</v>
      </c>
      <c r="F170" s="162" t="s">
        <v>183</v>
      </c>
      <c r="H170" s="163">
        <v>153.5</v>
      </c>
      <c r="L170" s="160"/>
      <c r="M170" s="164"/>
      <c r="N170" s="165"/>
      <c r="O170" s="165"/>
      <c r="P170" s="165"/>
      <c r="Q170" s="165"/>
      <c r="R170" s="165"/>
      <c r="S170" s="165"/>
      <c r="T170" s="166"/>
      <c r="AT170" s="161" t="s">
        <v>123</v>
      </c>
      <c r="AU170" s="161" t="s">
        <v>79</v>
      </c>
      <c r="AV170" s="11" t="s">
        <v>79</v>
      </c>
      <c r="AW170" s="11" t="s">
        <v>30</v>
      </c>
      <c r="AX170" s="11" t="s">
        <v>72</v>
      </c>
      <c r="AY170" s="161" t="s">
        <v>112</v>
      </c>
    </row>
    <row r="171" spans="2:65" s="1" customFormat="1" ht="38.25" customHeight="1">
      <c r="B171" s="145"/>
      <c r="C171" s="146">
        <v>16</v>
      </c>
      <c r="D171" s="146" t="s">
        <v>114</v>
      </c>
      <c r="E171" s="147" t="s">
        <v>213</v>
      </c>
      <c r="F171" s="148" t="s">
        <v>214</v>
      </c>
      <c r="G171" s="149" t="s">
        <v>117</v>
      </c>
      <c r="H171" s="150">
        <v>11478.5</v>
      </c>
      <c r="I171" s="267"/>
      <c r="J171" s="151">
        <f>ROUND(I171*H171,2)</f>
        <v>0</v>
      </c>
      <c r="K171" s="148" t="s">
        <v>118</v>
      </c>
      <c r="L171" s="36"/>
      <c r="M171" s="152" t="s">
        <v>5</v>
      </c>
      <c r="N171" s="153" t="s">
        <v>38</v>
      </c>
      <c r="O171" s="154">
        <v>2E-3</v>
      </c>
      <c r="P171" s="154">
        <f>O171*H171</f>
        <v>22.957000000000001</v>
      </c>
      <c r="Q171" s="154">
        <v>0</v>
      </c>
      <c r="R171" s="154">
        <f>Q171*H171</f>
        <v>0</v>
      </c>
      <c r="S171" s="154">
        <v>0.02</v>
      </c>
      <c r="T171" s="155">
        <f>S171*H171</f>
        <v>229.57</v>
      </c>
      <c r="AR171" s="22" t="s">
        <v>119</v>
      </c>
      <c r="AT171" s="22" t="s">
        <v>114</v>
      </c>
      <c r="AU171" s="22" t="s">
        <v>79</v>
      </c>
      <c r="AY171" s="22" t="s">
        <v>112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22" t="s">
        <v>72</v>
      </c>
      <c r="BK171" s="156">
        <f>ROUND(I171*H171,2)</f>
        <v>0</v>
      </c>
      <c r="BL171" s="22" t="s">
        <v>119</v>
      </c>
      <c r="BM171" s="22" t="s">
        <v>215</v>
      </c>
    </row>
    <row r="172" spans="2:65" s="1" customFormat="1" ht="108">
      <c r="B172" s="36"/>
      <c r="D172" s="157" t="s">
        <v>121</v>
      </c>
      <c r="F172" s="158" t="s">
        <v>216</v>
      </c>
      <c r="L172" s="36"/>
      <c r="M172" s="159"/>
      <c r="N172" s="37"/>
      <c r="O172" s="37"/>
      <c r="P172" s="37"/>
      <c r="Q172" s="37"/>
      <c r="R172" s="37"/>
      <c r="S172" s="37"/>
      <c r="T172" s="65"/>
      <c r="AT172" s="22" t="s">
        <v>121</v>
      </c>
      <c r="AU172" s="22" t="s">
        <v>79</v>
      </c>
    </row>
    <row r="173" spans="2:65" s="11" customFormat="1">
      <c r="B173" s="160"/>
      <c r="D173" s="157" t="s">
        <v>123</v>
      </c>
      <c r="E173" s="161" t="s">
        <v>5</v>
      </c>
      <c r="F173" s="162" t="s">
        <v>217</v>
      </c>
      <c r="H173" s="163">
        <v>2470</v>
      </c>
      <c r="L173" s="160"/>
      <c r="M173" s="164"/>
      <c r="N173" s="165"/>
      <c r="O173" s="165"/>
      <c r="P173" s="165"/>
      <c r="Q173" s="165"/>
      <c r="R173" s="165"/>
      <c r="S173" s="165"/>
      <c r="T173" s="166"/>
      <c r="AT173" s="161" t="s">
        <v>123</v>
      </c>
      <c r="AU173" s="161" t="s">
        <v>79</v>
      </c>
      <c r="AV173" s="11" t="s">
        <v>79</v>
      </c>
      <c r="AW173" s="11" t="s">
        <v>30</v>
      </c>
      <c r="AX173" s="11" t="s">
        <v>67</v>
      </c>
      <c r="AY173" s="161" t="s">
        <v>112</v>
      </c>
    </row>
    <row r="174" spans="2:65" s="11" customFormat="1">
      <c r="B174" s="160"/>
      <c r="D174" s="157" t="s">
        <v>123</v>
      </c>
      <c r="E174" s="161" t="s">
        <v>5</v>
      </c>
      <c r="F174" s="162" t="s">
        <v>218</v>
      </c>
      <c r="H174" s="163">
        <v>548</v>
      </c>
      <c r="L174" s="160"/>
      <c r="M174" s="164"/>
      <c r="N174" s="165"/>
      <c r="O174" s="165"/>
      <c r="P174" s="165"/>
      <c r="Q174" s="165"/>
      <c r="R174" s="165"/>
      <c r="S174" s="165"/>
      <c r="T174" s="166"/>
      <c r="AT174" s="161" t="s">
        <v>123</v>
      </c>
      <c r="AU174" s="161" t="s">
        <v>79</v>
      </c>
      <c r="AV174" s="11" t="s">
        <v>79</v>
      </c>
      <c r="AW174" s="11" t="s">
        <v>30</v>
      </c>
      <c r="AX174" s="11" t="s">
        <v>67</v>
      </c>
      <c r="AY174" s="161" t="s">
        <v>112</v>
      </c>
    </row>
    <row r="175" spans="2:65" s="11" customFormat="1">
      <c r="B175" s="160"/>
      <c r="D175" s="157" t="s">
        <v>123</v>
      </c>
      <c r="E175" s="161" t="s">
        <v>5</v>
      </c>
      <c r="F175" s="162" t="s">
        <v>219</v>
      </c>
      <c r="H175" s="163">
        <v>1352</v>
      </c>
      <c r="L175" s="160"/>
      <c r="M175" s="164"/>
      <c r="N175" s="165"/>
      <c r="O175" s="165"/>
      <c r="P175" s="165"/>
      <c r="Q175" s="165"/>
      <c r="R175" s="165"/>
      <c r="S175" s="165"/>
      <c r="T175" s="166"/>
      <c r="AT175" s="161" t="s">
        <v>123</v>
      </c>
      <c r="AU175" s="161" t="s">
        <v>79</v>
      </c>
      <c r="AV175" s="11" t="s">
        <v>79</v>
      </c>
      <c r="AW175" s="11" t="s">
        <v>30</v>
      </c>
      <c r="AX175" s="11" t="s">
        <v>67</v>
      </c>
      <c r="AY175" s="161" t="s">
        <v>112</v>
      </c>
    </row>
    <row r="176" spans="2:65" s="11" customFormat="1">
      <c r="B176" s="160"/>
      <c r="D176" s="157" t="s">
        <v>123</v>
      </c>
      <c r="E176" s="161" t="s">
        <v>5</v>
      </c>
      <c r="F176" s="162" t="s">
        <v>220</v>
      </c>
      <c r="H176" s="163">
        <v>2130</v>
      </c>
      <c r="L176" s="160"/>
      <c r="M176" s="164"/>
      <c r="N176" s="165"/>
      <c r="O176" s="165"/>
      <c r="P176" s="165"/>
      <c r="Q176" s="165"/>
      <c r="R176" s="165"/>
      <c r="S176" s="165"/>
      <c r="T176" s="166"/>
      <c r="AT176" s="161" t="s">
        <v>123</v>
      </c>
      <c r="AU176" s="161" t="s">
        <v>79</v>
      </c>
      <c r="AV176" s="11" t="s">
        <v>79</v>
      </c>
      <c r="AW176" s="11" t="s">
        <v>30</v>
      </c>
      <c r="AX176" s="11" t="s">
        <v>67</v>
      </c>
      <c r="AY176" s="161" t="s">
        <v>112</v>
      </c>
    </row>
    <row r="177" spans="2:65" s="11" customFormat="1">
      <c r="B177" s="160"/>
      <c r="D177" s="157" t="s">
        <v>123</v>
      </c>
      <c r="E177" s="161" t="s">
        <v>5</v>
      </c>
      <c r="F177" s="162" t="s">
        <v>221</v>
      </c>
      <c r="H177" s="163">
        <v>5030</v>
      </c>
      <c r="L177" s="160"/>
      <c r="M177" s="164"/>
      <c r="N177" s="165"/>
      <c r="O177" s="165"/>
      <c r="P177" s="165"/>
      <c r="Q177" s="165"/>
      <c r="R177" s="165"/>
      <c r="S177" s="165"/>
      <c r="T177" s="166"/>
      <c r="AT177" s="161" t="s">
        <v>123</v>
      </c>
      <c r="AU177" s="161" t="s">
        <v>79</v>
      </c>
      <c r="AV177" s="11" t="s">
        <v>79</v>
      </c>
      <c r="AW177" s="11" t="s">
        <v>30</v>
      </c>
      <c r="AX177" s="11" t="s">
        <v>67</v>
      </c>
      <c r="AY177" s="161" t="s">
        <v>112</v>
      </c>
    </row>
    <row r="178" spans="2:65" s="11" customFormat="1">
      <c r="B178" s="160"/>
      <c r="D178" s="157" t="s">
        <v>123</v>
      </c>
      <c r="E178" s="161" t="s">
        <v>5</v>
      </c>
      <c r="F178" s="162" t="s">
        <v>222</v>
      </c>
      <c r="H178" s="163">
        <v>144</v>
      </c>
      <c r="L178" s="160"/>
      <c r="M178" s="164"/>
      <c r="N178" s="165"/>
      <c r="O178" s="165"/>
      <c r="P178" s="165"/>
      <c r="Q178" s="165"/>
      <c r="R178" s="165"/>
      <c r="S178" s="165"/>
      <c r="T178" s="166"/>
      <c r="AT178" s="161" t="s">
        <v>123</v>
      </c>
      <c r="AU178" s="161" t="s">
        <v>79</v>
      </c>
      <c r="AV178" s="11" t="s">
        <v>79</v>
      </c>
      <c r="AW178" s="11" t="s">
        <v>30</v>
      </c>
      <c r="AX178" s="11" t="s">
        <v>67</v>
      </c>
      <c r="AY178" s="161" t="s">
        <v>112</v>
      </c>
    </row>
    <row r="179" spans="2:65" s="11" customFormat="1">
      <c r="B179" s="160"/>
      <c r="D179" s="157" t="s">
        <v>123</v>
      </c>
      <c r="E179" s="161" t="s">
        <v>5</v>
      </c>
      <c r="F179" s="162" t="s">
        <v>223</v>
      </c>
      <c r="H179" s="163">
        <v>-195.5</v>
      </c>
      <c r="L179" s="160"/>
      <c r="M179" s="164"/>
      <c r="N179" s="165"/>
      <c r="O179" s="165"/>
      <c r="P179" s="165"/>
      <c r="Q179" s="165"/>
      <c r="R179" s="165"/>
      <c r="S179" s="165"/>
      <c r="T179" s="166"/>
      <c r="AT179" s="161" t="s">
        <v>123</v>
      </c>
      <c r="AU179" s="161" t="s">
        <v>79</v>
      </c>
      <c r="AV179" s="11" t="s">
        <v>79</v>
      </c>
      <c r="AW179" s="11" t="s">
        <v>30</v>
      </c>
      <c r="AX179" s="11" t="s">
        <v>67</v>
      </c>
      <c r="AY179" s="161" t="s">
        <v>112</v>
      </c>
    </row>
    <row r="180" spans="2:65" s="12" customFormat="1">
      <c r="B180" s="167"/>
      <c r="D180" s="157" t="s">
        <v>123</v>
      </c>
      <c r="E180" s="168" t="s">
        <v>5</v>
      </c>
      <c r="F180" s="169" t="s">
        <v>136</v>
      </c>
      <c r="H180" s="170">
        <v>11478.5</v>
      </c>
      <c r="L180" s="167"/>
      <c r="M180" s="171"/>
      <c r="N180" s="172"/>
      <c r="O180" s="172"/>
      <c r="P180" s="172"/>
      <c r="Q180" s="172"/>
      <c r="R180" s="172"/>
      <c r="S180" s="172"/>
      <c r="T180" s="173"/>
      <c r="AT180" s="168" t="s">
        <v>123</v>
      </c>
      <c r="AU180" s="168" t="s">
        <v>79</v>
      </c>
      <c r="AV180" s="12" t="s">
        <v>119</v>
      </c>
      <c r="AW180" s="12" t="s">
        <v>30</v>
      </c>
      <c r="AX180" s="12" t="s">
        <v>72</v>
      </c>
      <c r="AY180" s="168" t="s">
        <v>112</v>
      </c>
    </row>
    <row r="181" spans="2:65" s="10" customFormat="1" ht="29.85" customHeight="1">
      <c r="B181" s="133"/>
      <c r="D181" s="134" t="s">
        <v>66</v>
      </c>
      <c r="E181" s="143" t="s">
        <v>224</v>
      </c>
      <c r="F181" s="143" t="s">
        <v>225</v>
      </c>
      <c r="J181" s="144">
        <f>BK181</f>
        <v>0</v>
      </c>
      <c r="L181" s="133"/>
      <c r="M181" s="137"/>
      <c r="N181" s="138"/>
      <c r="O181" s="138"/>
      <c r="P181" s="139">
        <f>SUM(P182:P205)</f>
        <v>37.576003</v>
      </c>
      <c r="Q181" s="138"/>
      <c r="R181" s="139">
        <f>SUM(R182:R205)</f>
        <v>0</v>
      </c>
      <c r="S181" s="138"/>
      <c r="T181" s="140">
        <f>SUM(T182:T205)</f>
        <v>0</v>
      </c>
      <c r="AR181" s="134" t="s">
        <v>72</v>
      </c>
      <c r="AT181" s="141" t="s">
        <v>66</v>
      </c>
      <c r="AU181" s="141" t="s">
        <v>72</v>
      </c>
      <c r="AY181" s="134" t="s">
        <v>112</v>
      </c>
      <c r="BK181" s="142">
        <f>SUM(BK182:BK205)</f>
        <v>0</v>
      </c>
    </row>
    <row r="182" spans="2:65" s="1" customFormat="1" ht="25.5" customHeight="1">
      <c r="B182" s="145"/>
      <c r="C182" s="146">
        <v>17</v>
      </c>
      <c r="D182" s="146" t="s">
        <v>114</v>
      </c>
      <c r="E182" s="147" t="s">
        <v>226</v>
      </c>
      <c r="F182" s="148" t="s">
        <v>227</v>
      </c>
      <c r="G182" s="149" t="s">
        <v>151</v>
      </c>
      <c r="H182" s="150">
        <v>974.63</v>
      </c>
      <c r="I182" s="267"/>
      <c r="J182" s="151">
        <f>ROUND(I182*H182,2)</f>
        <v>0</v>
      </c>
      <c r="K182" s="148" t="s">
        <v>118</v>
      </c>
      <c r="L182" s="36"/>
      <c r="M182" s="152" t="s">
        <v>5</v>
      </c>
      <c r="N182" s="153" t="s">
        <v>38</v>
      </c>
      <c r="O182" s="154">
        <v>0.03</v>
      </c>
      <c r="P182" s="154">
        <f>O182*H182</f>
        <v>29.238899999999997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AR182" s="22" t="s">
        <v>119</v>
      </c>
      <c r="AT182" s="22" t="s">
        <v>114</v>
      </c>
      <c r="AU182" s="22" t="s">
        <v>79</v>
      </c>
      <c r="AY182" s="22" t="s">
        <v>112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22" t="s">
        <v>72</v>
      </c>
      <c r="BK182" s="156">
        <f>ROUND(I182*H182,2)</f>
        <v>0</v>
      </c>
      <c r="BL182" s="22" t="s">
        <v>119</v>
      </c>
      <c r="BM182" s="22" t="s">
        <v>228</v>
      </c>
    </row>
    <row r="183" spans="2:65" s="1" customFormat="1" ht="121.5">
      <c r="B183" s="36"/>
      <c r="D183" s="157" t="s">
        <v>121</v>
      </c>
      <c r="F183" s="158" t="s">
        <v>229</v>
      </c>
      <c r="L183" s="36"/>
      <c r="M183" s="159"/>
      <c r="N183" s="37"/>
      <c r="O183" s="37"/>
      <c r="P183" s="37"/>
      <c r="Q183" s="37"/>
      <c r="R183" s="37"/>
      <c r="S183" s="37"/>
      <c r="T183" s="65"/>
      <c r="AT183" s="22" t="s">
        <v>121</v>
      </c>
      <c r="AU183" s="22" t="s">
        <v>79</v>
      </c>
    </row>
    <row r="184" spans="2:65" s="11" customFormat="1">
      <c r="B184" s="160"/>
      <c r="D184" s="157" t="s">
        <v>123</v>
      </c>
      <c r="E184" s="161" t="s">
        <v>5</v>
      </c>
      <c r="F184" s="162" t="s">
        <v>230</v>
      </c>
      <c r="H184" s="163">
        <v>734.62</v>
      </c>
      <c r="L184" s="160"/>
      <c r="M184" s="164"/>
      <c r="N184" s="165"/>
      <c r="O184" s="165"/>
      <c r="P184" s="165"/>
      <c r="Q184" s="165"/>
      <c r="R184" s="165"/>
      <c r="S184" s="165"/>
      <c r="T184" s="166"/>
      <c r="AT184" s="161" t="s">
        <v>123</v>
      </c>
      <c r="AU184" s="161" t="s">
        <v>79</v>
      </c>
      <c r="AV184" s="11" t="s">
        <v>79</v>
      </c>
      <c r="AW184" s="11" t="s">
        <v>30</v>
      </c>
      <c r="AX184" s="11" t="s">
        <v>67</v>
      </c>
      <c r="AY184" s="161" t="s">
        <v>112</v>
      </c>
    </row>
    <row r="185" spans="2:65" s="11" customFormat="1">
      <c r="B185" s="160"/>
      <c r="D185" s="157" t="s">
        <v>123</v>
      </c>
      <c r="E185" s="161" t="s">
        <v>5</v>
      </c>
      <c r="F185" s="162" t="s">
        <v>231</v>
      </c>
      <c r="H185" s="163">
        <v>240.01</v>
      </c>
      <c r="L185" s="160"/>
      <c r="M185" s="164"/>
      <c r="N185" s="165"/>
      <c r="O185" s="165"/>
      <c r="P185" s="165"/>
      <c r="Q185" s="165"/>
      <c r="R185" s="165"/>
      <c r="S185" s="165"/>
      <c r="T185" s="166"/>
      <c r="AT185" s="161" t="s">
        <v>123</v>
      </c>
      <c r="AU185" s="161" t="s">
        <v>79</v>
      </c>
      <c r="AV185" s="11" t="s">
        <v>79</v>
      </c>
      <c r="AW185" s="11" t="s">
        <v>30</v>
      </c>
      <c r="AX185" s="11" t="s">
        <v>67</v>
      </c>
      <c r="AY185" s="161" t="s">
        <v>112</v>
      </c>
    </row>
    <row r="186" spans="2:65" s="12" customFormat="1">
      <c r="B186" s="167"/>
      <c r="D186" s="157" t="s">
        <v>123</v>
      </c>
      <c r="E186" s="168" t="s">
        <v>5</v>
      </c>
      <c r="F186" s="169" t="s">
        <v>136</v>
      </c>
      <c r="H186" s="170">
        <v>974.63</v>
      </c>
      <c r="L186" s="167"/>
      <c r="M186" s="171"/>
      <c r="N186" s="172"/>
      <c r="O186" s="172"/>
      <c r="P186" s="172"/>
      <c r="Q186" s="172"/>
      <c r="R186" s="172"/>
      <c r="S186" s="172"/>
      <c r="T186" s="173"/>
      <c r="AT186" s="168" t="s">
        <v>123</v>
      </c>
      <c r="AU186" s="168" t="s">
        <v>79</v>
      </c>
      <c r="AV186" s="12" t="s">
        <v>119</v>
      </c>
      <c r="AW186" s="12" t="s">
        <v>30</v>
      </c>
      <c r="AX186" s="12" t="s">
        <v>72</v>
      </c>
      <c r="AY186" s="168" t="s">
        <v>112</v>
      </c>
    </row>
    <row r="187" spans="2:65" s="1" customFormat="1" ht="25.5" customHeight="1">
      <c r="B187" s="145"/>
      <c r="C187" s="146">
        <v>18</v>
      </c>
      <c r="D187" s="146" t="s">
        <v>114</v>
      </c>
      <c r="E187" s="147" t="s">
        <v>232</v>
      </c>
      <c r="F187" s="148" t="s">
        <v>233</v>
      </c>
      <c r="G187" s="149" t="s">
        <v>151</v>
      </c>
      <c r="H187" s="315">
        <v>3120.13</v>
      </c>
      <c r="I187" s="267"/>
      <c r="J187" s="151">
        <f>ROUND(I187*H187,2)</f>
        <v>0</v>
      </c>
      <c r="K187" s="148" t="s">
        <v>118</v>
      </c>
      <c r="L187" s="36"/>
      <c r="M187" s="152" t="s">
        <v>5</v>
      </c>
      <c r="N187" s="153" t="s">
        <v>38</v>
      </c>
      <c r="O187" s="154">
        <v>2E-3</v>
      </c>
      <c r="P187" s="154">
        <f>O187*H187</f>
        <v>6.2402600000000001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AR187" s="22" t="s">
        <v>119</v>
      </c>
      <c r="AT187" s="22" t="s">
        <v>114</v>
      </c>
      <c r="AU187" s="22" t="s">
        <v>79</v>
      </c>
      <c r="AY187" s="22" t="s">
        <v>112</v>
      </c>
      <c r="BE187" s="156">
        <f>IF(N187="základní",J187,0)</f>
        <v>0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22" t="s">
        <v>72</v>
      </c>
      <c r="BK187" s="156">
        <f>ROUND(I187*H187,2)</f>
        <v>0</v>
      </c>
      <c r="BL187" s="22" t="s">
        <v>119</v>
      </c>
      <c r="BM187" s="22" t="s">
        <v>234</v>
      </c>
    </row>
    <row r="188" spans="2:65" s="1" customFormat="1" ht="121.5">
      <c r="B188" s="36"/>
      <c r="D188" s="157" t="s">
        <v>121</v>
      </c>
      <c r="F188" s="158" t="s">
        <v>229</v>
      </c>
      <c r="L188" s="36"/>
      <c r="M188" s="159"/>
      <c r="N188" s="37"/>
      <c r="O188" s="37"/>
      <c r="P188" s="37"/>
      <c r="Q188" s="37"/>
      <c r="R188" s="37"/>
      <c r="S188" s="37"/>
      <c r="T188" s="65"/>
      <c r="AT188" s="22" t="s">
        <v>121</v>
      </c>
      <c r="AU188" s="22" t="s">
        <v>79</v>
      </c>
    </row>
    <row r="189" spans="2:65" s="11" customFormat="1">
      <c r="B189" s="160"/>
      <c r="D189" s="157" t="s">
        <v>123</v>
      </c>
      <c r="F189" s="316" t="s">
        <v>458</v>
      </c>
      <c r="G189" s="317"/>
      <c r="H189" s="318">
        <v>3120.13</v>
      </c>
      <c r="L189" s="160"/>
      <c r="M189" s="164"/>
      <c r="N189" s="165"/>
      <c r="O189" s="165"/>
      <c r="P189" s="165"/>
      <c r="Q189" s="165"/>
      <c r="R189" s="165"/>
      <c r="S189" s="165"/>
      <c r="T189" s="166"/>
      <c r="AT189" s="161" t="s">
        <v>123</v>
      </c>
      <c r="AU189" s="161" t="s">
        <v>79</v>
      </c>
      <c r="AV189" s="11" t="s">
        <v>79</v>
      </c>
      <c r="AW189" s="11" t="s">
        <v>6</v>
      </c>
      <c r="AX189" s="11" t="s">
        <v>72</v>
      </c>
      <c r="AY189" s="161" t="s">
        <v>112</v>
      </c>
    </row>
    <row r="190" spans="2:65" s="1" customFormat="1" ht="25.5" customHeight="1">
      <c r="B190" s="145"/>
      <c r="C190" s="146">
        <v>19</v>
      </c>
      <c r="D190" s="146" t="s">
        <v>114</v>
      </c>
      <c r="E190" s="147" t="s">
        <v>235</v>
      </c>
      <c r="F190" s="148" t="s">
        <v>236</v>
      </c>
      <c r="G190" s="149" t="s">
        <v>151</v>
      </c>
      <c r="H190" s="150">
        <v>29.533000000000001</v>
      </c>
      <c r="I190" s="267"/>
      <c r="J190" s="151">
        <f>ROUND(I190*H190,2)</f>
        <v>0</v>
      </c>
      <c r="K190" s="148" t="s">
        <v>118</v>
      </c>
      <c r="L190" s="36"/>
      <c r="M190" s="152" t="s">
        <v>5</v>
      </c>
      <c r="N190" s="153" t="s">
        <v>38</v>
      </c>
      <c r="O190" s="154">
        <v>3.2000000000000001E-2</v>
      </c>
      <c r="P190" s="154">
        <f>O190*H190</f>
        <v>0.94505600000000001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AR190" s="22" t="s">
        <v>119</v>
      </c>
      <c r="AT190" s="22" t="s">
        <v>114</v>
      </c>
      <c r="AU190" s="22" t="s">
        <v>79</v>
      </c>
      <c r="AY190" s="22" t="s">
        <v>112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22" t="s">
        <v>72</v>
      </c>
      <c r="BK190" s="156">
        <f>ROUND(I190*H190,2)</f>
        <v>0</v>
      </c>
      <c r="BL190" s="22" t="s">
        <v>119</v>
      </c>
      <c r="BM190" s="22" t="s">
        <v>237</v>
      </c>
    </row>
    <row r="191" spans="2:65" s="1" customFormat="1" ht="121.5">
      <c r="B191" s="36"/>
      <c r="D191" s="157" t="s">
        <v>121</v>
      </c>
      <c r="F191" s="158" t="s">
        <v>229</v>
      </c>
      <c r="L191" s="36"/>
      <c r="M191" s="159"/>
      <c r="N191" s="37"/>
      <c r="O191" s="37"/>
      <c r="P191" s="37"/>
      <c r="Q191" s="37"/>
      <c r="R191" s="37"/>
      <c r="S191" s="37"/>
      <c r="T191" s="65"/>
      <c r="AT191" s="22" t="s">
        <v>121</v>
      </c>
      <c r="AU191" s="22" t="s">
        <v>79</v>
      </c>
    </row>
    <row r="192" spans="2:65" s="11" customFormat="1">
      <c r="B192" s="160"/>
      <c r="D192" s="157" t="s">
        <v>123</v>
      </c>
      <c r="E192" s="161" t="s">
        <v>5</v>
      </c>
      <c r="F192" s="162" t="s">
        <v>238</v>
      </c>
      <c r="H192" s="163">
        <v>15.042999999999999</v>
      </c>
      <c r="L192" s="160"/>
      <c r="M192" s="164"/>
      <c r="N192" s="165"/>
      <c r="O192" s="165"/>
      <c r="P192" s="165"/>
      <c r="Q192" s="165"/>
      <c r="R192" s="165"/>
      <c r="S192" s="165"/>
      <c r="T192" s="166"/>
      <c r="AT192" s="161" t="s">
        <v>123</v>
      </c>
      <c r="AU192" s="161" t="s">
        <v>79</v>
      </c>
      <c r="AV192" s="11" t="s">
        <v>79</v>
      </c>
      <c r="AW192" s="11" t="s">
        <v>30</v>
      </c>
      <c r="AX192" s="11" t="s">
        <v>67</v>
      </c>
      <c r="AY192" s="161" t="s">
        <v>112</v>
      </c>
    </row>
    <row r="193" spans="2:65" s="11" customFormat="1">
      <c r="B193" s="160"/>
      <c r="D193" s="157" t="s">
        <v>123</v>
      </c>
      <c r="E193" s="161" t="s">
        <v>5</v>
      </c>
      <c r="F193" s="162" t="s">
        <v>239</v>
      </c>
      <c r="H193" s="163">
        <v>14.49</v>
      </c>
      <c r="L193" s="160"/>
      <c r="M193" s="164"/>
      <c r="N193" s="165"/>
      <c r="O193" s="165"/>
      <c r="P193" s="165"/>
      <c r="Q193" s="165"/>
      <c r="R193" s="165"/>
      <c r="S193" s="165"/>
      <c r="T193" s="166"/>
      <c r="AT193" s="161" t="s">
        <v>123</v>
      </c>
      <c r="AU193" s="161" t="s">
        <v>79</v>
      </c>
      <c r="AV193" s="11" t="s">
        <v>79</v>
      </c>
      <c r="AW193" s="11" t="s">
        <v>30</v>
      </c>
      <c r="AX193" s="11" t="s">
        <v>67</v>
      </c>
      <c r="AY193" s="161" t="s">
        <v>112</v>
      </c>
    </row>
    <row r="194" spans="2:65" s="12" customFormat="1">
      <c r="B194" s="167"/>
      <c r="D194" s="157" t="s">
        <v>123</v>
      </c>
      <c r="E194" s="168" t="s">
        <v>5</v>
      </c>
      <c r="F194" s="169" t="s">
        <v>136</v>
      </c>
      <c r="H194" s="170">
        <v>29.533000000000001</v>
      </c>
      <c r="L194" s="167"/>
      <c r="M194" s="171"/>
      <c r="N194" s="172"/>
      <c r="O194" s="172"/>
      <c r="P194" s="172"/>
      <c r="Q194" s="172"/>
      <c r="R194" s="172"/>
      <c r="S194" s="172"/>
      <c r="T194" s="173"/>
      <c r="AT194" s="168" t="s">
        <v>123</v>
      </c>
      <c r="AU194" s="168" t="s">
        <v>79</v>
      </c>
      <c r="AV194" s="12" t="s">
        <v>119</v>
      </c>
      <c r="AW194" s="12" t="s">
        <v>30</v>
      </c>
      <c r="AX194" s="12" t="s">
        <v>72</v>
      </c>
      <c r="AY194" s="168" t="s">
        <v>112</v>
      </c>
    </row>
    <row r="195" spans="2:65" s="1" customFormat="1" ht="25.5" customHeight="1">
      <c r="B195" s="145"/>
      <c r="C195" s="146">
        <v>20</v>
      </c>
      <c r="D195" s="146" t="s">
        <v>114</v>
      </c>
      <c r="E195" s="147" t="s">
        <v>240</v>
      </c>
      <c r="F195" s="148" t="s">
        <v>233</v>
      </c>
      <c r="G195" s="149" t="s">
        <v>151</v>
      </c>
      <c r="H195" s="150">
        <v>383.92899999999997</v>
      </c>
      <c r="I195" s="267"/>
      <c r="J195" s="151">
        <f>ROUND(I195*H195,2)</f>
        <v>0</v>
      </c>
      <c r="K195" s="148" t="s">
        <v>118</v>
      </c>
      <c r="L195" s="36"/>
      <c r="M195" s="152" t="s">
        <v>5</v>
      </c>
      <c r="N195" s="153" t="s">
        <v>38</v>
      </c>
      <c r="O195" s="154">
        <v>3.0000000000000001E-3</v>
      </c>
      <c r="P195" s="154">
        <f>O195*H195</f>
        <v>1.1517869999999999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AR195" s="22" t="s">
        <v>119</v>
      </c>
      <c r="AT195" s="22" t="s">
        <v>114</v>
      </c>
      <c r="AU195" s="22" t="s">
        <v>79</v>
      </c>
      <c r="AY195" s="22" t="s">
        <v>112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22" t="s">
        <v>72</v>
      </c>
      <c r="BK195" s="156">
        <f>ROUND(I195*H195,2)</f>
        <v>0</v>
      </c>
      <c r="BL195" s="22" t="s">
        <v>119</v>
      </c>
      <c r="BM195" s="22" t="s">
        <v>241</v>
      </c>
    </row>
    <row r="196" spans="2:65" s="1" customFormat="1" ht="121.5">
      <c r="B196" s="36"/>
      <c r="D196" s="157" t="s">
        <v>121</v>
      </c>
      <c r="F196" s="158" t="s">
        <v>229</v>
      </c>
      <c r="L196" s="36"/>
      <c r="M196" s="159"/>
      <c r="N196" s="37"/>
      <c r="O196" s="37"/>
      <c r="P196" s="37"/>
      <c r="Q196" s="37"/>
      <c r="R196" s="37"/>
      <c r="S196" s="37"/>
      <c r="T196" s="65"/>
      <c r="AT196" s="22" t="s">
        <v>121</v>
      </c>
      <c r="AU196" s="22" t="s">
        <v>79</v>
      </c>
    </row>
    <row r="197" spans="2:65" s="11" customFormat="1">
      <c r="B197" s="160"/>
      <c r="D197" s="157" t="s">
        <v>123</v>
      </c>
      <c r="F197" s="162" t="s">
        <v>242</v>
      </c>
      <c r="H197" s="163">
        <v>383.92899999999997</v>
      </c>
      <c r="L197" s="160"/>
      <c r="M197" s="164"/>
      <c r="N197" s="165"/>
      <c r="O197" s="165"/>
      <c r="P197" s="165"/>
      <c r="Q197" s="165"/>
      <c r="R197" s="165"/>
      <c r="S197" s="165"/>
      <c r="T197" s="166"/>
      <c r="AT197" s="161" t="s">
        <v>123</v>
      </c>
      <c r="AU197" s="161" t="s">
        <v>79</v>
      </c>
      <c r="AV197" s="11" t="s">
        <v>79</v>
      </c>
      <c r="AW197" s="11" t="s">
        <v>6</v>
      </c>
      <c r="AX197" s="11" t="s">
        <v>72</v>
      </c>
      <c r="AY197" s="161" t="s">
        <v>112</v>
      </c>
    </row>
    <row r="198" spans="2:65" s="1" customFormat="1" ht="38.25" customHeight="1">
      <c r="B198" s="145"/>
      <c r="C198" s="146">
        <v>21</v>
      </c>
      <c r="D198" s="146" t="s">
        <v>114</v>
      </c>
      <c r="E198" s="147" t="s">
        <v>243</v>
      </c>
      <c r="F198" s="148" t="s">
        <v>244</v>
      </c>
      <c r="G198" s="149" t="s">
        <v>151</v>
      </c>
      <c r="H198" s="315">
        <v>15.042999999999999</v>
      </c>
      <c r="I198" s="267"/>
      <c r="J198" s="151">
        <f>ROUND(I198*H198,2)</f>
        <v>0</v>
      </c>
      <c r="K198" s="148" t="s">
        <v>118</v>
      </c>
      <c r="L198" s="36"/>
      <c r="M198" s="152" t="s">
        <v>5</v>
      </c>
      <c r="N198" s="153" t="s">
        <v>38</v>
      </c>
      <c r="O198" s="154">
        <v>0</v>
      </c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AR198" s="22" t="s">
        <v>119</v>
      </c>
      <c r="AT198" s="22" t="s">
        <v>114</v>
      </c>
      <c r="AU198" s="22" t="s">
        <v>79</v>
      </c>
      <c r="AY198" s="22" t="s">
        <v>112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22" t="s">
        <v>72</v>
      </c>
      <c r="BK198" s="156">
        <f>ROUND(I198*H198,2)</f>
        <v>0</v>
      </c>
      <c r="BL198" s="22" t="s">
        <v>119</v>
      </c>
      <c r="BM198" s="22" t="s">
        <v>245</v>
      </c>
    </row>
    <row r="199" spans="2:65" s="1" customFormat="1" ht="108">
      <c r="B199" s="36"/>
      <c r="D199" s="157" t="s">
        <v>121</v>
      </c>
      <c r="F199" s="158" t="s">
        <v>246</v>
      </c>
      <c r="L199" s="36"/>
      <c r="M199" s="159"/>
      <c r="N199" s="37"/>
      <c r="O199" s="37"/>
      <c r="P199" s="37"/>
      <c r="Q199" s="37"/>
      <c r="R199" s="37"/>
      <c r="S199" s="37"/>
      <c r="T199" s="65"/>
      <c r="AT199" s="22" t="s">
        <v>121</v>
      </c>
      <c r="AU199" s="22" t="s">
        <v>79</v>
      </c>
    </row>
    <row r="200" spans="2:65" s="11" customFormat="1">
      <c r="B200" s="160"/>
      <c r="D200" s="157" t="s">
        <v>123</v>
      </c>
      <c r="E200" s="161" t="s">
        <v>5</v>
      </c>
      <c r="F200" s="162" t="s">
        <v>238</v>
      </c>
      <c r="H200" s="163">
        <v>15.042999999999999</v>
      </c>
      <c r="L200" s="160"/>
      <c r="M200" s="164"/>
      <c r="N200" s="165"/>
      <c r="O200" s="165"/>
      <c r="P200" s="165"/>
      <c r="Q200" s="165"/>
      <c r="R200" s="165"/>
      <c r="S200" s="165"/>
      <c r="T200" s="166"/>
      <c r="AT200" s="161" t="s">
        <v>123</v>
      </c>
      <c r="AU200" s="161" t="s">
        <v>79</v>
      </c>
      <c r="AV200" s="11" t="s">
        <v>79</v>
      </c>
      <c r="AW200" s="11" t="s">
        <v>30</v>
      </c>
      <c r="AX200" s="11" t="s">
        <v>67</v>
      </c>
      <c r="AY200" s="161" t="s">
        <v>112</v>
      </c>
    </row>
    <row r="201" spans="2:65" s="1" customFormat="1" ht="25.5" customHeight="1">
      <c r="B201" s="145"/>
      <c r="C201" s="146">
        <v>22</v>
      </c>
      <c r="D201" s="146" t="s">
        <v>114</v>
      </c>
      <c r="E201" s="147" t="s">
        <v>247</v>
      </c>
      <c r="F201" s="148" t="s">
        <v>248</v>
      </c>
      <c r="G201" s="149" t="s">
        <v>151</v>
      </c>
      <c r="H201" s="150">
        <v>254.5</v>
      </c>
      <c r="I201" s="267"/>
      <c r="J201" s="151">
        <f>ROUND(I201*H201,2)</f>
        <v>0</v>
      </c>
      <c r="K201" s="148" t="s">
        <v>118</v>
      </c>
      <c r="L201" s="36"/>
      <c r="M201" s="152" t="s">
        <v>5</v>
      </c>
      <c r="N201" s="153" t="s">
        <v>38</v>
      </c>
      <c r="O201" s="154">
        <v>0</v>
      </c>
      <c r="P201" s="154">
        <f>O201*H201</f>
        <v>0</v>
      </c>
      <c r="Q201" s="154">
        <v>0</v>
      </c>
      <c r="R201" s="154">
        <f>Q201*H201</f>
        <v>0</v>
      </c>
      <c r="S201" s="154">
        <v>0</v>
      </c>
      <c r="T201" s="155">
        <f>S201*H201</f>
        <v>0</v>
      </c>
      <c r="AR201" s="22" t="s">
        <v>119</v>
      </c>
      <c r="AT201" s="22" t="s">
        <v>114</v>
      </c>
      <c r="AU201" s="22" t="s">
        <v>79</v>
      </c>
      <c r="AY201" s="22" t="s">
        <v>112</v>
      </c>
      <c r="BE201" s="156">
        <f>IF(N201="základní",J201,0)</f>
        <v>0</v>
      </c>
      <c r="BF201" s="156">
        <f>IF(N201="snížená",J201,0)</f>
        <v>0</v>
      </c>
      <c r="BG201" s="156">
        <f>IF(N201="zákl. přenesená",J201,0)</f>
        <v>0</v>
      </c>
      <c r="BH201" s="156">
        <f>IF(N201="sníž. přenesená",J201,0)</f>
        <v>0</v>
      </c>
      <c r="BI201" s="156">
        <f>IF(N201="nulová",J201,0)</f>
        <v>0</v>
      </c>
      <c r="BJ201" s="22" t="s">
        <v>72</v>
      </c>
      <c r="BK201" s="156">
        <f>ROUND(I201*H201,2)</f>
        <v>0</v>
      </c>
      <c r="BL201" s="22" t="s">
        <v>119</v>
      </c>
      <c r="BM201" s="22" t="s">
        <v>249</v>
      </c>
    </row>
    <row r="202" spans="2:65" s="1" customFormat="1" ht="108">
      <c r="B202" s="36"/>
      <c r="D202" s="157" t="s">
        <v>121</v>
      </c>
      <c r="F202" s="158" t="s">
        <v>246</v>
      </c>
      <c r="L202" s="36"/>
      <c r="M202" s="159"/>
      <c r="N202" s="37"/>
      <c r="O202" s="37"/>
      <c r="P202" s="37"/>
      <c r="Q202" s="37"/>
      <c r="R202" s="37"/>
      <c r="S202" s="37"/>
      <c r="T202" s="65"/>
      <c r="AT202" s="22" t="s">
        <v>121</v>
      </c>
      <c r="AU202" s="22" t="s">
        <v>79</v>
      </c>
    </row>
    <row r="203" spans="2:65" s="11" customFormat="1">
      <c r="B203" s="160"/>
      <c r="D203" s="157" t="s">
        <v>123</v>
      </c>
      <c r="E203" s="161" t="s">
        <v>5</v>
      </c>
      <c r="F203" s="162" t="s">
        <v>231</v>
      </c>
      <c r="H203" s="163">
        <v>240.01</v>
      </c>
      <c r="L203" s="160"/>
      <c r="M203" s="164"/>
      <c r="N203" s="165"/>
      <c r="O203" s="165"/>
      <c r="P203" s="165"/>
      <c r="Q203" s="165"/>
      <c r="R203" s="165"/>
      <c r="S203" s="165"/>
      <c r="T203" s="166"/>
      <c r="AT203" s="161" t="s">
        <v>123</v>
      </c>
      <c r="AU203" s="161" t="s">
        <v>79</v>
      </c>
      <c r="AV203" s="11" t="s">
        <v>79</v>
      </c>
      <c r="AW203" s="11" t="s">
        <v>30</v>
      </c>
      <c r="AX203" s="11" t="s">
        <v>67</v>
      </c>
      <c r="AY203" s="161" t="s">
        <v>112</v>
      </c>
    </row>
    <row r="204" spans="2:65" s="11" customFormat="1">
      <c r="B204" s="160"/>
      <c r="D204" s="157" t="s">
        <v>123</v>
      </c>
      <c r="E204" s="161" t="s">
        <v>5</v>
      </c>
      <c r="F204" s="162" t="s">
        <v>250</v>
      </c>
      <c r="H204" s="163">
        <v>14.49</v>
      </c>
      <c r="L204" s="160"/>
      <c r="M204" s="164"/>
      <c r="N204" s="165"/>
      <c r="O204" s="165"/>
      <c r="P204" s="165"/>
      <c r="Q204" s="165"/>
      <c r="R204" s="165"/>
      <c r="S204" s="165"/>
      <c r="T204" s="166"/>
      <c r="AT204" s="161" t="s">
        <v>123</v>
      </c>
      <c r="AU204" s="161" t="s">
        <v>79</v>
      </c>
      <c r="AV204" s="11" t="s">
        <v>79</v>
      </c>
      <c r="AW204" s="11" t="s">
        <v>30</v>
      </c>
      <c r="AX204" s="11" t="s">
        <v>67</v>
      </c>
      <c r="AY204" s="161" t="s">
        <v>112</v>
      </c>
    </row>
    <row r="205" spans="2:65" s="12" customFormat="1">
      <c r="B205" s="167"/>
      <c r="D205" s="157" t="s">
        <v>123</v>
      </c>
      <c r="E205" s="168" t="s">
        <v>5</v>
      </c>
      <c r="F205" s="169" t="s">
        <v>136</v>
      </c>
      <c r="H205" s="170">
        <v>254.5</v>
      </c>
      <c r="L205" s="167"/>
      <c r="M205" s="171"/>
      <c r="N205" s="172"/>
      <c r="O205" s="172"/>
      <c r="P205" s="172"/>
      <c r="Q205" s="172"/>
      <c r="R205" s="172"/>
      <c r="S205" s="172"/>
      <c r="T205" s="173"/>
      <c r="AT205" s="168" t="s">
        <v>123</v>
      </c>
      <c r="AU205" s="168" t="s">
        <v>79</v>
      </c>
      <c r="AV205" s="12" t="s">
        <v>119</v>
      </c>
      <c r="AW205" s="12" t="s">
        <v>30</v>
      </c>
      <c r="AX205" s="12" t="s">
        <v>72</v>
      </c>
      <c r="AY205" s="168" t="s">
        <v>112</v>
      </c>
    </row>
    <row r="206" spans="2:65" s="10" customFormat="1" ht="37.35" customHeight="1">
      <c r="B206" s="133"/>
      <c r="D206" s="134" t="s">
        <v>66</v>
      </c>
      <c r="E206" s="135" t="s">
        <v>251</v>
      </c>
      <c r="F206" s="135" t="s">
        <v>252</v>
      </c>
      <c r="J206" s="136">
        <f>BK206</f>
        <v>0</v>
      </c>
      <c r="L206" s="133"/>
      <c r="M206" s="137"/>
      <c r="N206" s="138"/>
      <c r="O206" s="138"/>
      <c r="P206" s="139">
        <f>P207+P209+P211</f>
        <v>0</v>
      </c>
      <c r="Q206" s="138"/>
      <c r="R206" s="139">
        <f>R207+R209+R211</f>
        <v>0</v>
      </c>
      <c r="S206" s="138"/>
      <c r="T206" s="140">
        <f>T207+T209+T211</f>
        <v>0</v>
      </c>
      <c r="AR206" s="134" t="s">
        <v>147</v>
      </c>
      <c r="AT206" s="141" t="s">
        <v>66</v>
      </c>
      <c r="AU206" s="141" t="s">
        <v>67</v>
      </c>
      <c r="AY206" s="134" t="s">
        <v>112</v>
      </c>
      <c r="BK206" s="142">
        <f>BK207+BK209+BK211</f>
        <v>0</v>
      </c>
    </row>
    <row r="207" spans="2:65" s="10" customFormat="1" ht="19.899999999999999" customHeight="1">
      <c r="B207" s="133"/>
      <c r="D207" s="134" t="s">
        <v>66</v>
      </c>
      <c r="E207" s="143" t="s">
        <v>253</v>
      </c>
      <c r="F207" s="143" t="s">
        <v>254</v>
      </c>
      <c r="J207" s="144">
        <f>BK207</f>
        <v>0</v>
      </c>
      <c r="L207" s="133"/>
      <c r="M207" s="137"/>
      <c r="N207" s="138"/>
      <c r="O207" s="138"/>
      <c r="P207" s="139">
        <f>P208</f>
        <v>0</v>
      </c>
      <c r="Q207" s="138"/>
      <c r="R207" s="139">
        <f>R208</f>
        <v>0</v>
      </c>
      <c r="S207" s="138"/>
      <c r="T207" s="140">
        <f>T208</f>
        <v>0</v>
      </c>
      <c r="AR207" s="134" t="s">
        <v>147</v>
      </c>
      <c r="AT207" s="141" t="s">
        <v>66</v>
      </c>
      <c r="AU207" s="141" t="s">
        <v>72</v>
      </c>
      <c r="AY207" s="134" t="s">
        <v>112</v>
      </c>
      <c r="BK207" s="142">
        <f>BK208</f>
        <v>0</v>
      </c>
    </row>
    <row r="208" spans="2:65" s="1" customFormat="1" ht="16.5" customHeight="1">
      <c r="B208" s="145"/>
      <c r="C208" s="146">
        <v>23</v>
      </c>
      <c r="D208" s="146" t="s">
        <v>114</v>
      </c>
      <c r="E208" s="147" t="s">
        <v>255</v>
      </c>
      <c r="F208" s="148" t="s">
        <v>256</v>
      </c>
      <c r="G208" s="149" t="s">
        <v>257</v>
      </c>
      <c r="H208" s="150">
        <v>1</v>
      </c>
      <c r="I208" s="267"/>
      <c r="J208" s="151">
        <f>ROUND(I208*H208,2)</f>
        <v>0</v>
      </c>
      <c r="K208" s="148" t="s">
        <v>118</v>
      </c>
      <c r="L208" s="36"/>
      <c r="M208" s="152" t="s">
        <v>5</v>
      </c>
      <c r="N208" s="153" t="s">
        <v>38</v>
      </c>
      <c r="O208" s="154">
        <v>0</v>
      </c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AR208" s="22" t="s">
        <v>258</v>
      </c>
      <c r="AT208" s="22" t="s">
        <v>114</v>
      </c>
      <c r="AU208" s="22" t="s">
        <v>79</v>
      </c>
      <c r="AY208" s="22" t="s">
        <v>112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22" t="s">
        <v>72</v>
      </c>
      <c r="BK208" s="156">
        <f>ROUND(I208*H208,2)</f>
        <v>0</v>
      </c>
      <c r="BL208" s="22" t="s">
        <v>258</v>
      </c>
      <c r="BM208" s="22" t="s">
        <v>259</v>
      </c>
    </row>
    <row r="209" spans="2:65" s="10" customFormat="1" ht="29.85" customHeight="1">
      <c r="B209" s="133"/>
      <c r="D209" s="134" t="s">
        <v>66</v>
      </c>
      <c r="E209" s="143" t="s">
        <v>260</v>
      </c>
      <c r="F209" s="143" t="s">
        <v>261</v>
      </c>
      <c r="J209" s="144">
        <f>BK209</f>
        <v>0</v>
      </c>
      <c r="L209" s="133"/>
      <c r="M209" s="137"/>
      <c r="N209" s="138"/>
      <c r="O209" s="138"/>
      <c r="P209" s="139">
        <f>P210</f>
        <v>0</v>
      </c>
      <c r="Q209" s="138"/>
      <c r="R209" s="139">
        <f>R210</f>
        <v>0</v>
      </c>
      <c r="S209" s="138"/>
      <c r="T209" s="140">
        <f>T210</f>
        <v>0</v>
      </c>
      <c r="AR209" s="134" t="s">
        <v>147</v>
      </c>
      <c r="AT209" s="141" t="s">
        <v>66</v>
      </c>
      <c r="AU209" s="141" t="s">
        <v>72</v>
      </c>
      <c r="AY209" s="134" t="s">
        <v>112</v>
      </c>
      <c r="BK209" s="142">
        <f>BK210</f>
        <v>0</v>
      </c>
    </row>
    <row r="210" spans="2:65" s="1" customFormat="1" ht="16.5" customHeight="1">
      <c r="B210" s="145"/>
      <c r="C210" s="146">
        <v>24</v>
      </c>
      <c r="D210" s="146" t="s">
        <v>114</v>
      </c>
      <c r="E210" s="147" t="s">
        <v>262</v>
      </c>
      <c r="F210" s="148" t="s">
        <v>261</v>
      </c>
      <c r="G210" s="149" t="s">
        <v>257</v>
      </c>
      <c r="H210" s="150">
        <v>1</v>
      </c>
      <c r="I210" s="267"/>
      <c r="J210" s="151">
        <f>ROUND(I210*H210,2)</f>
        <v>0</v>
      </c>
      <c r="K210" s="148" t="s">
        <v>118</v>
      </c>
      <c r="L210" s="36"/>
      <c r="M210" s="152" t="s">
        <v>5</v>
      </c>
      <c r="N210" s="153" t="s">
        <v>38</v>
      </c>
      <c r="O210" s="154">
        <v>0</v>
      </c>
      <c r="P210" s="154">
        <f>O210*H210</f>
        <v>0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AR210" s="22" t="s">
        <v>258</v>
      </c>
      <c r="AT210" s="22" t="s">
        <v>114</v>
      </c>
      <c r="AU210" s="22" t="s">
        <v>79</v>
      </c>
      <c r="AY210" s="22" t="s">
        <v>112</v>
      </c>
      <c r="BE210" s="156">
        <f>IF(N210="základní",J210,0)</f>
        <v>0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22" t="s">
        <v>72</v>
      </c>
      <c r="BK210" s="156">
        <f>ROUND(I210*H210,2)</f>
        <v>0</v>
      </c>
      <c r="BL210" s="22" t="s">
        <v>258</v>
      </c>
      <c r="BM210" s="22" t="s">
        <v>263</v>
      </c>
    </row>
    <row r="211" spans="2:65" s="10" customFormat="1" ht="29.85" customHeight="1">
      <c r="B211" s="133"/>
      <c r="D211" s="134" t="s">
        <v>66</v>
      </c>
      <c r="E211" s="143" t="s">
        <v>264</v>
      </c>
      <c r="F211" s="143" t="s">
        <v>265</v>
      </c>
      <c r="J211" s="144">
        <f>BK211</f>
        <v>0</v>
      </c>
      <c r="L211" s="133"/>
      <c r="M211" s="137"/>
      <c r="N211" s="138"/>
      <c r="O211" s="138"/>
      <c r="P211" s="139">
        <f>SUM(P212:P213)</f>
        <v>0</v>
      </c>
      <c r="Q211" s="138"/>
      <c r="R211" s="139">
        <f>SUM(R212:R213)</f>
        <v>0</v>
      </c>
      <c r="S211" s="138"/>
      <c r="T211" s="140">
        <f>SUM(T212:T213)</f>
        <v>0</v>
      </c>
      <c r="AR211" s="134" t="s">
        <v>147</v>
      </c>
      <c r="AT211" s="141" t="s">
        <v>66</v>
      </c>
      <c r="AU211" s="141" t="s">
        <v>72</v>
      </c>
      <c r="AY211" s="134" t="s">
        <v>112</v>
      </c>
      <c r="BK211" s="142">
        <f>SUM(BK212:BK213)</f>
        <v>0</v>
      </c>
    </row>
    <row r="212" spans="2:65" s="1" customFormat="1" ht="16.5" customHeight="1">
      <c r="B212" s="145"/>
      <c r="C212" s="146">
        <v>25</v>
      </c>
      <c r="D212" s="146" t="s">
        <v>114</v>
      </c>
      <c r="E212" s="147" t="s">
        <v>266</v>
      </c>
      <c r="F212" s="148" t="s">
        <v>267</v>
      </c>
      <c r="G212" s="149" t="s">
        <v>257</v>
      </c>
      <c r="H212" s="150">
        <v>1</v>
      </c>
      <c r="I212" s="267"/>
      <c r="J212" s="151">
        <f>ROUND(I212*H212,2)</f>
        <v>0</v>
      </c>
      <c r="K212" s="148" t="s">
        <v>118</v>
      </c>
      <c r="L212" s="36"/>
      <c r="M212" s="152" t="s">
        <v>5</v>
      </c>
      <c r="N212" s="153" t="s">
        <v>38</v>
      </c>
      <c r="O212" s="154">
        <v>0</v>
      </c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AR212" s="22" t="s">
        <v>258</v>
      </c>
      <c r="AT212" s="22" t="s">
        <v>114</v>
      </c>
      <c r="AU212" s="22" t="s">
        <v>79</v>
      </c>
      <c r="AY212" s="22" t="s">
        <v>112</v>
      </c>
      <c r="BE212" s="156">
        <f>IF(N212="základní",J212,0)</f>
        <v>0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22" t="s">
        <v>72</v>
      </c>
      <c r="BK212" s="156">
        <f>ROUND(I212*H212,2)</f>
        <v>0</v>
      </c>
      <c r="BL212" s="22" t="s">
        <v>258</v>
      </c>
      <c r="BM212" s="22" t="s">
        <v>268</v>
      </c>
    </row>
    <row r="213" spans="2:65" s="1" customFormat="1" ht="25.5" customHeight="1">
      <c r="B213" s="145"/>
      <c r="C213" s="146">
        <v>26</v>
      </c>
      <c r="D213" s="146" t="s">
        <v>114</v>
      </c>
      <c r="E213" s="147" t="s">
        <v>269</v>
      </c>
      <c r="F213" s="148" t="s">
        <v>270</v>
      </c>
      <c r="G213" s="149" t="s">
        <v>257</v>
      </c>
      <c r="H213" s="150">
        <v>1</v>
      </c>
      <c r="I213" s="267"/>
      <c r="J213" s="151">
        <f>ROUND(I213*H213,2)</f>
        <v>0</v>
      </c>
      <c r="K213" s="148" t="s">
        <v>118</v>
      </c>
      <c r="L213" s="36"/>
      <c r="M213" s="152" t="s">
        <v>5</v>
      </c>
      <c r="N213" s="183" t="s">
        <v>38</v>
      </c>
      <c r="O213" s="184">
        <v>0</v>
      </c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AR213" s="22" t="s">
        <v>258</v>
      </c>
      <c r="AT213" s="22" t="s">
        <v>114</v>
      </c>
      <c r="AU213" s="22" t="s">
        <v>79</v>
      </c>
      <c r="AY213" s="22" t="s">
        <v>112</v>
      </c>
      <c r="BE213" s="156">
        <f>IF(N213="základní",J213,0)</f>
        <v>0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22" t="s">
        <v>72</v>
      </c>
      <c r="BK213" s="156">
        <f>ROUND(I213*H213,2)</f>
        <v>0</v>
      </c>
      <c r="BL213" s="22" t="s">
        <v>258</v>
      </c>
      <c r="BM213" s="22" t="s">
        <v>271</v>
      </c>
    </row>
    <row r="214" spans="2:65" s="1" customFormat="1" ht="6.95" customHeight="1">
      <c r="B214" s="51"/>
      <c r="C214" s="52"/>
      <c r="D214" s="52"/>
      <c r="E214" s="52"/>
      <c r="F214" s="52"/>
      <c r="G214" s="52"/>
      <c r="H214" s="52"/>
      <c r="I214" s="52"/>
      <c r="J214" s="52"/>
      <c r="K214" s="52"/>
      <c r="L214" s="36"/>
    </row>
  </sheetData>
  <autoFilter ref="C79:K213"/>
  <mergeCells count="7">
    <mergeCell ref="J47:J48"/>
    <mergeCell ref="E72:H72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9" display="3) Soupis prací"/>
    <hyperlink ref="L1:V1" location="'Rekapitulace zakázky'!C2" display="Rekapitulace zakázky"/>
  </hyperlinks>
  <pageMargins left="0.59055118110236227" right="0.59055118110236227" top="0.59055118110236227" bottom="0.59055118110236227" header="0" footer="0"/>
  <pageSetup paperSize="9" scale="70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1"/>
  <sheetViews>
    <sheetView showGridLines="0" topLeftCell="A37" workbookViewId="0"/>
  </sheetViews>
  <sheetFormatPr defaultRowHeight="13.5"/>
  <cols>
    <col min="1" max="1" width="8.33203125" style="186" customWidth="1"/>
    <col min="2" max="2" width="1.6640625" style="186" customWidth="1"/>
    <col min="3" max="4" width="5" style="186" customWidth="1"/>
    <col min="5" max="5" width="11.6640625" style="186" customWidth="1"/>
    <col min="6" max="6" width="9.1640625" style="186" customWidth="1"/>
    <col min="7" max="7" width="5" style="186" customWidth="1"/>
    <col min="8" max="8" width="77.83203125" style="186" customWidth="1"/>
    <col min="9" max="10" width="20" style="186" customWidth="1"/>
    <col min="11" max="11" width="1.6640625" style="186" customWidth="1"/>
  </cols>
  <sheetData>
    <row r="1" spans="2:11" ht="37.5" customHeight="1"/>
    <row r="2" spans="2:11" ht="7.5" customHeight="1">
      <c r="B2" s="187"/>
      <c r="C2" s="188"/>
      <c r="D2" s="188"/>
      <c r="E2" s="188"/>
      <c r="F2" s="188"/>
      <c r="G2" s="188"/>
      <c r="H2" s="188"/>
      <c r="I2" s="188"/>
      <c r="J2" s="188"/>
      <c r="K2" s="189"/>
    </row>
    <row r="3" spans="2:11" s="13" customFormat="1" ht="45" customHeight="1">
      <c r="B3" s="190"/>
      <c r="C3" s="310" t="s">
        <v>272</v>
      </c>
      <c r="D3" s="310"/>
      <c r="E3" s="310"/>
      <c r="F3" s="310"/>
      <c r="G3" s="310"/>
      <c r="H3" s="310"/>
      <c r="I3" s="310"/>
      <c r="J3" s="310"/>
      <c r="K3" s="191"/>
    </row>
    <row r="4" spans="2:11" ht="25.5" customHeight="1">
      <c r="B4" s="192"/>
      <c r="C4" s="314" t="s">
        <v>273</v>
      </c>
      <c r="D4" s="314"/>
      <c r="E4" s="314"/>
      <c r="F4" s="314"/>
      <c r="G4" s="314"/>
      <c r="H4" s="314"/>
      <c r="I4" s="314"/>
      <c r="J4" s="314"/>
      <c r="K4" s="193"/>
    </row>
    <row r="5" spans="2:11" ht="5.25" customHeight="1">
      <c r="B5" s="192"/>
      <c r="C5" s="194"/>
      <c r="D5" s="194"/>
      <c r="E5" s="194"/>
      <c r="F5" s="194"/>
      <c r="G5" s="194"/>
      <c r="H5" s="194"/>
      <c r="I5" s="194"/>
      <c r="J5" s="194"/>
      <c r="K5" s="193"/>
    </row>
    <row r="6" spans="2:11" ht="15" customHeight="1">
      <c r="B6" s="192"/>
      <c r="C6" s="312" t="s">
        <v>274</v>
      </c>
      <c r="D6" s="312"/>
      <c r="E6" s="312"/>
      <c r="F6" s="312"/>
      <c r="G6" s="312"/>
      <c r="H6" s="312"/>
      <c r="I6" s="312"/>
      <c r="J6" s="312"/>
      <c r="K6" s="193"/>
    </row>
    <row r="7" spans="2:11" ht="15" customHeight="1">
      <c r="B7" s="196"/>
      <c r="C7" s="312" t="s">
        <v>275</v>
      </c>
      <c r="D7" s="312"/>
      <c r="E7" s="312"/>
      <c r="F7" s="312"/>
      <c r="G7" s="312"/>
      <c r="H7" s="312"/>
      <c r="I7" s="312"/>
      <c r="J7" s="312"/>
      <c r="K7" s="193"/>
    </row>
    <row r="8" spans="2:11" ht="12.75" customHeight="1">
      <c r="B8" s="196"/>
      <c r="C8" s="195"/>
      <c r="D8" s="195"/>
      <c r="E8" s="195"/>
      <c r="F8" s="195"/>
      <c r="G8" s="195"/>
      <c r="H8" s="195"/>
      <c r="I8" s="195"/>
      <c r="J8" s="195"/>
      <c r="K8" s="193"/>
    </row>
    <row r="9" spans="2:11" ht="15" customHeight="1">
      <c r="B9" s="196"/>
      <c r="C9" s="312" t="s">
        <v>276</v>
      </c>
      <c r="D9" s="312"/>
      <c r="E9" s="312"/>
      <c r="F9" s="312"/>
      <c r="G9" s="312"/>
      <c r="H9" s="312"/>
      <c r="I9" s="312"/>
      <c r="J9" s="312"/>
      <c r="K9" s="193"/>
    </row>
    <row r="10" spans="2:11" ht="15" customHeight="1">
      <c r="B10" s="196"/>
      <c r="C10" s="195"/>
      <c r="D10" s="312" t="s">
        <v>277</v>
      </c>
      <c r="E10" s="312"/>
      <c r="F10" s="312"/>
      <c r="G10" s="312"/>
      <c r="H10" s="312"/>
      <c r="I10" s="312"/>
      <c r="J10" s="312"/>
      <c r="K10" s="193"/>
    </row>
    <row r="11" spans="2:11" ht="15" customHeight="1">
      <c r="B11" s="196"/>
      <c r="C11" s="197"/>
      <c r="D11" s="312" t="s">
        <v>278</v>
      </c>
      <c r="E11" s="312"/>
      <c r="F11" s="312"/>
      <c r="G11" s="312"/>
      <c r="H11" s="312"/>
      <c r="I11" s="312"/>
      <c r="J11" s="312"/>
      <c r="K11" s="193"/>
    </row>
    <row r="12" spans="2:11" ht="12.75" customHeight="1">
      <c r="B12" s="196"/>
      <c r="C12" s="197"/>
      <c r="D12" s="197"/>
      <c r="E12" s="197"/>
      <c r="F12" s="197"/>
      <c r="G12" s="197"/>
      <c r="H12" s="197"/>
      <c r="I12" s="197"/>
      <c r="J12" s="197"/>
      <c r="K12" s="193"/>
    </row>
    <row r="13" spans="2:11" ht="15" customHeight="1">
      <c r="B13" s="196"/>
      <c r="C13" s="197"/>
      <c r="D13" s="312" t="s">
        <v>279</v>
      </c>
      <c r="E13" s="312"/>
      <c r="F13" s="312"/>
      <c r="G13" s="312"/>
      <c r="H13" s="312"/>
      <c r="I13" s="312"/>
      <c r="J13" s="312"/>
      <c r="K13" s="193"/>
    </row>
    <row r="14" spans="2:11" ht="15" customHeight="1">
      <c r="B14" s="196"/>
      <c r="C14" s="197"/>
      <c r="D14" s="312" t="s">
        <v>280</v>
      </c>
      <c r="E14" s="312"/>
      <c r="F14" s="312"/>
      <c r="G14" s="312"/>
      <c r="H14" s="312"/>
      <c r="I14" s="312"/>
      <c r="J14" s="312"/>
      <c r="K14" s="193"/>
    </row>
    <row r="15" spans="2:11" ht="15" customHeight="1">
      <c r="B15" s="196"/>
      <c r="C15" s="197"/>
      <c r="D15" s="312" t="s">
        <v>281</v>
      </c>
      <c r="E15" s="312"/>
      <c r="F15" s="312"/>
      <c r="G15" s="312"/>
      <c r="H15" s="312"/>
      <c r="I15" s="312"/>
      <c r="J15" s="312"/>
      <c r="K15" s="193"/>
    </row>
    <row r="16" spans="2:11" ht="15" customHeight="1">
      <c r="B16" s="196"/>
      <c r="C16" s="197"/>
      <c r="D16" s="197"/>
      <c r="E16" s="198" t="s">
        <v>71</v>
      </c>
      <c r="F16" s="312" t="s">
        <v>282</v>
      </c>
      <c r="G16" s="312"/>
      <c r="H16" s="312"/>
      <c r="I16" s="312"/>
      <c r="J16" s="312"/>
      <c r="K16" s="193"/>
    </row>
    <row r="17" spans="2:11" ht="15" customHeight="1">
      <c r="B17" s="196"/>
      <c r="C17" s="197"/>
      <c r="D17" s="197"/>
      <c r="E17" s="198" t="s">
        <v>283</v>
      </c>
      <c r="F17" s="312" t="s">
        <v>284</v>
      </c>
      <c r="G17" s="312"/>
      <c r="H17" s="312"/>
      <c r="I17" s="312"/>
      <c r="J17" s="312"/>
      <c r="K17" s="193"/>
    </row>
    <row r="18" spans="2:11" ht="15" customHeight="1">
      <c r="B18" s="196"/>
      <c r="C18" s="197"/>
      <c r="D18" s="197"/>
      <c r="E18" s="198" t="s">
        <v>285</v>
      </c>
      <c r="F18" s="312" t="s">
        <v>286</v>
      </c>
      <c r="G18" s="312"/>
      <c r="H18" s="312"/>
      <c r="I18" s="312"/>
      <c r="J18" s="312"/>
      <c r="K18" s="193"/>
    </row>
    <row r="19" spans="2:11" ht="15" customHeight="1">
      <c r="B19" s="196"/>
      <c r="C19" s="197"/>
      <c r="D19" s="197"/>
      <c r="E19" s="198" t="s">
        <v>287</v>
      </c>
      <c r="F19" s="312" t="s">
        <v>288</v>
      </c>
      <c r="G19" s="312"/>
      <c r="H19" s="312"/>
      <c r="I19" s="312"/>
      <c r="J19" s="312"/>
      <c r="K19" s="193"/>
    </row>
    <row r="20" spans="2:11" ht="15" customHeight="1">
      <c r="B20" s="196"/>
      <c r="C20" s="197"/>
      <c r="D20" s="197"/>
      <c r="E20" s="198" t="s">
        <v>289</v>
      </c>
      <c r="F20" s="312" t="s">
        <v>290</v>
      </c>
      <c r="G20" s="312"/>
      <c r="H20" s="312"/>
      <c r="I20" s="312"/>
      <c r="J20" s="312"/>
      <c r="K20" s="193"/>
    </row>
    <row r="21" spans="2:11" ht="15" customHeight="1">
      <c r="B21" s="196"/>
      <c r="C21" s="197"/>
      <c r="D21" s="197"/>
      <c r="E21" s="198" t="s">
        <v>291</v>
      </c>
      <c r="F21" s="312" t="s">
        <v>292</v>
      </c>
      <c r="G21" s="312"/>
      <c r="H21" s="312"/>
      <c r="I21" s="312"/>
      <c r="J21" s="312"/>
      <c r="K21" s="193"/>
    </row>
    <row r="22" spans="2:11" ht="12.75" customHeight="1">
      <c r="B22" s="196"/>
      <c r="C22" s="197"/>
      <c r="D22" s="197"/>
      <c r="E22" s="197"/>
      <c r="F22" s="197"/>
      <c r="G22" s="197"/>
      <c r="H22" s="197"/>
      <c r="I22" s="197"/>
      <c r="J22" s="197"/>
      <c r="K22" s="193"/>
    </row>
    <row r="23" spans="2:11" ht="15" customHeight="1">
      <c r="B23" s="196"/>
      <c r="C23" s="312" t="s">
        <v>293</v>
      </c>
      <c r="D23" s="312"/>
      <c r="E23" s="312"/>
      <c r="F23" s="312"/>
      <c r="G23" s="312"/>
      <c r="H23" s="312"/>
      <c r="I23" s="312"/>
      <c r="J23" s="312"/>
      <c r="K23" s="193"/>
    </row>
    <row r="24" spans="2:11" ht="15" customHeight="1">
      <c r="B24" s="196"/>
      <c r="C24" s="312" t="s">
        <v>294</v>
      </c>
      <c r="D24" s="312"/>
      <c r="E24" s="312"/>
      <c r="F24" s="312"/>
      <c r="G24" s="312"/>
      <c r="H24" s="312"/>
      <c r="I24" s="312"/>
      <c r="J24" s="312"/>
      <c r="K24" s="193"/>
    </row>
    <row r="25" spans="2:11" ht="15" customHeight="1">
      <c r="B25" s="196"/>
      <c r="C25" s="195"/>
      <c r="D25" s="312" t="s">
        <v>295</v>
      </c>
      <c r="E25" s="312"/>
      <c r="F25" s="312"/>
      <c r="G25" s="312"/>
      <c r="H25" s="312"/>
      <c r="I25" s="312"/>
      <c r="J25" s="312"/>
      <c r="K25" s="193"/>
    </row>
    <row r="26" spans="2:11" ht="15" customHeight="1">
      <c r="B26" s="196"/>
      <c r="C26" s="197"/>
      <c r="D26" s="312" t="s">
        <v>296</v>
      </c>
      <c r="E26" s="312"/>
      <c r="F26" s="312"/>
      <c r="G26" s="312"/>
      <c r="H26" s="312"/>
      <c r="I26" s="312"/>
      <c r="J26" s="312"/>
      <c r="K26" s="193"/>
    </row>
    <row r="27" spans="2:11" ht="12.75" customHeight="1">
      <c r="B27" s="196"/>
      <c r="C27" s="197"/>
      <c r="D27" s="197"/>
      <c r="E27" s="197"/>
      <c r="F27" s="197"/>
      <c r="G27" s="197"/>
      <c r="H27" s="197"/>
      <c r="I27" s="197"/>
      <c r="J27" s="197"/>
      <c r="K27" s="193"/>
    </row>
    <row r="28" spans="2:11" ht="15" customHeight="1">
      <c r="B28" s="196"/>
      <c r="C28" s="197"/>
      <c r="D28" s="312" t="s">
        <v>297</v>
      </c>
      <c r="E28" s="312"/>
      <c r="F28" s="312"/>
      <c r="G28" s="312"/>
      <c r="H28" s="312"/>
      <c r="I28" s="312"/>
      <c r="J28" s="312"/>
      <c r="K28" s="193"/>
    </row>
    <row r="29" spans="2:11" ht="15" customHeight="1">
      <c r="B29" s="196"/>
      <c r="C29" s="197"/>
      <c r="D29" s="312" t="s">
        <v>298</v>
      </c>
      <c r="E29" s="312"/>
      <c r="F29" s="312"/>
      <c r="G29" s="312"/>
      <c r="H29" s="312"/>
      <c r="I29" s="312"/>
      <c r="J29" s="312"/>
      <c r="K29" s="193"/>
    </row>
    <row r="30" spans="2:11" ht="12.75" customHeight="1">
      <c r="B30" s="196"/>
      <c r="C30" s="197"/>
      <c r="D30" s="197"/>
      <c r="E30" s="197"/>
      <c r="F30" s="197"/>
      <c r="G30" s="197"/>
      <c r="H30" s="197"/>
      <c r="I30" s="197"/>
      <c r="J30" s="197"/>
      <c r="K30" s="193"/>
    </row>
    <row r="31" spans="2:11" ht="15" customHeight="1">
      <c r="B31" s="196"/>
      <c r="C31" s="197"/>
      <c r="D31" s="312" t="s">
        <v>299</v>
      </c>
      <c r="E31" s="312"/>
      <c r="F31" s="312"/>
      <c r="G31" s="312"/>
      <c r="H31" s="312"/>
      <c r="I31" s="312"/>
      <c r="J31" s="312"/>
      <c r="K31" s="193"/>
    </row>
    <row r="32" spans="2:11" ht="15" customHeight="1">
      <c r="B32" s="196"/>
      <c r="C32" s="197"/>
      <c r="D32" s="312" t="s">
        <v>300</v>
      </c>
      <c r="E32" s="312"/>
      <c r="F32" s="312"/>
      <c r="G32" s="312"/>
      <c r="H32" s="312"/>
      <c r="I32" s="312"/>
      <c r="J32" s="312"/>
      <c r="K32" s="193"/>
    </row>
    <row r="33" spans="2:11" ht="15" customHeight="1">
      <c r="B33" s="196"/>
      <c r="C33" s="197"/>
      <c r="D33" s="312" t="s">
        <v>301</v>
      </c>
      <c r="E33" s="312"/>
      <c r="F33" s="312"/>
      <c r="G33" s="312"/>
      <c r="H33" s="312"/>
      <c r="I33" s="312"/>
      <c r="J33" s="312"/>
      <c r="K33" s="193"/>
    </row>
    <row r="34" spans="2:11" ht="15" customHeight="1">
      <c r="B34" s="196"/>
      <c r="C34" s="197"/>
      <c r="D34" s="195"/>
      <c r="E34" s="199" t="s">
        <v>97</v>
      </c>
      <c r="F34" s="195"/>
      <c r="G34" s="312" t="s">
        <v>302</v>
      </c>
      <c r="H34" s="312"/>
      <c r="I34" s="312"/>
      <c r="J34" s="312"/>
      <c r="K34" s="193"/>
    </row>
    <row r="35" spans="2:11" ht="30.75" customHeight="1">
      <c r="B35" s="196"/>
      <c r="C35" s="197"/>
      <c r="D35" s="195"/>
      <c r="E35" s="199" t="s">
        <v>303</v>
      </c>
      <c r="F35" s="195"/>
      <c r="G35" s="312" t="s">
        <v>304</v>
      </c>
      <c r="H35" s="312"/>
      <c r="I35" s="312"/>
      <c r="J35" s="312"/>
      <c r="K35" s="193"/>
    </row>
    <row r="36" spans="2:11" ht="15" customHeight="1">
      <c r="B36" s="196"/>
      <c r="C36" s="197"/>
      <c r="D36" s="195"/>
      <c r="E36" s="199" t="s">
        <v>48</v>
      </c>
      <c r="F36" s="195"/>
      <c r="G36" s="312" t="s">
        <v>305</v>
      </c>
      <c r="H36" s="312"/>
      <c r="I36" s="312"/>
      <c r="J36" s="312"/>
      <c r="K36" s="193"/>
    </row>
    <row r="37" spans="2:11" ht="15" customHeight="1">
      <c r="B37" s="196"/>
      <c r="C37" s="197"/>
      <c r="D37" s="195"/>
      <c r="E37" s="199" t="s">
        <v>98</v>
      </c>
      <c r="F37" s="195"/>
      <c r="G37" s="312" t="s">
        <v>306</v>
      </c>
      <c r="H37" s="312"/>
      <c r="I37" s="312"/>
      <c r="J37" s="312"/>
      <c r="K37" s="193"/>
    </row>
    <row r="38" spans="2:11" ht="15" customHeight="1">
      <c r="B38" s="196"/>
      <c r="C38" s="197"/>
      <c r="D38" s="195"/>
      <c r="E38" s="199" t="s">
        <v>99</v>
      </c>
      <c r="F38" s="195"/>
      <c r="G38" s="312" t="s">
        <v>307</v>
      </c>
      <c r="H38" s="312"/>
      <c r="I38" s="312"/>
      <c r="J38" s="312"/>
      <c r="K38" s="193"/>
    </row>
    <row r="39" spans="2:11" ht="15" customHeight="1">
      <c r="B39" s="196"/>
      <c r="C39" s="197"/>
      <c r="D39" s="195"/>
      <c r="E39" s="199" t="s">
        <v>100</v>
      </c>
      <c r="F39" s="195"/>
      <c r="G39" s="312" t="s">
        <v>308</v>
      </c>
      <c r="H39" s="312"/>
      <c r="I39" s="312"/>
      <c r="J39" s="312"/>
      <c r="K39" s="193"/>
    </row>
    <row r="40" spans="2:11" ht="15" customHeight="1">
      <c r="B40" s="196"/>
      <c r="C40" s="197"/>
      <c r="D40" s="195"/>
      <c r="E40" s="199" t="s">
        <v>309</v>
      </c>
      <c r="F40" s="195"/>
      <c r="G40" s="312" t="s">
        <v>310</v>
      </c>
      <c r="H40" s="312"/>
      <c r="I40" s="312"/>
      <c r="J40" s="312"/>
      <c r="K40" s="193"/>
    </row>
    <row r="41" spans="2:11" ht="15" customHeight="1">
      <c r="B41" s="196"/>
      <c r="C41" s="197"/>
      <c r="D41" s="195"/>
      <c r="E41" s="199"/>
      <c r="F41" s="195"/>
      <c r="G41" s="312" t="s">
        <v>311</v>
      </c>
      <c r="H41" s="312"/>
      <c r="I41" s="312"/>
      <c r="J41" s="312"/>
      <c r="K41" s="193"/>
    </row>
    <row r="42" spans="2:11" ht="15" customHeight="1">
      <c r="B42" s="196"/>
      <c r="C42" s="197"/>
      <c r="D42" s="195"/>
      <c r="E42" s="199" t="s">
        <v>312</v>
      </c>
      <c r="F42" s="195"/>
      <c r="G42" s="312" t="s">
        <v>313</v>
      </c>
      <c r="H42" s="312"/>
      <c r="I42" s="312"/>
      <c r="J42" s="312"/>
      <c r="K42" s="193"/>
    </row>
    <row r="43" spans="2:11" ht="15" customHeight="1">
      <c r="B43" s="196"/>
      <c r="C43" s="197"/>
      <c r="D43" s="195"/>
      <c r="E43" s="199" t="s">
        <v>102</v>
      </c>
      <c r="F43" s="195"/>
      <c r="G43" s="312" t="s">
        <v>314</v>
      </c>
      <c r="H43" s="312"/>
      <c r="I43" s="312"/>
      <c r="J43" s="312"/>
      <c r="K43" s="193"/>
    </row>
    <row r="44" spans="2:11" ht="12.75" customHeight="1">
      <c r="B44" s="196"/>
      <c r="C44" s="197"/>
      <c r="D44" s="195"/>
      <c r="E44" s="195"/>
      <c r="F44" s="195"/>
      <c r="G44" s="195"/>
      <c r="H44" s="195"/>
      <c r="I44" s="195"/>
      <c r="J44" s="195"/>
      <c r="K44" s="193"/>
    </row>
    <row r="45" spans="2:11" ht="15" customHeight="1">
      <c r="B45" s="196"/>
      <c r="C45" s="197"/>
      <c r="D45" s="312" t="s">
        <v>315</v>
      </c>
      <c r="E45" s="312"/>
      <c r="F45" s="312"/>
      <c r="G45" s="312"/>
      <c r="H45" s="312"/>
      <c r="I45" s="312"/>
      <c r="J45" s="312"/>
      <c r="K45" s="193"/>
    </row>
    <row r="46" spans="2:11" ht="15" customHeight="1">
      <c r="B46" s="196"/>
      <c r="C46" s="197"/>
      <c r="D46" s="197"/>
      <c r="E46" s="312" t="s">
        <v>316</v>
      </c>
      <c r="F46" s="312"/>
      <c r="G46" s="312"/>
      <c r="H46" s="312"/>
      <c r="I46" s="312"/>
      <c r="J46" s="312"/>
      <c r="K46" s="193"/>
    </row>
    <row r="47" spans="2:11" ht="15" customHeight="1">
      <c r="B47" s="196"/>
      <c r="C47" s="197"/>
      <c r="D47" s="197"/>
      <c r="E47" s="312" t="s">
        <v>317</v>
      </c>
      <c r="F47" s="312"/>
      <c r="G47" s="312"/>
      <c r="H47" s="312"/>
      <c r="I47" s="312"/>
      <c r="J47" s="312"/>
      <c r="K47" s="193"/>
    </row>
    <row r="48" spans="2:11" ht="15" customHeight="1">
      <c r="B48" s="196"/>
      <c r="C48" s="197"/>
      <c r="D48" s="197"/>
      <c r="E48" s="312" t="s">
        <v>318</v>
      </c>
      <c r="F48" s="312"/>
      <c r="G48" s="312"/>
      <c r="H48" s="312"/>
      <c r="I48" s="312"/>
      <c r="J48" s="312"/>
      <c r="K48" s="193"/>
    </row>
    <row r="49" spans="2:11" ht="15" customHeight="1">
      <c r="B49" s="196"/>
      <c r="C49" s="197"/>
      <c r="D49" s="312" t="s">
        <v>319</v>
      </c>
      <c r="E49" s="312"/>
      <c r="F49" s="312"/>
      <c r="G49" s="312"/>
      <c r="H49" s="312"/>
      <c r="I49" s="312"/>
      <c r="J49" s="312"/>
      <c r="K49" s="193"/>
    </row>
    <row r="50" spans="2:11" ht="25.5" customHeight="1">
      <c r="B50" s="192"/>
      <c r="C50" s="314" t="s">
        <v>320</v>
      </c>
      <c r="D50" s="314"/>
      <c r="E50" s="314"/>
      <c r="F50" s="314"/>
      <c r="G50" s="314"/>
      <c r="H50" s="314"/>
      <c r="I50" s="314"/>
      <c r="J50" s="314"/>
      <c r="K50" s="193"/>
    </row>
    <row r="51" spans="2:11" ht="5.25" customHeight="1">
      <c r="B51" s="192"/>
      <c r="C51" s="194"/>
      <c r="D51" s="194"/>
      <c r="E51" s="194"/>
      <c r="F51" s="194"/>
      <c r="G51" s="194"/>
      <c r="H51" s="194"/>
      <c r="I51" s="194"/>
      <c r="J51" s="194"/>
      <c r="K51" s="193"/>
    </row>
    <row r="52" spans="2:11" ht="15" customHeight="1">
      <c r="B52" s="192"/>
      <c r="C52" s="312" t="s">
        <v>321</v>
      </c>
      <c r="D52" s="312"/>
      <c r="E52" s="312"/>
      <c r="F52" s="312"/>
      <c r="G52" s="312"/>
      <c r="H52" s="312"/>
      <c r="I52" s="312"/>
      <c r="J52" s="312"/>
      <c r="K52" s="193"/>
    </row>
    <row r="53" spans="2:11" ht="15" customHeight="1">
      <c r="B53" s="192"/>
      <c r="C53" s="312" t="s">
        <v>322</v>
      </c>
      <c r="D53" s="312"/>
      <c r="E53" s="312"/>
      <c r="F53" s="312"/>
      <c r="G53" s="312"/>
      <c r="H53" s="312"/>
      <c r="I53" s="312"/>
      <c r="J53" s="312"/>
      <c r="K53" s="193"/>
    </row>
    <row r="54" spans="2:11" ht="12.75" customHeight="1">
      <c r="B54" s="192"/>
      <c r="C54" s="195"/>
      <c r="D54" s="195"/>
      <c r="E54" s="195"/>
      <c r="F54" s="195"/>
      <c r="G54" s="195"/>
      <c r="H54" s="195"/>
      <c r="I54" s="195"/>
      <c r="J54" s="195"/>
      <c r="K54" s="193"/>
    </row>
    <row r="55" spans="2:11" ht="15" customHeight="1">
      <c r="B55" s="192"/>
      <c r="C55" s="312" t="s">
        <v>323</v>
      </c>
      <c r="D55" s="312"/>
      <c r="E55" s="312"/>
      <c r="F55" s="312"/>
      <c r="G55" s="312"/>
      <c r="H55" s="312"/>
      <c r="I55" s="312"/>
      <c r="J55" s="312"/>
      <c r="K55" s="193"/>
    </row>
    <row r="56" spans="2:11" ht="15" customHeight="1">
      <c r="B56" s="192"/>
      <c r="C56" s="197"/>
      <c r="D56" s="312" t="s">
        <v>324</v>
      </c>
      <c r="E56" s="312"/>
      <c r="F56" s="312"/>
      <c r="G56" s="312"/>
      <c r="H56" s="312"/>
      <c r="I56" s="312"/>
      <c r="J56" s="312"/>
      <c r="K56" s="193"/>
    </row>
    <row r="57" spans="2:11" ht="15" customHeight="1">
      <c r="B57" s="192"/>
      <c r="C57" s="197"/>
      <c r="D57" s="312" t="s">
        <v>325</v>
      </c>
      <c r="E57" s="312"/>
      <c r="F57" s="312"/>
      <c r="G57" s="312"/>
      <c r="H57" s="312"/>
      <c r="I57" s="312"/>
      <c r="J57" s="312"/>
      <c r="K57" s="193"/>
    </row>
    <row r="58" spans="2:11" ht="15" customHeight="1">
      <c r="B58" s="192"/>
      <c r="C58" s="197"/>
      <c r="D58" s="312" t="s">
        <v>326</v>
      </c>
      <c r="E58" s="312"/>
      <c r="F58" s="312"/>
      <c r="G58" s="312"/>
      <c r="H58" s="312"/>
      <c r="I58" s="312"/>
      <c r="J58" s="312"/>
      <c r="K58" s="193"/>
    </row>
    <row r="59" spans="2:11" ht="15" customHeight="1">
      <c r="B59" s="192"/>
      <c r="C59" s="197"/>
      <c r="D59" s="312" t="s">
        <v>327</v>
      </c>
      <c r="E59" s="312"/>
      <c r="F59" s="312"/>
      <c r="G59" s="312"/>
      <c r="H59" s="312"/>
      <c r="I59" s="312"/>
      <c r="J59" s="312"/>
      <c r="K59" s="193"/>
    </row>
    <row r="60" spans="2:11" ht="15" customHeight="1">
      <c r="B60" s="192"/>
      <c r="C60" s="197"/>
      <c r="D60" s="313" t="s">
        <v>328</v>
      </c>
      <c r="E60" s="313"/>
      <c r="F60" s="313"/>
      <c r="G60" s="313"/>
      <c r="H60" s="313"/>
      <c r="I60" s="313"/>
      <c r="J60" s="313"/>
      <c r="K60" s="193"/>
    </row>
    <row r="61" spans="2:11" ht="15" customHeight="1">
      <c r="B61" s="192"/>
      <c r="C61" s="197"/>
      <c r="D61" s="312" t="s">
        <v>329</v>
      </c>
      <c r="E61" s="312"/>
      <c r="F61" s="312"/>
      <c r="G61" s="312"/>
      <c r="H61" s="312"/>
      <c r="I61" s="312"/>
      <c r="J61" s="312"/>
      <c r="K61" s="193"/>
    </row>
    <row r="62" spans="2:11" ht="12.75" customHeight="1">
      <c r="B62" s="192"/>
      <c r="C62" s="197"/>
      <c r="D62" s="197"/>
      <c r="E62" s="200"/>
      <c r="F62" s="197"/>
      <c r="G62" s="197"/>
      <c r="H62" s="197"/>
      <c r="I62" s="197"/>
      <c r="J62" s="197"/>
      <c r="K62" s="193"/>
    </row>
    <row r="63" spans="2:11" ht="15" customHeight="1">
      <c r="B63" s="192"/>
      <c r="C63" s="197"/>
      <c r="D63" s="312" t="s">
        <v>330</v>
      </c>
      <c r="E63" s="312"/>
      <c r="F63" s="312"/>
      <c r="G63" s="312"/>
      <c r="H63" s="312"/>
      <c r="I63" s="312"/>
      <c r="J63" s="312"/>
      <c r="K63" s="193"/>
    </row>
    <row r="64" spans="2:11" ht="15" customHeight="1">
      <c r="B64" s="192"/>
      <c r="C64" s="197"/>
      <c r="D64" s="313" t="s">
        <v>331</v>
      </c>
      <c r="E64" s="313"/>
      <c r="F64" s="313"/>
      <c r="G64" s="313"/>
      <c r="H64" s="313"/>
      <c r="I64" s="313"/>
      <c r="J64" s="313"/>
      <c r="K64" s="193"/>
    </row>
    <row r="65" spans="2:11" ht="15" customHeight="1">
      <c r="B65" s="192"/>
      <c r="C65" s="197"/>
      <c r="D65" s="312" t="s">
        <v>332</v>
      </c>
      <c r="E65" s="312"/>
      <c r="F65" s="312"/>
      <c r="G65" s="312"/>
      <c r="H65" s="312"/>
      <c r="I65" s="312"/>
      <c r="J65" s="312"/>
      <c r="K65" s="193"/>
    </row>
    <row r="66" spans="2:11" ht="15" customHeight="1">
      <c r="B66" s="192"/>
      <c r="C66" s="197"/>
      <c r="D66" s="312" t="s">
        <v>333</v>
      </c>
      <c r="E66" s="312"/>
      <c r="F66" s="312"/>
      <c r="G66" s="312"/>
      <c r="H66" s="312"/>
      <c r="I66" s="312"/>
      <c r="J66" s="312"/>
      <c r="K66" s="193"/>
    </row>
    <row r="67" spans="2:11" ht="15" customHeight="1">
      <c r="B67" s="192"/>
      <c r="C67" s="197"/>
      <c r="D67" s="312" t="s">
        <v>334</v>
      </c>
      <c r="E67" s="312"/>
      <c r="F67" s="312"/>
      <c r="G67" s="312"/>
      <c r="H67" s="312"/>
      <c r="I67" s="312"/>
      <c r="J67" s="312"/>
      <c r="K67" s="193"/>
    </row>
    <row r="68" spans="2:11" ht="15" customHeight="1">
      <c r="B68" s="192"/>
      <c r="C68" s="197"/>
      <c r="D68" s="312" t="s">
        <v>335</v>
      </c>
      <c r="E68" s="312"/>
      <c r="F68" s="312"/>
      <c r="G68" s="312"/>
      <c r="H68" s="312"/>
      <c r="I68" s="312"/>
      <c r="J68" s="312"/>
      <c r="K68" s="193"/>
    </row>
    <row r="69" spans="2:11" ht="12.75" customHeight="1">
      <c r="B69" s="201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2:11" ht="18.75" customHeight="1">
      <c r="B70" s="204"/>
      <c r="C70" s="204"/>
      <c r="D70" s="204"/>
      <c r="E70" s="204"/>
      <c r="F70" s="204"/>
      <c r="G70" s="204"/>
      <c r="H70" s="204"/>
      <c r="I70" s="204"/>
      <c r="J70" s="204"/>
      <c r="K70" s="205"/>
    </row>
    <row r="71" spans="2:11" ht="18.75" customHeight="1">
      <c r="B71" s="205"/>
      <c r="C71" s="205"/>
      <c r="D71" s="205"/>
      <c r="E71" s="205"/>
      <c r="F71" s="205"/>
      <c r="G71" s="205"/>
      <c r="H71" s="205"/>
      <c r="I71" s="205"/>
      <c r="J71" s="205"/>
      <c r="K71" s="205"/>
    </row>
    <row r="72" spans="2:11" ht="7.5" customHeight="1">
      <c r="B72" s="206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45" customHeight="1">
      <c r="B73" s="209"/>
      <c r="C73" s="311" t="s">
        <v>336</v>
      </c>
      <c r="D73" s="311"/>
      <c r="E73" s="311"/>
      <c r="F73" s="311"/>
      <c r="G73" s="311"/>
      <c r="H73" s="311"/>
      <c r="I73" s="311"/>
      <c r="J73" s="311"/>
      <c r="K73" s="210"/>
    </row>
    <row r="74" spans="2:11" ht="17.25" customHeight="1">
      <c r="B74" s="209"/>
      <c r="C74" s="211" t="s">
        <v>337</v>
      </c>
      <c r="D74" s="211"/>
      <c r="E74" s="211"/>
      <c r="F74" s="211" t="s">
        <v>338</v>
      </c>
      <c r="G74" s="212"/>
      <c r="H74" s="211" t="s">
        <v>98</v>
      </c>
      <c r="I74" s="211" t="s">
        <v>52</v>
      </c>
      <c r="J74" s="211" t="s">
        <v>339</v>
      </c>
      <c r="K74" s="210"/>
    </row>
    <row r="75" spans="2:11" ht="17.25" customHeight="1">
      <c r="B75" s="209"/>
      <c r="C75" s="213" t="s">
        <v>340</v>
      </c>
      <c r="D75" s="213"/>
      <c r="E75" s="213"/>
      <c r="F75" s="214" t="s">
        <v>341</v>
      </c>
      <c r="G75" s="215"/>
      <c r="H75" s="213"/>
      <c r="I75" s="213"/>
      <c r="J75" s="213" t="s">
        <v>342</v>
      </c>
      <c r="K75" s="210"/>
    </row>
    <row r="76" spans="2:11" ht="5.25" customHeight="1">
      <c r="B76" s="209"/>
      <c r="C76" s="216"/>
      <c r="D76" s="216"/>
      <c r="E76" s="216"/>
      <c r="F76" s="216"/>
      <c r="G76" s="217"/>
      <c r="H76" s="216"/>
      <c r="I76" s="216"/>
      <c r="J76" s="216"/>
      <c r="K76" s="210"/>
    </row>
    <row r="77" spans="2:11" ht="15" customHeight="1">
      <c r="B77" s="209"/>
      <c r="C77" s="199" t="s">
        <v>48</v>
      </c>
      <c r="D77" s="216"/>
      <c r="E77" s="216"/>
      <c r="F77" s="218" t="s">
        <v>343</v>
      </c>
      <c r="G77" s="217"/>
      <c r="H77" s="199" t="s">
        <v>344</v>
      </c>
      <c r="I77" s="199" t="s">
        <v>345</v>
      </c>
      <c r="J77" s="199">
        <v>20</v>
      </c>
      <c r="K77" s="210"/>
    </row>
    <row r="78" spans="2:11" ht="15" customHeight="1">
      <c r="B78" s="209"/>
      <c r="C78" s="199" t="s">
        <v>346</v>
      </c>
      <c r="D78" s="199"/>
      <c r="E78" s="199"/>
      <c r="F78" s="218" t="s">
        <v>343</v>
      </c>
      <c r="G78" s="217"/>
      <c r="H78" s="199" t="s">
        <v>347</v>
      </c>
      <c r="I78" s="199" t="s">
        <v>345</v>
      </c>
      <c r="J78" s="199">
        <v>120</v>
      </c>
      <c r="K78" s="210"/>
    </row>
    <row r="79" spans="2:11" ht="15" customHeight="1">
      <c r="B79" s="219"/>
      <c r="C79" s="199" t="s">
        <v>348</v>
      </c>
      <c r="D79" s="199"/>
      <c r="E79" s="199"/>
      <c r="F79" s="218" t="s">
        <v>349</v>
      </c>
      <c r="G79" s="217"/>
      <c r="H79" s="199" t="s">
        <v>350</v>
      </c>
      <c r="I79" s="199" t="s">
        <v>345</v>
      </c>
      <c r="J79" s="199">
        <v>50</v>
      </c>
      <c r="K79" s="210"/>
    </row>
    <row r="80" spans="2:11" ht="15" customHeight="1">
      <c r="B80" s="219"/>
      <c r="C80" s="199" t="s">
        <v>351</v>
      </c>
      <c r="D80" s="199"/>
      <c r="E80" s="199"/>
      <c r="F80" s="218" t="s">
        <v>343</v>
      </c>
      <c r="G80" s="217"/>
      <c r="H80" s="199" t="s">
        <v>352</v>
      </c>
      <c r="I80" s="199" t="s">
        <v>353</v>
      </c>
      <c r="J80" s="199"/>
      <c r="K80" s="210"/>
    </row>
    <row r="81" spans="2:11" ht="15" customHeight="1">
      <c r="B81" s="219"/>
      <c r="C81" s="220" t="s">
        <v>354</v>
      </c>
      <c r="D81" s="220"/>
      <c r="E81" s="220"/>
      <c r="F81" s="221" t="s">
        <v>349</v>
      </c>
      <c r="G81" s="220"/>
      <c r="H81" s="220" t="s">
        <v>355</v>
      </c>
      <c r="I81" s="220" t="s">
        <v>345</v>
      </c>
      <c r="J81" s="220">
        <v>15</v>
      </c>
      <c r="K81" s="210"/>
    </row>
    <row r="82" spans="2:11" ht="15" customHeight="1">
      <c r="B82" s="219"/>
      <c r="C82" s="220" t="s">
        <v>356</v>
      </c>
      <c r="D82" s="220"/>
      <c r="E82" s="220"/>
      <c r="F82" s="221" t="s">
        <v>349</v>
      </c>
      <c r="G82" s="220"/>
      <c r="H82" s="220" t="s">
        <v>357</v>
      </c>
      <c r="I82" s="220" t="s">
        <v>345</v>
      </c>
      <c r="J82" s="220">
        <v>15</v>
      </c>
      <c r="K82" s="210"/>
    </row>
    <row r="83" spans="2:11" ht="15" customHeight="1">
      <c r="B83" s="219"/>
      <c r="C83" s="220" t="s">
        <v>358</v>
      </c>
      <c r="D83" s="220"/>
      <c r="E83" s="220"/>
      <c r="F83" s="221" t="s">
        <v>349</v>
      </c>
      <c r="G83" s="220"/>
      <c r="H83" s="220" t="s">
        <v>359</v>
      </c>
      <c r="I83" s="220" t="s">
        <v>345</v>
      </c>
      <c r="J83" s="220">
        <v>20</v>
      </c>
      <c r="K83" s="210"/>
    </row>
    <row r="84" spans="2:11" ht="15" customHeight="1">
      <c r="B84" s="219"/>
      <c r="C84" s="220" t="s">
        <v>360</v>
      </c>
      <c r="D84" s="220"/>
      <c r="E84" s="220"/>
      <c r="F84" s="221" t="s">
        <v>349</v>
      </c>
      <c r="G84" s="220"/>
      <c r="H84" s="220" t="s">
        <v>361</v>
      </c>
      <c r="I84" s="220" t="s">
        <v>345</v>
      </c>
      <c r="J84" s="220">
        <v>20</v>
      </c>
      <c r="K84" s="210"/>
    </row>
    <row r="85" spans="2:11" ht="15" customHeight="1">
      <c r="B85" s="219"/>
      <c r="C85" s="199" t="s">
        <v>362</v>
      </c>
      <c r="D85" s="199"/>
      <c r="E85" s="199"/>
      <c r="F85" s="218" t="s">
        <v>349</v>
      </c>
      <c r="G85" s="217"/>
      <c r="H85" s="199" t="s">
        <v>363</v>
      </c>
      <c r="I85" s="199" t="s">
        <v>345</v>
      </c>
      <c r="J85" s="199">
        <v>50</v>
      </c>
      <c r="K85" s="210"/>
    </row>
    <row r="86" spans="2:11" ht="15" customHeight="1">
      <c r="B86" s="219"/>
      <c r="C86" s="199" t="s">
        <v>364</v>
      </c>
      <c r="D86" s="199"/>
      <c r="E86" s="199"/>
      <c r="F86" s="218" t="s">
        <v>349</v>
      </c>
      <c r="G86" s="217"/>
      <c r="H86" s="199" t="s">
        <v>365</v>
      </c>
      <c r="I86" s="199" t="s">
        <v>345</v>
      </c>
      <c r="J86" s="199">
        <v>20</v>
      </c>
      <c r="K86" s="210"/>
    </row>
    <row r="87" spans="2:11" ht="15" customHeight="1">
      <c r="B87" s="219"/>
      <c r="C87" s="199" t="s">
        <v>366</v>
      </c>
      <c r="D87" s="199"/>
      <c r="E87" s="199"/>
      <c r="F87" s="218" t="s">
        <v>349</v>
      </c>
      <c r="G87" s="217"/>
      <c r="H87" s="199" t="s">
        <v>367</v>
      </c>
      <c r="I87" s="199" t="s">
        <v>345</v>
      </c>
      <c r="J87" s="199">
        <v>20</v>
      </c>
      <c r="K87" s="210"/>
    </row>
    <row r="88" spans="2:11" ht="15" customHeight="1">
      <c r="B88" s="219"/>
      <c r="C88" s="199" t="s">
        <v>368</v>
      </c>
      <c r="D88" s="199"/>
      <c r="E88" s="199"/>
      <c r="F88" s="218" t="s">
        <v>349</v>
      </c>
      <c r="G88" s="217"/>
      <c r="H88" s="199" t="s">
        <v>369</v>
      </c>
      <c r="I88" s="199" t="s">
        <v>345</v>
      </c>
      <c r="J88" s="199">
        <v>50</v>
      </c>
      <c r="K88" s="210"/>
    </row>
    <row r="89" spans="2:11" ht="15" customHeight="1">
      <c r="B89" s="219"/>
      <c r="C89" s="199" t="s">
        <v>370</v>
      </c>
      <c r="D89" s="199"/>
      <c r="E89" s="199"/>
      <c r="F89" s="218" t="s">
        <v>349</v>
      </c>
      <c r="G89" s="217"/>
      <c r="H89" s="199" t="s">
        <v>370</v>
      </c>
      <c r="I89" s="199" t="s">
        <v>345</v>
      </c>
      <c r="J89" s="199">
        <v>50</v>
      </c>
      <c r="K89" s="210"/>
    </row>
    <row r="90" spans="2:11" ht="15" customHeight="1">
      <c r="B90" s="219"/>
      <c r="C90" s="199" t="s">
        <v>103</v>
      </c>
      <c r="D90" s="199"/>
      <c r="E90" s="199"/>
      <c r="F90" s="218" t="s">
        <v>349</v>
      </c>
      <c r="G90" s="217"/>
      <c r="H90" s="199" t="s">
        <v>371</v>
      </c>
      <c r="I90" s="199" t="s">
        <v>345</v>
      </c>
      <c r="J90" s="199">
        <v>255</v>
      </c>
      <c r="K90" s="210"/>
    </row>
    <row r="91" spans="2:11" ht="15" customHeight="1">
      <c r="B91" s="219"/>
      <c r="C91" s="199" t="s">
        <v>372</v>
      </c>
      <c r="D91" s="199"/>
      <c r="E91" s="199"/>
      <c r="F91" s="218" t="s">
        <v>343</v>
      </c>
      <c r="G91" s="217"/>
      <c r="H91" s="199" t="s">
        <v>373</v>
      </c>
      <c r="I91" s="199" t="s">
        <v>374</v>
      </c>
      <c r="J91" s="199"/>
      <c r="K91" s="210"/>
    </row>
    <row r="92" spans="2:11" ht="15" customHeight="1">
      <c r="B92" s="219"/>
      <c r="C92" s="199" t="s">
        <v>375</v>
      </c>
      <c r="D92" s="199"/>
      <c r="E92" s="199"/>
      <c r="F92" s="218" t="s">
        <v>343</v>
      </c>
      <c r="G92" s="217"/>
      <c r="H92" s="199" t="s">
        <v>376</v>
      </c>
      <c r="I92" s="199" t="s">
        <v>377</v>
      </c>
      <c r="J92" s="199"/>
      <c r="K92" s="210"/>
    </row>
    <row r="93" spans="2:11" ht="15" customHeight="1">
      <c r="B93" s="219"/>
      <c r="C93" s="199" t="s">
        <v>378</v>
      </c>
      <c r="D93" s="199"/>
      <c r="E93" s="199"/>
      <c r="F93" s="218" t="s">
        <v>343</v>
      </c>
      <c r="G93" s="217"/>
      <c r="H93" s="199" t="s">
        <v>378</v>
      </c>
      <c r="I93" s="199" t="s">
        <v>377</v>
      </c>
      <c r="J93" s="199"/>
      <c r="K93" s="210"/>
    </row>
    <row r="94" spans="2:11" ht="15" customHeight="1">
      <c r="B94" s="219"/>
      <c r="C94" s="199" t="s">
        <v>33</v>
      </c>
      <c r="D94" s="199"/>
      <c r="E94" s="199"/>
      <c r="F94" s="218" t="s">
        <v>343</v>
      </c>
      <c r="G94" s="217"/>
      <c r="H94" s="199" t="s">
        <v>379</v>
      </c>
      <c r="I94" s="199" t="s">
        <v>377</v>
      </c>
      <c r="J94" s="199"/>
      <c r="K94" s="210"/>
    </row>
    <row r="95" spans="2:11" ht="15" customHeight="1">
      <c r="B95" s="219"/>
      <c r="C95" s="199" t="s">
        <v>43</v>
      </c>
      <c r="D95" s="199"/>
      <c r="E95" s="199"/>
      <c r="F95" s="218" t="s">
        <v>343</v>
      </c>
      <c r="G95" s="217"/>
      <c r="H95" s="199" t="s">
        <v>380</v>
      </c>
      <c r="I95" s="199" t="s">
        <v>377</v>
      </c>
      <c r="J95" s="199"/>
      <c r="K95" s="210"/>
    </row>
    <row r="96" spans="2:11" ht="15" customHeight="1">
      <c r="B96" s="222"/>
      <c r="C96" s="223"/>
      <c r="D96" s="223"/>
      <c r="E96" s="223"/>
      <c r="F96" s="223"/>
      <c r="G96" s="223"/>
      <c r="H96" s="223"/>
      <c r="I96" s="223"/>
      <c r="J96" s="223"/>
      <c r="K96" s="224"/>
    </row>
    <row r="97" spans="2:11" ht="18.75" customHeight="1">
      <c r="B97" s="225"/>
      <c r="C97" s="226"/>
      <c r="D97" s="226"/>
      <c r="E97" s="226"/>
      <c r="F97" s="226"/>
      <c r="G97" s="226"/>
      <c r="H97" s="226"/>
      <c r="I97" s="226"/>
      <c r="J97" s="226"/>
      <c r="K97" s="225"/>
    </row>
    <row r="98" spans="2:11" ht="18.75" customHeight="1">
      <c r="B98" s="205"/>
      <c r="C98" s="205"/>
      <c r="D98" s="205"/>
      <c r="E98" s="205"/>
      <c r="F98" s="205"/>
      <c r="G98" s="205"/>
      <c r="H98" s="205"/>
      <c r="I98" s="205"/>
      <c r="J98" s="205"/>
      <c r="K98" s="205"/>
    </row>
    <row r="99" spans="2:11" ht="7.5" customHeight="1">
      <c r="B99" s="206"/>
      <c r="C99" s="207"/>
      <c r="D99" s="207"/>
      <c r="E99" s="207"/>
      <c r="F99" s="207"/>
      <c r="G99" s="207"/>
      <c r="H99" s="207"/>
      <c r="I99" s="207"/>
      <c r="J99" s="207"/>
      <c r="K99" s="208"/>
    </row>
    <row r="100" spans="2:11" ht="45" customHeight="1">
      <c r="B100" s="209"/>
      <c r="C100" s="311" t="s">
        <v>381</v>
      </c>
      <c r="D100" s="311"/>
      <c r="E100" s="311"/>
      <c r="F100" s="311"/>
      <c r="G100" s="311"/>
      <c r="H100" s="311"/>
      <c r="I100" s="311"/>
      <c r="J100" s="311"/>
      <c r="K100" s="210"/>
    </row>
    <row r="101" spans="2:11" ht="17.25" customHeight="1">
      <c r="B101" s="209"/>
      <c r="C101" s="211" t="s">
        <v>337</v>
      </c>
      <c r="D101" s="211"/>
      <c r="E101" s="211"/>
      <c r="F101" s="211" t="s">
        <v>338</v>
      </c>
      <c r="G101" s="212"/>
      <c r="H101" s="211" t="s">
        <v>98</v>
      </c>
      <c r="I101" s="211" t="s">
        <v>52</v>
      </c>
      <c r="J101" s="211" t="s">
        <v>339</v>
      </c>
      <c r="K101" s="210"/>
    </row>
    <row r="102" spans="2:11" ht="17.25" customHeight="1">
      <c r="B102" s="209"/>
      <c r="C102" s="213" t="s">
        <v>340</v>
      </c>
      <c r="D102" s="213"/>
      <c r="E102" s="213"/>
      <c r="F102" s="214" t="s">
        <v>341</v>
      </c>
      <c r="G102" s="215"/>
      <c r="H102" s="213"/>
      <c r="I102" s="213"/>
      <c r="J102" s="213" t="s">
        <v>342</v>
      </c>
      <c r="K102" s="210"/>
    </row>
    <row r="103" spans="2:11" ht="5.25" customHeight="1">
      <c r="B103" s="209"/>
      <c r="C103" s="211"/>
      <c r="D103" s="211"/>
      <c r="E103" s="211"/>
      <c r="F103" s="211"/>
      <c r="G103" s="227"/>
      <c r="H103" s="211"/>
      <c r="I103" s="211"/>
      <c r="J103" s="211"/>
      <c r="K103" s="210"/>
    </row>
    <row r="104" spans="2:11" ht="15" customHeight="1">
      <c r="B104" s="209"/>
      <c r="C104" s="199" t="s">
        <v>48</v>
      </c>
      <c r="D104" s="216"/>
      <c r="E104" s="216"/>
      <c r="F104" s="218" t="s">
        <v>343</v>
      </c>
      <c r="G104" s="227"/>
      <c r="H104" s="199" t="s">
        <v>382</v>
      </c>
      <c r="I104" s="199" t="s">
        <v>345</v>
      </c>
      <c r="J104" s="199">
        <v>20</v>
      </c>
      <c r="K104" s="210"/>
    </row>
    <row r="105" spans="2:11" ht="15" customHeight="1">
      <c r="B105" s="209"/>
      <c r="C105" s="199" t="s">
        <v>346</v>
      </c>
      <c r="D105" s="199"/>
      <c r="E105" s="199"/>
      <c r="F105" s="218" t="s">
        <v>343</v>
      </c>
      <c r="G105" s="199"/>
      <c r="H105" s="199" t="s">
        <v>382</v>
      </c>
      <c r="I105" s="199" t="s">
        <v>345</v>
      </c>
      <c r="J105" s="199">
        <v>120</v>
      </c>
      <c r="K105" s="210"/>
    </row>
    <row r="106" spans="2:11" ht="15" customHeight="1">
      <c r="B106" s="219"/>
      <c r="C106" s="199" t="s">
        <v>348</v>
      </c>
      <c r="D106" s="199"/>
      <c r="E106" s="199"/>
      <c r="F106" s="218" t="s">
        <v>349</v>
      </c>
      <c r="G106" s="199"/>
      <c r="H106" s="199" t="s">
        <v>382</v>
      </c>
      <c r="I106" s="199" t="s">
        <v>345</v>
      </c>
      <c r="J106" s="199">
        <v>50</v>
      </c>
      <c r="K106" s="210"/>
    </row>
    <row r="107" spans="2:11" ht="15" customHeight="1">
      <c r="B107" s="219"/>
      <c r="C107" s="199" t="s">
        <v>351</v>
      </c>
      <c r="D107" s="199"/>
      <c r="E107" s="199"/>
      <c r="F107" s="218" t="s">
        <v>343</v>
      </c>
      <c r="G107" s="199"/>
      <c r="H107" s="199" t="s">
        <v>382</v>
      </c>
      <c r="I107" s="199" t="s">
        <v>353</v>
      </c>
      <c r="J107" s="199"/>
      <c r="K107" s="210"/>
    </row>
    <row r="108" spans="2:11" ht="15" customHeight="1">
      <c r="B108" s="219"/>
      <c r="C108" s="199" t="s">
        <v>362</v>
      </c>
      <c r="D108" s="199"/>
      <c r="E108" s="199"/>
      <c r="F108" s="218" t="s">
        <v>349</v>
      </c>
      <c r="G108" s="199"/>
      <c r="H108" s="199" t="s">
        <v>382</v>
      </c>
      <c r="I108" s="199" t="s">
        <v>345</v>
      </c>
      <c r="J108" s="199">
        <v>50</v>
      </c>
      <c r="K108" s="210"/>
    </row>
    <row r="109" spans="2:11" ht="15" customHeight="1">
      <c r="B109" s="219"/>
      <c r="C109" s="199" t="s">
        <v>370</v>
      </c>
      <c r="D109" s="199"/>
      <c r="E109" s="199"/>
      <c r="F109" s="218" t="s">
        <v>349</v>
      </c>
      <c r="G109" s="199"/>
      <c r="H109" s="199" t="s">
        <v>382</v>
      </c>
      <c r="I109" s="199" t="s">
        <v>345</v>
      </c>
      <c r="J109" s="199">
        <v>50</v>
      </c>
      <c r="K109" s="210"/>
    </row>
    <row r="110" spans="2:11" ht="15" customHeight="1">
      <c r="B110" s="219"/>
      <c r="C110" s="199" t="s">
        <v>368</v>
      </c>
      <c r="D110" s="199"/>
      <c r="E110" s="199"/>
      <c r="F110" s="218" t="s">
        <v>349</v>
      </c>
      <c r="G110" s="199"/>
      <c r="H110" s="199" t="s">
        <v>382</v>
      </c>
      <c r="I110" s="199" t="s">
        <v>345</v>
      </c>
      <c r="J110" s="199">
        <v>50</v>
      </c>
      <c r="K110" s="210"/>
    </row>
    <row r="111" spans="2:11" ht="15" customHeight="1">
      <c r="B111" s="219"/>
      <c r="C111" s="199" t="s">
        <v>48</v>
      </c>
      <c r="D111" s="199"/>
      <c r="E111" s="199"/>
      <c r="F111" s="218" t="s">
        <v>343</v>
      </c>
      <c r="G111" s="199"/>
      <c r="H111" s="199" t="s">
        <v>383</v>
      </c>
      <c r="I111" s="199" t="s">
        <v>345</v>
      </c>
      <c r="J111" s="199">
        <v>20</v>
      </c>
      <c r="K111" s="210"/>
    </row>
    <row r="112" spans="2:11" ht="15" customHeight="1">
      <c r="B112" s="219"/>
      <c r="C112" s="199" t="s">
        <v>384</v>
      </c>
      <c r="D112" s="199"/>
      <c r="E112" s="199"/>
      <c r="F112" s="218" t="s">
        <v>343</v>
      </c>
      <c r="G112" s="199"/>
      <c r="H112" s="199" t="s">
        <v>385</v>
      </c>
      <c r="I112" s="199" t="s">
        <v>345</v>
      </c>
      <c r="J112" s="199">
        <v>120</v>
      </c>
      <c r="K112" s="210"/>
    </row>
    <row r="113" spans="2:11" ht="15" customHeight="1">
      <c r="B113" s="219"/>
      <c r="C113" s="199" t="s">
        <v>33</v>
      </c>
      <c r="D113" s="199"/>
      <c r="E113" s="199"/>
      <c r="F113" s="218" t="s">
        <v>343</v>
      </c>
      <c r="G113" s="199"/>
      <c r="H113" s="199" t="s">
        <v>386</v>
      </c>
      <c r="I113" s="199" t="s">
        <v>377</v>
      </c>
      <c r="J113" s="199"/>
      <c r="K113" s="210"/>
    </row>
    <row r="114" spans="2:11" ht="15" customHeight="1">
      <c r="B114" s="219"/>
      <c r="C114" s="199" t="s">
        <v>43</v>
      </c>
      <c r="D114" s="199"/>
      <c r="E114" s="199"/>
      <c r="F114" s="218" t="s">
        <v>343</v>
      </c>
      <c r="G114" s="199"/>
      <c r="H114" s="199" t="s">
        <v>387</v>
      </c>
      <c r="I114" s="199" t="s">
        <v>377</v>
      </c>
      <c r="J114" s="199"/>
      <c r="K114" s="210"/>
    </row>
    <row r="115" spans="2:11" ht="15" customHeight="1">
      <c r="B115" s="219"/>
      <c r="C115" s="199" t="s">
        <v>52</v>
      </c>
      <c r="D115" s="199"/>
      <c r="E115" s="199"/>
      <c r="F115" s="218" t="s">
        <v>343</v>
      </c>
      <c r="G115" s="199"/>
      <c r="H115" s="199" t="s">
        <v>388</v>
      </c>
      <c r="I115" s="199" t="s">
        <v>389</v>
      </c>
      <c r="J115" s="199"/>
      <c r="K115" s="210"/>
    </row>
    <row r="116" spans="2:11" ht="15" customHeight="1">
      <c r="B116" s="222"/>
      <c r="C116" s="228"/>
      <c r="D116" s="228"/>
      <c r="E116" s="228"/>
      <c r="F116" s="228"/>
      <c r="G116" s="228"/>
      <c r="H116" s="228"/>
      <c r="I116" s="228"/>
      <c r="J116" s="228"/>
      <c r="K116" s="224"/>
    </row>
    <row r="117" spans="2:11" ht="18.75" customHeight="1">
      <c r="B117" s="229"/>
      <c r="C117" s="195"/>
      <c r="D117" s="195"/>
      <c r="E117" s="195"/>
      <c r="F117" s="230"/>
      <c r="G117" s="195"/>
      <c r="H117" s="195"/>
      <c r="I117" s="195"/>
      <c r="J117" s="195"/>
      <c r="K117" s="229"/>
    </row>
    <row r="118" spans="2:11" ht="18.75" customHeight="1"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</row>
    <row r="119" spans="2:11" ht="7.5" customHeight="1">
      <c r="B119" s="231"/>
      <c r="C119" s="232"/>
      <c r="D119" s="232"/>
      <c r="E119" s="232"/>
      <c r="F119" s="232"/>
      <c r="G119" s="232"/>
      <c r="H119" s="232"/>
      <c r="I119" s="232"/>
      <c r="J119" s="232"/>
      <c r="K119" s="233"/>
    </row>
    <row r="120" spans="2:11" ht="45" customHeight="1">
      <c r="B120" s="234"/>
      <c r="C120" s="310" t="s">
        <v>390</v>
      </c>
      <c r="D120" s="310"/>
      <c r="E120" s="310"/>
      <c r="F120" s="310"/>
      <c r="G120" s="310"/>
      <c r="H120" s="310"/>
      <c r="I120" s="310"/>
      <c r="J120" s="310"/>
      <c r="K120" s="235"/>
    </row>
    <row r="121" spans="2:11" ht="17.25" customHeight="1">
      <c r="B121" s="236"/>
      <c r="C121" s="211" t="s">
        <v>337</v>
      </c>
      <c r="D121" s="211"/>
      <c r="E121" s="211"/>
      <c r="F121" s="211" t="s">
        <v>338</v>
      </c>
      <c r="G121" s="212"/>
      <c r="H121" s="211" t="s">
        <v>98</v>
      </c>
      <c r="I121" s="211" t="s">
        <v>52</v>
      </c>
      <c r="J121" s="211" t="s">
        <v>339</v>
      </c>
      <c r="K121" s="237"/>
    </row>
    <row r="122" spans="2:11" ht="17.25" customHeight="1">
      <c r="B122" s="236"/>
      <c r="C122" s="213" t="s">
        <v>340</v>
      </c>
      <c r="D122" s="213"/>
      <c r="E122" s="213"/>
      <c r="F122" s="214" t="s">
        <v>341</v>
      </c>
      <c r="G122" s="215"/>
      <c r="H122" s="213"/>
      <c r="I122" s="213"/>
      <c r="J122" s="213" t="s">
        <v>342</v>
      </c>
      <c r="K122" s="237"/>
    </row>
    <row r="123" spans="2:11" ht="5.25" customHeight="1">
      <c r="B123" s="238"/>
      <c r="C123" s="216"/>
      <c r="D123" s="216"/>
      <c r="E123" s="216"/>
      <c r="F123" s="216"/>
      <c r="G123" s="199"/>
      <c r="H123" s="216"/>
      <c r="I123" s="216"/>
      <c r="J123" s="216"/>
      <c r="K123" s="239"/>
    </row>
    <row r="124" spans="2:11" ht="15" customHeight="1">
      <c r="B124" s="238"/>
      <c r="C124" s="199" t="s">
        <v>346</v>
      </c>
      <c r="D124" s="216"/>
      <c r="E124" s="216"/>
      <c r="F124" s="218" t="s">
        <v>343</v>
      </c>
      <c r="G124" s="199"/>
      <c r="H124" s="199" t="s">
        <v>382</v>
      </c>
      <c r="I124" s="199" t="s">
        <v>345</v>
      </c>
      <c r="J124" s="199">
        <v>120</v>
      </c>
      <c r="K124" s="240"/>
    </row>
    <row r="125" spans="2:11" ht="15" customHeight="1">
      <c r="B125" s="238"/>
      <c r="C125" s="199" t="s">
        <v>391</v>
      </c>
      <c r="D125" s="199"/>
      <c r="E125" s="199"/>
      <c r="F125" s="218" t="s">
        <v>343</v>
      </c>
      <c r="G125" s="199"/>
      <c r="H125" s="199" t="s">
        <v>392</v>
      </c>
      <c r="I125" s="199" t="s">
        <v>345</v>
      </c>
      <c r="J125" s="199" t="s">
        <v>393</v>
      </c>
      <c r="K125" s="240"/>
    </row>
    <row r="126" spans="2:11" ht="15" customHeight="1">
      <c r="B126" s="238"/>
      <c r="C126" s="199" t="s">
        <v>291</v>
      </c>
      <c r="D126" s="199"/>
      <c r="E126" s="199"/>
      <c r="F126" s="218" t="s">
        <v>343</v>
      </c>
      <c r="G126" s="199"/>
      <c r="H126" s="199" t="s">
        <v>394</v>
      </c>
      <c r="I126" s="199" t="s">
        <v>345</v>
      </c>
      <c r="J126" s="199" t="s">
        <v>393</v>
      </c>
      <c r="K126" s="240"/>
    </row>
    <row r="127" spans="2:11" ht="15" customHeight="1">
      <c r="B127" s="238"/>
      <c r="C127" s="199" t="s">
        <v>354</v>
      </c>
      <c r="D127" s="199"/>
      <c r="E127" s="199"/>
      <c r="F127" s="218" t="s">
        <v>349</v>
      </c>
      <c r="G127" s="199"/>
      <c r="H127" s="199" t="s">
        <v>355</v>
      </c>
      <c r="I127" s="199" t="s">
        <v>345</v>
      </c>
      <c r="J127" s="199">
        <v>15</v>
      </c>
      <c r="K127" s="240"/>
    </row>
    <row r="128" spans="2:11" ht="15" customHeight="1">
      <c r="B128" s="238"/>
      <c r="C128" s="220" t="s">
        <v>356</v>
      </c>
      <c r="D128" s="220"/>
      <c r="E128" s="220"/>
      <c r="F128" s="221" t="s">
        <v>349</v>
      </c>
      <c r="G128" s="220"/>
      <c r="H128" s="220" t="s">
        <v>357</v>
      </c>
      <c r="I128" s="220" t="s">
        <v>345</v>
      </c>
      <c r="J128" s="220">
        <v>15</v>
      </c>
      <c r="K128" s="240"/>
    </row>
    <row r="129" spans="2:11" ht="15" customHeight="1">
      <c r="B129" s="238"/>
      <c r="C129" s="220" t="s">
        <v>358</v>
      </c>
      <c r="D129" s="220"/>
      <c r="E129" s="220"/>
      <c r="F129" s="221" t="s">
        <v>349</v>
      </c>
      <c r="G129" s="220"/>
      <c r="H129" s="220" t="s">
        <v>359</v>
      </c>
      <c r="I129" s="220" t="s">
        <v>345</v>
      </c>
      <c r="J129" s="220">
        <v>20</v>
      </c>
      <c r="K129" s="240"/>
    </row>
    <row r="130" spans="2:11" ht="15" customHeight="1">
      <c r="B130" s="238"/>
      <c r="C130" s="220" t="s">
        <v>360</v>
      </c>
      <c r="D130" s="220"/>
      <c r="E130" s="220"/>
      <c r="F130" s="221" t="s">
        <v>349</v>
      </c>
      <c r="G130" s="220"/>
      <c r="H130" s="220" t="s">
        <v>361</v>
      </c>
      <c r="I130" s="220" t="s">
        <v>345</v>
      </c>
      <c r="J130" s="220">
        <v>20</v>
      </c>
      <c r="K130" s="240"/>
    </row>
    <row r="131" spans="2:11" ht="15" customHeight="1">
      <c r="B131" s="238"/>
      <c r="C131" s="199" t="s">
        <v>348</v>
      </c>
      <c r="D131" s="199"/>
      <c r="E131" s="199"/>
      <c r="F131" s="218" t="s">
        <v>349</v>
      </c>
      <c r="G131" s="199"/>
      <c r="H131" s="199" t="s">
        <v>382</v>
      </c>
      <c r="I131" s="199" t="s">
        <v>345</v>
      </c>
      <c r="J131" s="199">
        <v>50</v>
      </c>
      <c r="K131" s="240"/>
    </row>
    <row r="132" spans="2:11" ht="15" customHeight="1">
      <c r="B132" s="238"/>
      <c r="C132" s="199" t="s">
        <v>362</v>
      </c>
      <c r="D132" s="199"/>
      <c r="E132" s="199"/>
      <c r="F132" s="218" t="s">
        <v>349</v>
      </c>
      <c r="G132" s="199"/>
      <c r="H132" s="199" t="s">
        <v>382</v>
      </c>
      <c r="I132" s="199" t="s">
        <v>345</v>
      </c>
      <c r="J132" s="199">
        <v>50</v>
      </c>
      <c r="K132" s="240"/>
    </row>
    <row r="133" spans="2:11" ht="15" customHeight="1">
      <c r="B133" s="238"/>
      <c r="C133" s="199" t="s">
        <v>368</v>
      </c>
      <c r="D133" s="199"/>
      <c r="E133" s="199"/>
      <c r="F133" s="218" t="s">
        <v>349</v>
      </c>
      <c r="G133" s="199"/>
      <c r="H133" s="199" t="s">
        <v>382</v>
      </c>
      <c r="I133" s="199" t="s">
        <v>345</v>
      </c>
      <c r="J133" s="199">
        <v>50</v>
      </c>
      <c r="K133" s="240"/>
    </row>
    <row r="134" spans="2:11" ht="15" customHeight="1">
      <c r="B134" s="238"/>
      <c r="C134" s="199" t="s">
        <v>370</v>
      </c>
      <c r="D134" s="199"/>
      <c r="E134" s="199"/>
      <c r="F134" s="218" t="s">
        <v>349</v>
      </c>
      <c r="G134" s="199"/>
      <c r="H134" s="199" t="s">
        <v>382</v>
      </c>
      <c r="I134" s="199" t="s">
        <v>345</v>
      </c>
      <c r="J134" s="199">
        <v>50</v>
      </c>
      <c r="K134" s="240"/>
    </row>
    <row r="135" spans="2:11" ht="15" customHeight="1">
      <c r="B135" s="238"/>
      <c r="C135" s="199" t="s">
        <v>103</v>
      </c>
      <c r="D135" s="199"/>
      <c r="E135" s="199"/>
      <c r="F135" s="218" t="s">
        <v>349</v>
      </c>
      <c r="G135" s="199"/>
      <c r="H135" s="199" t="s">
        <v>395</v>
      </c>
      <c r="I135" s="199" t="s">
        <v>345</v>
      </c>
      <c r="J135" s="199">
        <v>255</v>
      </c>
      <c r="K135" s="240"/>
    </row>
    <row r="136" spans="2:11" ht="15" customHeight="1">
      <c r="B136" s="238"/>
      <c r="C136" s="199" t="s">
        <v>372</v>
      </c>
      <c r="D136" s="199"/>
      <c r="E136" s="199"/>
      <c r="F136" s="218" t="s">
        <v>343</v>
      </c>
      <c r="G136" s="199"/>
      <c r="H136" s="199" t="s">
        <v>396</v>
      </c>
      <c r="I136" s="199" t="s">
        <v>374</v>
      </c>
      <c r="J136" s="199"/>
      <c r="K136" s="240"/>
    </row>
    <row r="137" spans="2:11" ht="15" customHeight="1">
      <c r="B137" s="238"/>
      <c r="C137" s="199" t="s">
        <v>375</v>
      </c>
      <c r="D137" s="199"/>
      <c r="E137" s="199"/>
      <c r="F137" s="218" t="s">
        <v>343</v>
      </c>
      <c r="G137" s="199"/>
      <c r="H137" s="199" t="s">
        <v>397</v>
      </c>
      <c r="I137" s="199" t="s">
        <v>377</v>
      </c>
      <c r="J137" s="199"/>
      <c r="K137" s="240"/>
    </row>
    <row r="138" spans="2:11" ht="15" customHeight="1">
      <c r="B138" s="238"/>
      <c r="C138" s="199" t="s">
        <v>378</v>
      </c>
      <c r="D138" s="199"/>
      <c r="E138" s="199"/>
      <c r="F138" s="218" t="s">
        <v>343</v>
      </c>
      <c r="G138" s="199"/>
      <c r="H138" s="199" t="s">
        <v>378</v>
      </c>
      <c r="I138" s="199" t="s">
        <v>377</v>
      </c>
      <c r="J138" s="199"/>
      <c r="K138" s="240"/>
    </row>
    <row r="139" spans="2:11" ht="15" customHeight="1">
      <c r="B139" s="238"/>
      <c r="C139" s="199" t="s">
        <v>33</v>
      </c>
      <c r="D139" s="199"/>
      <c r="E139" s="199"/>
      <c r="F139" s="218" t="s">
        <v>343</v>
      </c>
      <c r="G139" s="199"/>
      <c r="H139" s="199" t="s">
        <v>398</v>
      </c>
      <c r="I139" s="199" t="s">
        <v>377</v>
      </c>
      <c r="J139" s="199"/>
      <c r="K139" s="240"/>
    </row>
    <row r="140" spans="2:11" ht="15" customHeight="1">
      <c r="B140" s="238"/>
      <c r="C140" s="199" t="s">
        <v>399</v>
      </c>
      <c r="D140" s="199"/>
      <c r="E140" s="199"/>
      <c r="F140" s="218" t="s">
        <v>343</v>
      </c>
      <c r="G140" s="199"/>
      <c r="H140" s="199" t="s">
        <v>400</v>
      </c>
      <c r="I140" s="199" t="s">
        <v>377</v>
      </c>
      <c r="J140" s="199"/>
      <c r="K140" s="240"/>
    </row>
    <row r="141" spans="2:11" ht="15" customHeight="1">
      <c r="B141" s="241"/>
      <c r="C141" s="242"/>
      <c r="D141" s="242"/>
      <c r="E141" s="242"/>
      <c r="F141" s="242"/>
      <c r="G141" s="242"/>
      <c r="H141" s="242"/>
      <c r="I141" s="242"/>
      <c r="J141" s="242"/>
      <c r="K141" s="243"/>
    </row>
    <row r="142" spans="2:11" ht="18.75" customHeight="1">
      <c r="B142" s="195"/>
      <c r="C142" s="195"/>
      <c r="D142" s="195"/>
      <c r="E142" s="195"/>
      <c r="F142" s="230"/>
      <c r="G142" s="195"/>
      <c r="H142" s="195"/>
      <c r="I142" s="195"/>
      <c r="J142" s="195"/>
      <c r="K142" s="195"/>
    </row>
    <row r="143" spans="2:11" ht="18.75" customHeight="1"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</row>
    <row r="144" spans="2:11" ht="7.5" customHeight="1">
      <c r="B144" s="206"/>
      <c r="C144" s="207"/>
      <c r="D144" s="207"/>
      <c r="E144" s="207"/>
      <c r="F144" s="207"/>
      <c r="G144" s="207"/>
      <c r="H144" s="207"/>
      <c r="I144" s="207"/>
      <c r="J144" s="207"/>
      <c r="K144" s="208"/>
    </row>
    <row r="145" spans="2:11" ht="45" customHeight="1">
      <c r="B145" s="209"/>
      <c r="C145" s="311" t="s">
        <v>401</v>
      </c>
      <c r="D145" s="311"/>
      <c r="E145" s="311"/>
      <c r="F145" s="311"/>
      <c r="G145" s="311"/>
      <c r="H145" s="311"/>
      <c r="I145" s="311"/>
      <c r="J145" s="311"/>
      <c r="K145" s="210"/>
    </row>
    <row r="146" spans="2:11" ht="17.25" customHeight="1">
      <c r="B146" s="209"/>
      <c r="C146" s="211" t="s">
        <v>337</v>
      </c>
      <c r="D146" s="211"/>
      <c r="E146" s="211"/>
      <c r="F146" s="211" t="s">
        <v>338</v>
      </c>
      <c r="G146" s="212"/>
      <c r="H146" s="211" t="s">
        <v>98</v>
      </c>
      <c r="I146" s="211" t="s">
        <v>52</v>
      </c>
      <c r="J146" s="211" t="s">
        <v>339</v>
      </c>
      <c r="K146" s="210"/>
    </row>
    <row r="147" spans="2:11" ht="17.25" customHeight="1">
      <c r="B147" s="209"/>
      <c r="C147" s="213" t="s">
        <v>340</v>
      </c>
      <c r="D147" s="213"/>
      <c r="E147" s="213"/>
      <c r="F147" s="214" t="s">
        <v>341</v>
      </c>
      <c r="G147" s="215"/>
      <c r="H147" s="213"/>
      <c r="I147" s="213"/>
      <c r="J147" s="213" t="s">
        <v>342</v>
      </c>
      <c r="K147" s="210"/>
    </row>
    <row r="148" spans="2:11" ht="5.25" customHeight="1">
      <c r="B148" s="219"/>
      <c r="C148" s="216"/>
      <c r="D148" s="216"/>
      <c r="E148" s="216"/>
      <c r="F148" s="216"/>
      <c r="G148" s="217"/>
      <c r="H148" s="216"/>
      <c r="I148" s="216"/>
      <c r="J148" s="216"/>
      <c r="K148" s="240"/>
    </row>
    <row r="149" spans="2:11" ht="15" customHeight="1">
      <c r="B149" s="219"/>
      <c r="C149" s="244" t="s">
        <v>346</v>
      </c>
      <c r="D149" s="199"/>
      <c r="E149" s="199"/>
      <c r="F149" s="245" t="s">
        <v>343</v>
      </c>
      <c r="G149" s="199"/>
      <c r="H149" s="244" t="s">
        <v>382</v>
      </c>
      <c r="I149" s="244" t="s">
        <v>345</v>
      </c>
      <c r="J149" s="244">
        <v>120</v>
      </c>
      <c r="K149" s="240"/>
    </row>
    <row r="150" spans="2:11" ht="15" customHeight="1">
      <c r="B150" s="219"/>
      <c r="C150" s="244" t="s">
        <v>391</v>
      </c>
      <c r="D150" s="199"/>
      <c r="E150" s="199"/>
      <c r="F150" s="245" t="s">
        <v>343</v>
      </c>
      <c r="G150" s="199"/>
      <c r="H150" s="244" t="s">
        <v>402</v>
      </c>
      <c r="I150" s="244" t="s">
        <v>345</v>
      </c>
      <c r="J150" s="244" t="s">
        <v>393</v>
      </c>
      <c r="K150" s="240"/>
    </row>
    <row r="151" spans="2:11" ht="15" customHeight="1">
      <c r="B151" s="219"/>
      <c r="C151" s="244" t="s">
        <v>291</v>
      </c>
      <c r="D151" s="199"/>
      <c r="E151" s="199"/>
      <c r="F151" s="245" t="s">
        <v>343</v>
      </c>
      <c r="G151" s="199"/>
      <c r="H151" s="244" t="s">
        <v>403</v>
      </c>
      <c r="I151" s="244" t="s">
        <v>345</v>
      </c>
      <c r="J151" s="244" t="s">
        <v>393</v>
      </c>
      <c r="K151" s="240"/>
    </row>
    <row r="152" spans="2:11" ht="15" customHeight="1">
      <c r="B152" s="219"/>
      <c r="C152" s="244" t="s">
        <v>348</v>
      </c>
      <c r="D152" s="199"/>
      <c r="E152" s="199"/>
      <c r="F152" s="245" t="s">
        <v>349</v>
      </c>
      <c r="G152" s="199"/>
      <c r="H152" s="244" t="s">
        <v>382</v>
      </c>
      <c r="I152" s="244" t="s">
        <v>345</v>
      </c>
      <c r="J152" s="244">
        <v>50</v>
      </c>
      <c r="K152" s="240"/>
    </row>
    <row r="153" spans="2:11" ht="15" customHeight="1">
      <c r="B153" s="219"/>
      <c r="C153" s="244" t="s">
        <v>351</v>
      </c>
      <c r="D153" s="199"/>
      <c r="E153" s="199"/>
      <c r="F153" s="245" t="s">
        <v>343</v>
      </c>
      <c r="G153" s="199"/>
      <c r="H153" s="244" t="s">
        <v>382</v>
      </c>
      <c r="I153" s="244" t="s">
        <v>353</v>
      </c>
      <c r="J153" s="244"/>
      <c r="K153" s="240"/>
    </row>
    <row r="154" spans="2:11" ht="15" customHeight="1">
      <c r="B154" s="219"/>
      <c r="C154" s="244" t="s">
        <v>362</v>
      </c>
      <c r="D154" s="199"/>
      <c r="E154" s="199"/>
      <c r="F154" s="245" t="s">
        <v>349</v>
      </c>
      <c r="G154" s="199"/>
      <c r="H154" s="244" t="s">
        <v>382</v>
      </c>
      <c r="I154" s="244" t="s">
        <v>345</v>
      </c>
      <c r="J154" s="244">
        <v>50</v>
      </c>
      <c r="K154" s="240"/>
    </row>
    <row r="155" spans="2:11" ht="15" customHeight="1">
      <c r="B155" s="219"/>
      <c r="C155" s="244" t="s">
        <v>370</v>
      </c>
      <c r="D155" s="199"/>
      <c r="E155" s="199"/>
      <c r="F155" s="245" t="s">
        <v>349</v>
      </c>
      <c r="G155" s="199"/>
      <c r="H155" s="244" t="s">
        <v>382</v>
      </c>
      <c r="I155" s="244" t="s">
        <v>345</v>
      </c>
      <c r="J155" s="244">
        <v>50</v>
      </c>
      <c r="K155" s="240"/>
    </row>
    <row r="156" spans="2:11" ht="15" customHeight="1">
      <c r="B156" s="219"/>
      <c r="C156" s="244" t="s">
        <v>368</v>
      </c>
      <c r="D156" s="199"/>
      <c r="E156" s="199"/>
      <c r="F156" s="245" t="s">
        <v>349</v>
      </c>
      <c r="G156" s="199"/>
      <c r="H156" s="244" t="s">
        <v>382</v>
      </c>
      <c r="I156" s="244" t="s">
        <v>345</v>
      </c>
      <c r="J156" s="244">
        <v>50</v>
      </c>
      <c r="K156" s="240"/>
    </row>
    <row r="157" spans="2:11" ht="15" customHeight="1">
      <c r="B157" s="219"/>
      <c r="C157" s="244" t="s">
        <v>82</v>
      </c>
      <c r="D157" s="199"/>
      <c r="E157" s="199"/>
      <c r="F157" s="245" t="s">
        <v>343</v>
      </c>
      <c r="G157" s="199"/>
      <c r="H157" s="244" t="s">
        <v>404</v>
      </c>
      <c r="I157" s="244" t="s">
        <v>345</v>
      </c>
      <c r="J157" s="244" t="s">
        <v>405</v>
      </c>
      <c r="K157" s="240"/>
    </row>
    <row r="158" spans="2:11" ht="15" customHeight="1">
      <c r="B158" s="219"/>
      <c r="C158" s="244" t="s">
        <v>406</v>
      </c>
      <c r="D158" s="199"/>
      <c r="E158" s="199"/>
      <c r="F158" s="245" t="s">
        <v>343</v>
      </c>
      <c r="G158" s="199"/>
      <c r="H158" s="244" t="s">
        <v>407</v>
      </c>
      <c r="I158" s="244" t="s">
        <v>377</v>
      </c>
      <c r="J158" s="244"/>
      <c r="K158" s="240"/>
    </row>
    <row r="159" spans="2:11" ht="15" customHeight="1">
      <c r="B159" s="246"/>
      <c r="C159" s="228"/>
      <c r="D159" s="228"/>
      <c r="E159" s="228"/>
      <c r="F159" s="228"/>
      <c r="G159" s="228"/>
      <c r="H159" s="228"/>
      <c r="I159" s="228"/>
      <c r="J159" s="228"/>
      <c r="K159" s="247"/>
    </row>
    <row r="160" spans="2:11" ht="18.75" customHeight="1">
      <c r="B160" s="195"/>
      <c r="C160" s="199"/>
      <c r="D160" s="199"/>
      <c r="E160" s="199"/>
      <c r="F160" s="218"/>
      <c r="G160" s="199"/>
      <c r="H160" s="199"/>
      <c r="I160" s="199"/>
      <c r="J160" s="199"/>
      <c r="K160" s="195"/>
    </row>
    <row r="161" spans="2:11" ht="18.75" customHeight="1">
      <c r="B161" s="195"/>
      <c r="C161" s="199"/>
      <c r="D161" s="199"/>
      <c r="E161" s="199"/>
      <c r="F161" s="218"/>
      <c r="G161" s="199"/>
      <c r="H161" s="199"/>
      <c r="I161" s="199"/>
      <c r="J161" s="199"/>
      <c r="K161" s="195"/>
    </row>
    <row r="162" spans="2:11" ht="18.75" customHeight="1">
      <c r="B162" s="195"/>
      <c r="C162" s="199"/>
      <c r="D162" s="199"/>
      <c r="E162" s="199"/>
      <c r="F162" s="218"/>
      <c r="G162" s="199"/>
      <c r="H162" s="199"/>
      <c r="I162" s="199"/>
      <c r="J162" s="199"/>
      <c r="K162" s="195"/>
    </row>
    <row r="163" spans="2:11" ht="18.75" customHeight="1">
      <c r="B163" s="195"/>
      <c r="C163" s="199"/>
      <c r="D163" s="199"/>
      <c r="E163" s="199"/>
      <c r="F163" s="218"/>
      <c r="G163" s="199"/>
      <c r="H163" s="199"/>
      <c r="I163" s="199"/>
      <c r="J163" s="199"/>
      <c r="K163" s="195"/>
    </row>
    <row r="164" spans="2:11" ht="18.75" customHeight="1">
      <c r="B164" s="195"/>
      <c r="C164" s="199"/>
      <c r="D164" s="199"/>
      <c r="E164" s="199"/>
      <c r="F164" s="218"/>
      <c r="G164" s="199"/>
      <c r="H164" s="199"/>
      <c r="I164" s="199"/>
      <c r="J164" s="199"/>
      <c r="K164" s="195"/>
    </row>
    <row r="165" spans="2:11" ht="18.75" customHeight="1">
      <c r="B165" s="195"/>
      <c r="C165" s="199"/>
      <c r="D165" s="199"/>
      <c r="E165" s="199"/>
      <c r="F165" s="218"/>
      <c r="G165" s="199"/>
      <c r="H165" s="199"/>
      <c r="I165" s="199"/>
      <c r="J165" s="199"/>
      <c r="K165" s="195"/>
    </row>
    <row r="166" spans="2:11" ht="18.75" customHeight="1">
      <c r="B166" s="195"/>
      <c r="C166" s="199"/>
      <c r="D166" s="199"/>
      <c r="E166" s="199"/>
      <c r="F166" s="218"/>
      <c r="G166" s="199"/>
      <c r="H166" s="199"/>
      <c r="I166" s="199"/>
      <c r="J166" s="199"/>
      <c r="K166" s="195"/>
    </row>
    <row r="167" spans="2:11" ht="18.75" customHeight="1"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</row>
    <row r="168" spans="2:11" ht="7.5" customHeight="1">
      <c r="B168" s="187"/>
      <c r="C168" s="188"/>
      <c r="D168" s="188"/>
      <c r="E168" s="188"/>
      <c r="F168" s="188"/>
      <c r="G168" s="188"/>
      <c r="H168" s="188"/>
      <c r="I168" s="188"/>
      <c r="J168" s="188"/>
      <c r="K168" s="189"/>
    </row>
    <row r="169" spans="2:11" ht="45" customHeight="1">
      <c r="B169" s="190"/>
      <c r="C169" s="310" t="s">
        <v>408</v>
      </c>
      <c r="D169" s="310"/>
      <c r="E169" s="310"/>
      <c r="F169" s="310"/>
      <c r="G169" s="310"/>
      <c r="H169" s="310"/>
      <c r="I169" s="310"/>
      <c r="J169" s="310"/>
      <c r="K169" s="191"/>
    </row>
    <row r="170" spans="2:11" ht="17.25" customHeight="1">
      <c r="B170" s="190"/>
      <c r="C170" s="211" t="s">
        <v>337</v>
      </c>
      <c r="D170" s="211"/>
      <c r="E170" s="211"/>
      <c r="F170" s="211" t="s">
        <v>338</v>
      </c>
      <c r="G170" s="248"/>
      <c r="H170" s="249" t="s">
        <v>98</v>
      </c>
      <c r="I170" s="249" t="s">
        <v>52</v>
      </c>
      <c r="J170" s="211" t="s">
        <v>339</v>
      </c>
      <c r="K170" s="191"/>
    </row>
    <row r="171" spans="2:11" ht="17.25" customHeight="1">
      <c r="B171" s="192"/>
      <c r="C171" s="213" t="s">
        <v>340</v>
      </c>
      <c r="D171" s="213"/>
      <c r="E171" s="213"/>
      <c r="F171" s="214" t="s">
        <v>341</v>
      </c>
      <c r="G171" s="250"/>
      <c r="H171" s="251"/>
      <c r="I171" s="251"/>
      <c r="J171" s="213" t="s">
        <v>342</v>
      </c>
      <c r="K171" s="193"/>
    </row>
    <row r="172" spans="2:11" ht="5.25" customHeight="1">
      <c r="B172" s="219"/>
      <c r="C172" s="216"/>
      <c r="D172" s="216"/>
      <c r="E172" s="216"/>
      <c r="F172" s="216"/>
      <c r="G172" s="217"/>
      <c r="H172" s="216"/>
      <c r="I172" s="216"/>
      <c r="J172" s="216"/>
      <c r="K172" s="240"/>
    </row>
    <row r="173" spans="2:11" ht="15" customHeight="1">
      <c r="B173" s="219"/>
      <c r="C173" s="199" t="s">
        <v>346</v>
      </c>
      <c r="D173" s="199"/>
      <c r="E173" s="199"/>
      <c r="F173" s="218" t="s">
        <v>343</v>
      </c>
      <c r="G173" s="199"/>
      <c r="H173" s="199" t="s">
        <v>382</v>
      </c>
      <c r="I173" s="199" t="s">
        <v>345</v>
      </c>
      <c r="J173" s="199">
        <v>120</v>
      </c>
      <c r="K173" s="240"/>
    </row>
    <row r="174" spans="2:11" ht="15" customHeight="1">
      <c r="B174" s="219"/>
      <c r="C174" s="199" t="s">
        <v>391</v>
      </c>
      <c r="D174" s="199"/>
      <c r="E174" s="199"/>
      <c r="F174" s="218" t="s">
        <v>343</v>
      </c>
      <c r="G174" s="199"/>
      <c r="H174" s="199" t="s">
        <v>392</v>
      </c>
      <c r="I174" s="199" t="s">
        <v>345</v>
      </c>
      <c r="J174" s="199" t="s">
        <v>393</v>
      </c>
      <c r="K174" s="240"/>
    </row>
    <row r="175" spans="2:11" ht="15" customHeight="1">
      <c r="B175" s="219"/>
      <c r="C175" s="199" t="s">
        <v>291</v>
      </c>
      <c r="D175" s="199"/>
      <c r="E175" s="199"/>
      <c r="F175" s="218" t="s">
        <v>343</v>
      </c>
      <c r="G175" s="199"/>
      <c r="H175" s="199" t="s">
        <v>409</v>
      </c>
      <c r="I175" s="199" t="s">
        <v>345</v>
      </c>
      <c r="J175" s="199" t="s">
        <v>393</v>
      </c>
      <c r="K175" s="240"/>
    </row>
    <row r="176" spans="2:11" ht="15" customHeight="1">
      <c r="B176" s="219"/>
      <c r="C176" s="199" t="s">
        <v>348</v>
      </c>
      <c r="D176" s="199"/>
      <c r="E176" s="199"/>
      <c r="F176" s="218" t="s">
        <v>349</v>
      </c>
      <c r="G176" s="199"/>
      <c r="H176" s="199" t="s">
        <v>409</v>
      </c>
      <c r="I176" s="199" t="s">
        <v>345</v>
      </c>
      <c r="J176" s="199">
        <v>50</v>
      </c>
      <c r="K176" s="240"/>
    </row>
    <row r="177" spans="2:11" ht="15" customHeight="1">
      <c r="B177" s="219"/>
      <c r="C177" s="199" t="s">
        <v>351</v>
      </c>
      <c r="D177" s="199"/>
      <c r="E177" s="199"/>
      <c r="F177" s="218" t="s">
        <v>343</v>
      </c>
      <c r="G177" s="199"/>
      <c r="H177" s="199" t="s">
        <v>409</v>
      </c>
      <c r="I177" s="199" t="s">
        <v>353</v>
      </c>
      <c r="J177" s="199"/>
      <c r="K177" s="240"/>
    </row>
    <row r="178" spans="2:11" ht="15" customHeight="1">
      <c r="B178" s="219"/>
      <c r="C178" s="199" t="s">
        <v>362</v>
      </c>
      <c r="D178" s="199"/>
      <c r="E178" s="199"/>
      <c r="F178" s="218" t="s">
        <v>349</v>
      </c>
      <c r="G178" s="199"/>
      <c r="H178" s="199" t="s">
        <v>409</v>
      </c>
      <c r="I178" s="199" t="s">
        <v>345</v>
      </c>
      <c r="J178" s="199">
        <v>50</v>
      </c>
      <c r="K178" s="240"/>
    </row>
    <row r="179" spans="2:11" ht="15" customHeight="1">
      <c r="B179" s="219"/>
      <c r="C179" s="199" t="s">
        <v>370</v>
      </c>
      <c r="D179" s="199"/>
      <c r="E179" s="199"/>
      <c r="F179" s="218" t="s">
        <v>349</v>
      </c>
      <c r="G179" s="199"/>
      <c r="H179" s="199" t="s">
        <v>409</v>
      </c>
      <c r="I179" s="199" t="s">
        <v>345</v>
      </c>
      <c r="J179" s="199">
        <v>50</v>
      </c>
      <c r="K179" s="240"/>
    </row>
    <row r="180" spans="2:11" ht="15" customHeight="1">
      <c r="B180" s="219"/>
      <c r="C180" s="199" t="s">
        <v>368</v>
      </c>
      <c r="D180" s="199"/>
      <c r="E180" s="199"/>
      <c r="F180" s="218" t="s">
        <v>349</v>
      </c>
      <c r="G180" s="199"/>
      <c r="H180" s="199" t="s">
        <v>409</v>
      </c>
      <c r="I180" s="199" t="s">
        <v>345</v>
      </c>
      <c r="J180" s="199">
        <v>50</v>
      </c>
      <c r="K180" s="240"/>
    </row>
    <row r="181" spans="2:11" ht="15" customHeight="1">
      <c r="B181" s="219"/>
      <c r="C181" s="199" t="s">
        <v>97</v>
      </c>
      <c r="D181" s="199"/>
      <c r="E181" s="199"/>
      <c r="F181" s="218" t="s">
        <v>343</v>
      </c>
      <c r="G181" s="199"/>
      <c r="H181" s="199" t="s">
        <v>410</v>
      </c>
      <c r="I181" s="199" t="s">
        <v>411</v>
      </c>
      <c r="J181" s="199"/>
      <c r="K181" s="240"/>
    </row>
    <row r="182" spans="2:11" ht="15" customHeight="1">
      <c r="B182" s="219"/>
      <c r="C182" s="199" t="s">
        <v>52</v>
      </c>
      <c r="D182" s="199"/>
      <c r="E182" s="199"/>
      <c r="F182" s="218" t="s">
        <v>343</v>
      </c>
      <c r="G182" s="199"/>
      <c r="H182" s="199" t="s">
        <v>412</v>
      </c>
      <c r="I182" s="199" t="s">
        <v>413</v>
      </c>
      <c r="J182" s="199">
        <v>1</v>
      </c>
      <c r="K182" s="240"/>
    </row>
    <row r="183" spans="2:11" ht="15" customHeight="1">
      <c r="B183" s="219"/>
      <c r="C183" s="199" t="s">
        <v>48</v>
      </c>
      <c r="D183" s="199"/>
      <c r="E183" s="199"/>
      <c r="F183" s="218" t="s">
        <v>343</v>
      </c>
      <c r="G183" s="199"/>
      <c r="H183" s="199" t="s">
        <v>414</v>
      </c>
      <c r="I183" s="199" t="s">
        <v>345</v>
      </c>
      <c r="J183" s="199">
        <v>20</v>
      </c>
      <c r="K183" s="240"/>
    </row>
    <row r="184" spans="2:11" ht="15" customHeight="1">
      <c r="B184" s="219"/>
      <c r="C184" s="199" t="s">
        <v>98</v>
      </c>
      <c r="D184" s="199"/>
      <c r="E184" s="199"/>
      <c r="F184" s="218" t="s">
        <v>343</v>
      </c>
      <c r="G184" s="199"/>
      <c r="H184" s="199" t="s">
        <v>415</v>
      </c>
      <c r="I184" s="199" t="s">
        <v>345</v>
      </c>
      <c r="J184" s="199">
        <v>255</v>
      </c>
      <c r="K184" s="240"/>
    </row>
    <row r="185" spans="2:11" ht="15" customHeight="1">
      <c r="B185" s="219"/>
      <c r="C185" s="199" t="s">
        <v>99</v>
      </c>
      <c r="D185" s="199"/>
      <c r="E185" s="199"/>
      <c r="F185" s="218" t="s">
        <v>343</v>
      </c>
      <c r="G185" s="199"/>
      <c r="H185" s="199" t="s">
        <v>307</v>
      </c>
      <c r="I185" s="199" t="s">
        <v>345</v>
      </c>
      <c r="J185" s="199">
        <v>10</v>
      </c>
      <c r="K185" s="240"/>
    </row>
    <row r="186" spans="2:11" ht="15" customHeight="1">
      <c r="B186" s="219"/>
      <c r="C186" s="199" t="s">
        <v>100</v>
      </c>
      <c r="D186" s="199"/>
      <c r="E186" s="199"/>
      <c r="F186" s="218" t="s">
        <v>343</v>
      </c>
      <c r="G186" s="199"/>
      <c r="H186" s="199" t="s">
        <v>416</v>
      </c>
      <c r="I186" s="199" t="s">
        <v>377</v>
      </c>
      <c r="J186" s="199"/>
      <c r="K186" s="240"/>
    </row>
    <row r="187" spans="2:11" ht="15" customHeight="1">
      <c r="B187" s="219"/>
      <c r="C187" s="199" t="s">
        <v>417</v>
      </c>
      <c r="D187" s="199"/>
      <c r="E187" s="199"/>
      <c r="F187" s="218" t="s">
        <v>343</v>
      </c>
      <c r="G187" s="199"/>
      <c r="H187" s="199" t="s">
        <v>418</v>
      </c>
      <c r="I187" s="199" t="s">
        <v>377</v>
      </c>
      <c r="J187" s="199"/>
      <c r="K187" s="240"/>
    </row>
    <row r="188" spans="2:11" ht="15" customHeight="1">
      <c r="B188" s="219"/>
      <c r="C188" s="199" t="s">
        <v>406</v>
      </c>
      <c r="D188" s="199"/>
      <c r="E188" s="199"/>
      <c r="F188" s="218" t="s">
        <v>343</v>
      </c>
      <c r="G188" s="199"/>
      <c r="H188" s="199" t="s">
        <v>419</v>
      </c>
      <c r="I188" s="199" t="s">
        <v>377</v>
      </c>
      <c r="J188" s="199"/>
      <c r="K188" s="240"/>
    </row>
    <row r="189" spans="2:11" ht="15" customHeight="1">
      <c r="B189" s="219"/>
      <c r="C189" s="199" t="s">
        <v>102</v>
      </c>
      <c r="D189" s="199"/>
      <c r="E189" s="199"/>
      <c r="F189" s="218" t="s">
        <v>349</v>
      </c>
      <c r="G189" s="199"/>
      <c r="H189" s="199" t="s">
        <v>420</v>
      </c>
      <c r="I189" s="199" t="s">
        <v>345</v>
      </c>
      <c r="J189" s="199">
        <v>50</v>
      </c>
      <c r="K189" s="240"/>
    </row>
    <row r="190" spans="2:11" ht="15" customHeight="1">
      <c r="B190" s="219"/>
      <c r="C190" s="199" t="s">
        <v>421</v>
      </c>
      <c r="D190" s="199"/>
      <c r="E190" s="199"/>
      <c r="F190" s="218" t="s">
        <v>349</v>
      </c>
      <c r="G190" s="199"/>
      <c r="H190" s="199" t="s">
        <v>422</v>
      </c>
      <c r="I190" s="199" t="s">
        <v>423</v>
      </c>
      <c r="J190" s="199"/>
      <c r="K190" s="240"/>
    </row>
    <row r="191" spans="2:11" ht="15" customHeight="1">
      <c r="B191" s="219"/>
      <c r="C191" s="199" t="s">
        <v>424</v>
      </c>
      <c r="D191" s="199"/>
      <c r="E191" s="199"/>
      <c r="F191" s="218" t="s">
        <v>349</v>
      </c>
      <c r="G191" s="199"/>
      <c r="H191" s="199" t="s">
        <v>425</v>
      </c>
      <c r="I191" s="199" t="s">
        <v>423</v>
      </c>
      <c r="J191" s="199"/>
      <c r="K191" s="240"/>
    </row>
    <row r="192" spans="2:11" ht="15" customHeight="1">
      <c r="B192" s="219"/>
      <c r="C192" s="199" t="s">
        <v>426</v>
      </c>
      <c r="D192" s="199"/>
      <c r="E192" s="199"/>
      <c r="F192" s="218" t="s">
        <v>349</v>
      </c>
      <c r="G192" s="199"/>
      <c r="H192" s="199" t="s">
        <v>427</v>
      </c>
      <c r="I192" s="199" t="s">
        <v>423</v>
      </c>
      <c r="J192" s="199"/>
      <c r="K192" s="240"/>
    </row>
    <row r="193" spans="2:11" ht="15" customHeight="1">
      <c r="B193" s="219"/>
      <c r="C193" s="252" t="s">
        <v>428</v>
      </c>
      <c r="D193" s="199"/>
      <c r="E193" s="199"/>
      <c r="F193" s="218" t="s">
        <v>349</v>
      </c>
      <c r="G193" s="199"/>
      <c r="H193" s="199" t="s">
        <v>429</v>
      </c>
      <c r="I193" s="199" t="s">
        <v>430</v>
      </c>
      <c r="J193" s="253" t="s">
        <v>431</v>
      </c>
      <c r="K193" s="240"/>
    </row>
    <row r="194" spans="2:11" ht="15" customHeight="1">
      <c r="B194" s="219"/>
      <c r="C194" s="204" t="s">
        <v>37</v>
      </c>
      <c r="D194" s="199"/>
      <c r="E194" s="199"/>
      <c r="F194" s="218" t="s">
        <v>343</v>
      </c>
      <c r="G194" s="199"/>
      <c r="H194" s="195" t="s">
        <v>432</v>
      </c>
      <c r="I194" s="199" t="s">
        <v>433</v>
      </c>
      <c r="J194" s="199"/>
      <c r="K194" s="240"/>
    </row>
    <row r="195" spans="2:11" ht="15" customHeight="1">
      <c r="B195" s="219"/>
      <c r="C195" s="204" t="s">
        <v>434</v>
      </c>
      <c r="D195" s="199"/>
      <c r="E195" s="199"/>
      <c r="F195" s="218" t="s">
        <v>343</v>
      </c>
      <c r="G195" s="199"/>
      <c r="H195" s="199" t="s">
        <v>435</v>
      </c>
      <c r="I195" s="199" t="s">
        <v>377</v>
      </c>
      <c r="J195" s="199"/>
      <c r="K195" s="240"/>
    </row>
    <row r="196" spans="2:11" ht="15" customHeight="1">
      <c r="B196" s="219"/>
      <c r="C196" s="204" t="s">
        <v>436</v>
      </c>
      <c r="D196" s="199"/>
      <c r="E196" s="199"/>
      <c r="F196" s="218" t="s">
        <v>343</v>
      </c>
      <c r="G196" s="199"/>
      <c r="H196" s="199" t="s">
        <v>437</v>
      </c>
      <c r="I196" s="199" t="s">
        <v>377</v>
      </c>
      <c r="J196" s="199"/>
      <c r="K196" s="240"/>
    </row>
    <row r="197" spans="2:11" ht="15" customHeight="1">
      <c r="B197" s="219"/>
      <c r="C197" s="204" t="s">
        <v>438</v>
      </c>
      <c r="D197" s="199"/>
      <c r="E197" s="199"/>
      <c r="F197" s="218" t="s">
        <v>349</v>
      </c>
      <c r="G197" s="199"/>
      <c r="H197" s="199" t="s">
        <v>439</v>
      </c>
      <c r="I197" s="199" t="s">
        <v>377</v>
      </c>
      <c r="J197" s="199"/>
      <c r="K197" s="240"/>
    </row>
    <row r="198" spans="2:11" ht="15" customHeight="1">
      <c r="B198" s="246"/>
      <c r="C198" s="254"/>
      <c r="D198" s="228"/>
      <c r="E198" s="228"/>
      <c r="F198" s="228"/>
      <c r="G198" s="228"/>
      <c r="H198" s="228"/>
      <c r="I198" s="228"/>
      <c r="J198" s="228"/>
      <c r="K198" s="247"/>
    </row>
    <row r="199" spans="2:11" ht="18.75" customHeight="1">
      <c r="B199" s="195"/>
      <c r="C199" s="199"/>
      <c r="D199" s="199"/>
      <c r="E199" s="199"/>
      <c r="F199" s="218"/>
      <c r="G199" s="199"/>
      <c r="H199" s="199"/>
      <c r="I199" s="199"/>
      <c r="J199" s="199"/>
      <c r="K199" s="195"/>
    </row>
    <row r="200" spans="2:11" ht="18.75" customHeight="1"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</row>
    <row r="201" spans="2:11">
      <c r="B201" s="187"/>
      <c r="C201" s="188"/>
      <c r="D201" s="188"/>
      <c r="E201" s="188"/>
      <c r="F201" s="188"/>
      <c r="G201" s="188"/>
      <c r="H201" s="188"/>
      <c r="I201" s="188"/>
      <c r="J201" s="188"/>
      <c r="K201" s="189"/>
    </row>
    <row r="202" spans="2:11" ht="21" customHeight="1">
      <c r="B202" s="190"/>
      <c r="C202" s="310" t="s">
        <v>440</v>
      </c>
      <c r="D202" s="310"/>
      <c r="E202" s="310"/>
      <c r="F202" s="310"/>
      <c r="G202" s="310"/>
      <c r="H202" s="310"/>
      <c r="I202" s="310"/>
      <c r="J202" s="310"/>
      <c r="K202" s="191"/>
    </row>
    <row r="203" spans="2:11" ht="25.5" customHeight="1">
      <c r="B203" s="190"/>
      <c r="C203" s="255" t="s">
        <v>441</v>
      </c>
      <c r="D203" s="255"/>
      <c r="E203" s="255"/>
      <c r="F203" s="255" t="s">
        <v>442</v>
      </c>
      <c r="G203" s="256"/>
      <c r="H203" s="308" t="s">
        <v>443</v>
      </c>
      <c r="I203" s="308"/>
      <c r="J203" s="308"/>
      <c r="K203" s="191"/>
    </row>
    <row r="204" spans="2:11" ht="5.25" customHeight="1">
      <c r="B204" s="219"/>
      <c r="C204" s="216"/>
      <c r="D204" s="216"/>
      <c r="E204" s="216"/>
      <c r="F204" s="216"/>
      <c r="G204" s="199"/>
      <c r="H204" s="216"/>
      <c r="I204" s="216"/>
      <c r="J204" s="216"/>
      <c r="K204" s="240"/>
    </row>
    <row r="205" spans="2:11" ht="15" customHeight="1">
      <c r="B205" s="219"/>
      <c r="C205" s="199" t="s">
        <v>433</v>
      </c>
      <c r="D205" s="199"/>
      <c r="E205" s="199"/>
      <c r="F205" s="218" t="s">
        <v>38</v>
      </c>
      <c r="G205" s="199"/>
      <c r="H205" s="309" t="s">
        <v>444</v>
      </c>
      <c r="I205" s="309"/>
      <c r="J205" s="309"/>
      <c r="K205" s="240"/>
    </row>
    <row r="206" spans="2:11" ht="15" customHeight="1">
      <c r="B206" s="219"/>
      <c r="C206" s="225"/>
      <c r="D206" s="199"/>
      <c r="E206" s="199"/>
      <c r="F206" s="218" t="s">
        <v>39</v>
      </c>
      <c r="G206" s="199"/>
      <c r="H206" s="309" t="s">
        <v>445</v>
      </c>
      <c r="I206" s="309"/>
      <c r="J206" s="309"/>
      <c r="K206" s="240"/>
    </row>
    <row r="207" spans="2:11" ht="15" customHeight="1">
      <c r="B207" s="219"/>
      <c r="C207" s="225"/>
      <c r="D207" s="199"/>
      <c r="E207" s="199"/>
      <c r="F207" s="218" t="s">
        <v>42</v>
      </c>
      <c r="G207" s="199"/>
      <c r="H207" s="309" t="s">
        <v>446</v>
      </c>
      <c r="I207" s="309"/>
      <c r="J207" s="309"/>
      <c r="K207" s="240"/>
    </row>
    <row r="208" spans="2:11" ht="15" customHeight="1">
      <c r="B208" s="219"/>
      <c r="C208" s="199"/>
      <c r="D208" s="199"/>
      <c r="E208" s="199"/>
      <c r="F208" s="218" t="s">
        <v>40</v>
      </c>
      <c r="G208" s="199"/>
      <c r="H208" s="309" t="s">
        <v>447</v>
      </c>
      <c r="I208" s="309"/>
      <c r="J208" s="309"/>
      <c r="K208" s="240"/>
    </row>
    <row r="209" spans="2:11" ht="15" customHeight="1">
      <c r="B209" s="219"/>
      <c r="C209" s="199"/>
      <c r="D209" s="199"/>
      <c r="E209" s="199"/>
      <c r="F209" s="218" t="s">
        <v>41</v>
      </c>
      <c r="G209" s="199"/>
      <c r="H209" s="309" t="s">
        <v>448</v>
      </c>
      <c r="I209" s="309"/>
      <c r="J209" s="309"/>
      <c r="K209" s="240"/>
    </row>
    <row r="210" spans="2:11" ht="15" customHeight="1">
      <c r="B210" s="219"/>
      <c r="C210" s="199"/>
      <c r="D210" s="199"/>
      <c r="E210" s="199"/>
      <c r="F210" s="218"/>
      <c r="G210" s="199"/>
      <c r="H210" s="199"/>
      <c r="I210" s="199"/>
      <c r="J210" s="199"/>
      <c r="K210" s="240"/>
    </row>
    <row r="211" spans="2:11" ht="15" customHeight="1">
      <c r="B211" s="219"/>
      <c r="C211" s="199" t="s">
        <v>389</v>
      </c>
      <c r="D211" s="199"/>
      <c r="E211" s="199"/>
      <c r="F211" s="218" t="s">
        <v>71</v>
      </c>
      <c r="G211" s="199"/>
      <c r="H211" s="309" t="s">
        <v>449</v>
      </c>
      <c r="I211" s="309"/>
      <c r="J211" s="309"/>
      <c r="K211" s="240"/>
    </row>
    <row r="212" spans="2:11" ht="15" customHeight="1">
      <c r="B212" s="219"/>
      <c r="C212" s="225"/>
      <c r="D212" s="199"/>
      <c r="E212" s="199"/>
      <c r="F212" s="218" t="s">
        <v>285</v>
      </c>
      <c r="G212" s="199"/>
      <c r="H212" s="309" t="s">
        <v>286</v>
      </c>
      <c r="I212" s="309"/>
      <c r="J212" s="309"/>
      <c r="K212" s="240"/>
    </row>
    <row r="213" spans="2:11" ht="15" customHeight="1">
      <c r="B213" s="219"/>
      <c r="C213" s="199"/>
      <c r="D213" s="199"/>
      <c r="E213" s="199"/>
      <c r="F213" s="218" t="s">
        <v>283</v>
      </c>
      <c r="G213" s="199"/>
      <c r="H213" s="309" t="s">
        <v>450</v>
      </c>
      <c r="I213" s="309"/>
      <c r="J213" s="309"/>
      <c r="K213" s="240"/>
    </row>
    <row r="214" spans="2:11" ht="15" customHeight="1">
      <c r="B214" s="257"/>
      <c r="C214" s="225"/>
      <c r="D214" s="225"/>
      <c r="E214" s="225"/>
      <c r="F214" s="218" t="s">
        <v>287</v>
      </c>
      <c r="G214" s="204"/>
      <c r="H214" s="307" t="s">
        <v>288</v>
      </c>
      <c r="I214" s="307"/>
      <c r="J214" s="307"/>
      <c r="K214" s="258"/>
    </row>
    <row r="215" spans="2:11" ht="15" customHeight="1">
      <c r="B215" s="257"/>
      <c r="C215" s="225"/>
      <c r="D215" s="225"/>
      <c r="E215" s="225"/>
      <c r="F215" s="218" t="s">
        <v>289</v>
      </c>
      <c r="G215" s="204"/>
      <c r="H215" s="307" t="s">
        <v>451</v>
      </c>
      <c r="I215" s="307"/>
      <c r="J215" s="307"/>
      <c r="K215" s="258"/>
    </row>
    <row r="216" spans="2:11" ht="15" customHeight="1">
      <c r="B216" s="257"/>
      <c r="C216" s="225"/>
      <c r="D216" s="225"/>
      <c r="E216" s="225"/>
      <c r="F216" s="259"/>
      <c r="G216" s="204"/>
      <c r="H216" s="260"/>
      <c r="I216" s="260"/>
      <c r="J216" s="260"/>
      <c r="K216" s="258"/>
    </row>
    <row r="217" spans="2:11" ht="15" customHeight="1">
      <c r="B217" s="257"/>
      <c r="C217" s="199" t="s">
        <v>413</v>
      </c>
      <c r="D217" s="225"/>
      <c r="E217" s="225"/>
      <c r="F217" s="218">
        <v>1</v>
      </c>
      <c r="G217" s="204"/>
      <c r="H217" s="307" t="s">
        <v>452</v>
      </c>
      <c r="I217" s="307"/>
      <c r="J217" s="307"/>
      <c r="K217" s="258"/>
    </row>
    <row r="218" spans="2:11" ht="15" customHeight="1">
      <c r="B218" s="257"/>
      <c r="C218" s="225"/>
      <c r="D218" s="225"/>
      <c r="E218" s="225"/>
      <c r="F218" s="218">
        <v>2</v>
      </c>
      <c r="G218" s="204"/>
      <c r="H218" s="307" t="s">
        <v>453</v>
      </c>
      <c r="I218" s="307"/>
      <c r="J218" s="307"/>
      <c r="K218" s="258"/>
    </row>
    <row r="219" spans="2:11" ht="15" customHeight="1">
      <c r="B219" s="257"/>
      <c r="C219" s="225"/>
      <c r="D219" s="225"/>
      <c r="E219" s="225"/>
      <c r="F219" s="218">
        <v>3</v>
      </c>
      <c r="G219" s="204"/>
      <c r="H219" s="307" t="s">
        <v>454</v>
      </c>
      <c r="I219" s="307"/>
      <c r="J219" s="307"/>
      <c r="K219" s="258"/>
    </row>
    <row r="220" spans="2:11" ht="15" customHeight="1">
      <c r="B220" s="257"/>
      <c r="C220" s="225"/>
      <c r="D220" s="225"/>
      <c r="E220" s="225"/>
      <c r="F220" s="218">
        <v>4</v>
      </c>
      <c r="G220" s="204"/>
      <c r="H220" s="307" t="s">
        <v>455</v>
      </c>
      <c r="I220" s="307"/>
      <c r="J220" s="307"/>
      <c r="K220" s="258"/>
    </row>
    <row r="221" spans="2:11" ht="12.75" customHeight="1">
      <c r="B221" s="261"/>
      <c r="C221" s="262"/>
      <c r="D221" s="262"/>
      <c r="E221" s="262"/>
      <c r="F221" s="262"/>
      <c r="G221" s="262"/>
      <c r="H221" s="262"/>
      <c r="I221" s="262"/>
      <c r="J221" s="262"/>
      <c r="K221" s="26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1:J11"/>
    <mergeCell ref="D13:J13"/>
    <mergeCell ref="C3:J3"/>
    <mergeCell ref="C4:J4"/>
    <mergeCell ref="C6:J6"/>
    <mergeCell ref="C7:J7"/>
    <mergeCell ref="D25:J25"/>
    <mergeCell ref="C24:J24"/>
    <mergeCell ref="D14:J14"/>
    <mergeCell ref="F20:J20"/>
    <mergeCell ref="F21:J21"/>
    <mergeCell ref="C23:J23"/>
    <mergeCell ref="D15:J15"/>
    <mergeCell ref="F16:J16"/>
    <mergeCell ref="F17:J17"/>
    <mergeCell ref="F18:J18"/>
    <mergeCell ref="F19:J19"/>
    <mergeCell ref="G39:J39"/>
    <mergeCell ref="G40:J40"/>
    <mergeCell ref="G38:J38"/>
    <mergeCell ref="D28:J28"/>
    <mergeCell ref="D26:J26"/>
    <mergeCell ref="D29:J29"/>
    <mergeCell ref="D31:J31"/>
    <mergeCell ref="G37:J37"/>
    <mergeCell ref="D32:J32"/>
    <mergeCell ref="D33:J33"/>
    <mergeCell ref="G34:J34"/>
    <mergeCell ref="G35:J35"/>
    <mergeCell ref="G36:J36"/>
    <mergeCell ref="G43:J43"/>
    <mergeCell ref="D45:J45"/>
    <mergeCell ref="E46:J46"/>
    <mergeCell ref="G42:J42"/>
    <mergeCell ref="G41:J41"/>
    <mergeCell ref="C52:J52"/>
    <mergeCell ref="C50:J50"/>
    <mergeCell ref="D49:J49"/>
    <mergeCell ref="E48:J48"/>
    <mergeCell ref="E47:J47"/>
    <mergeCell ref="D59:J59"/>
    <mergeCell ref="D58:J58"/>
    <mergeCell ref="D57:J57"/>
    <mergeCell ref="D56:J56"/>
    <mergeCell ref="C53:J53"/>
    <mergeCell ref="C55:J55"/>
    <mergeCell ref="C73:J73"/>
    <mergeCell ref="D67:J67"/>
    <mergeCell ref="D68:J68"/>
    <mergeCell ref="D60:J60"/>
    <mergeCell ref="D61:J61"/>
    <mergeCell ref="D63:J63"/>
    <mergeCell ref="D64:J64"/>
    <mergeCell ref="D65:J65"/>
    <mergeCell ref="D66:J66"/>
    <mergeCell ref="C202:J202"/>
    <mergeCell ref="C169:J169"/>
    <mergeCell ref="C145:J145"/>
    <mergeCell ref="C120:J120"/>
    <mergeCell ref="C100:J100"/>
    <mergeCell ref="H220:J220"/>
    <mergeCell ref="H217:J217"/>
    <mergeCell ref="H218:J218"/>
    <mergeCell ref="H219:J219"/>
    <mergeCell ref="H203:J203"/>
    <mergeCell ref="H205:J205"/>
    <mergeCell ref="H208:J208"/>
    <mergeCell ref="H209:J209"/>
    <mergeCell ref="H211:J211"/>
    <mergeCell ref="H212:J212"/>
    <mergeCell ref="H213:J213"/>
    <mergeCell ref="H214:J214"/>
    <mergeCell ref="H215:J215"/>
    <mergeCell ref="H206:J206"/>
    <mergeCell ref="H207:J207"/>
  </mergeCells>
  <pageMargins left="0.7" right="0.7" top="0.78740157499999996" bottom="0.78740157499999996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Rekapitulace zakázky</vt:lpstr>
      <vt:lpstr>2019813 - Oprava povrchu ...</vt:lpstr>
      <vt:lpstr>Pokyny pro vyplnění</vt:lpstr>
      <vt:lpstr>'2019813 - Oprava povrchu ...'!Názvy_tisku</vt:lpstr>
      <vt:lpstr>'Rekapitulace zakázky'!Názvy_tisku</vt:lpstr>
      <vt:lpstr>'2019813 - Oprava povrchu ...'!Oblast_tisku</vt:lpstr>
      <vt:lpstr>'Rekapitulace zakázky'!Oblast_tisku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Rousek</dc:creator>
  <cp:lastModifiedBy>Bc. Jiří Tillner</cp:lastModifiedBy>
  <cp:lastPrinted>2020-05-21T04:54:40Z</cp:lastPrinted>
  <dcterms:created xsi:type="dcterms:W3CDTF">2019-01-16T09:06:55Z</dcterms:created>
  <dcterms:modified xsi:type="dcterms:W3CDTF">2020-05-21T04:56:14Z</dcterms:modified>
</cp:coreProperties>
</file>