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555" windowWidth="27495" windowHeight="14250"/>
  </bookViews>
  <sheets>
    <sheet name="Rekapitulace zakázky" sheetId="1" r:id="rId1"/>
    <sheet name="SO 1 - Objekt č.p. 101" sheetId="2" r:id="rId2"/>
    <sheet name="SO 2 - Objekt č.p. 103" sheetId="3" r:id="rId3"/>
    <sheet name="SO 3 - Objekt č.p. 104" sheetId="4" r:id="rId4"/>
    <sheet name="Pokyny pro vyplnění" sheetId="5" r:id="rId5"/>
  </sheets>
  <definedNames>
    <definedName name="_xlnm._FilterDatabase" localSheetId="1" hidden="1">'SO 1 - Objekt č.p. 101'!$C$83:$K$194</definedName>
    <definedName name="_xlnm._FilterDatabase" localSheetId="2" hidden="1">'SO 2 - Objekt č.p. 103'!$C$82:$K$174</definedName>
    <definedName name="_xlnm._FilterDatabase" localSheetId="3" hidden="1">'SO 3 - Objekt č.p. 104'!$C$82:$K$160</definedName>
    <definedName name="_xlnm.Print_Titles" localSheetId="0">'Rekapitulace zakázky'!$49:$49</definedName>
    <definedName name="_xlnm.Print_Titles" localSheetId="1">'SO 1 - Objekt č.p. 101'!$83:$83</definedName>
    <definedName name="_xlnm.Print_Titles" localSheetId="2">'SO 2 - Objekt č.p. 103'!$82:$82</definedName>
    <definedName name="_xlnm.Print_Titles" localSheetId="3">'SO 3 - Objekt č.p. 104'!$82:$82</definedName>
    <definedName name="_xlnm.Print_Area" localSheetId="0">'Rekapitulace zakázky'!$D$4:$AO$33,'Rekapitulace zakázky'!$C$39:$AQ$55</definedName>
    <definedName name="_xlnm.Print_Area" localSheetId="1">'SO 1 - Objekt č.p. 101'!$C$4:$J$36,'SO 1 - Objekt č.p. 101'!$C$42:$J$65,'SO 1 - Objekt č.p. 101'!$C$71:$K$194</definedName>
    <definedName name="_xlnm.Print_Area" localSheetId="2">'SO 2 - Objekt č.p. 103'!$C$4:$J$36,'SO 2 - Objekt č.p. 103'!$C$42:$J$64,'SO 2 - Objekt č.p. 103'!$C$70:$K$174</definedName>
    <definedName name="_xlnm.Print_Area" localSheetId="3">'SO 3 - Objekt č.p. 104'!$C$4:$J$36,'SO 3 - Objekt č.p. 104'!$C$42:$J$64,'SO 3 - Objekt č.p. 104'!$C$70:$K$160</definedName>
  </definedNames>
  <calcPr calcId="145621"/>
</workbook>
</file>

<file path=xl/calcChain.xml><?xml version="1.0" encoding="utf-8"?>
<calcChain xmlns="http://schemas.openxmlformats.org/spreadsheetml/2006/main">
  <c r="AY54" i="1" l="1"/>
  <c r="AX54" i="1"/>
  <c r="BI157" i="4"/>
  <c r="BG157" i="4"/>
  <c r="BF157" i="4"/>
  <c r="BE157" i="4"/>
  <c r="T157" i="4"/>
  <c r="R157" i="4"/>
  <c r="P157" i="4"/>
  <c r="BK157" i="4"/>
  <c r="J157" i="4"/>
  <c r="BH157" i="4" s="1"/>
  <c r="BI154" i="4"/>
  <c r="BG154" i="4"/>
  <c r="BF154" i="4"/>
  <c r="BE154" i="4"/>
  <c r="T154" i="4"/>
  <c r="R154" i="4"/>
  <c r="P154" i="4"/>
  <c r="BK154" i="4"/>
  <c r="J154" i="4"/>
  <c r="BH154" i="4" s="1"/>
  <c r="BI150" i="4"/>
  <c r="BG150" i="4"/>
  <c r="BF150" i="4"/>
  <c r="BE150" i="4"/>
  <c r="T150" i="4"/>
  <c r="R150" i="4"/>
  <c r="P150" i="4"/>
  <c r="BK150" i="4"/>
  <c r="J150" i="4"/>
  <c r="BH150" i="4" s="1"/>
  <c r="BI147" i="4"/>
  <c r="BG147" i="4"/>
  <c r="BF147" i="4"/>
  <c r="BE147" i="4"/>
  <c r="T147" i="4"/>
  <c r="R147" i="4"/>
  <c r="P147" i="4"/>
  <c r="BK147" i="4"/>
  <c r="J147" i="4"/>
  <c r="BH147" i="4" s="1"/>
  <c r="BI143" i="4"/>
  <c r="BG143" i="4"/>
  <c r="BF143" i="4"/>
  <c r="BE143" i="4"/>
  <c r="T143" i="4"/>
  <c r="R143" i="4"/>
  <c r="P143" i="4"/>
  <c r="BK143" i="4"/>
  <c r="J143" i="4"/>
  <c r="BH143" i="4" s="1"/>
  <c r="BI139" i="4"/>
  <c r="BG139" i="4"/>
  <c r="BF139" i="4"/>
  <c r="BE139" i="4"/>
  <c r="T139" i="4"/>
  <c r="R139" i="4"/>
  <c r="P139" i="4"/>
  <c r="BK139" i="4"/>
  <c r="J139" i="4"/>
  <c r="BH139" i="4" s="1"/>
  <c r="BI135" i="4"/>
  <c r="BG135" i="4"/>
  <c r="BF135" i="4"/>
  <c r="BE135" i="4"/>
  <c r="T135" i="4"/>
  <c r="T134" i="4" s="1"/>
  <c r="R135" i="4"/>
  <c r="R134" i="4" s="1"/>
  <c r="P135" i="4"/>
  <c r="P134" i="4" s="1"/>
  <c r="BK135" i="4"/>
  <c r="BK134" i="4" s="1"/>
  <c r="J134" i="4" s="1"/>
  <c r="J63" i="4" s="1"/>
  <c r="J135" i="4"/>
  <c r="BH135" i="4" s="1"/>
  <c r="BI132" i="4"/>
  <c r="BG132" i="4"/>
  <c r="BF132" i="4"/>
  <c r="BE132" i="4"/>
  <c r="T132" i="4"/>
  <c r="R132" i="4"/>
  <c r="P132" i="4"/>
  <c r="BK132" i="4"/>
  <c r="J132" i="4"/>
  <c r="BH132" i="4" s="1"/>
  <c r="BI130" i="4"/>
  <c r="BG130" i="4"/>
  <c r="BF130" i="4"/>
  <c r="BE130" i="4"/>
  <c r="T130" i="4"/>
  <c r="R130" i="4"/>
  <c r="P130" i="4"/>
  <c r="BK130" i="4"/>
  <c r="J130" i="4"/>
  <c r="BH130" i="4" s="1"/>
  <c r="BI125" i="4"/>
  <c r="BG125" i="4"/>
  <c r="BF125" i="4"/>
  <c r="BE125" i="4"/>
  <c r="T125" i="4"/>
  <c r="R125" i="4"/>
  <c r="P125" i="4"/>
  <c r="BK125" i="4"/>
  <c r="J125" i="4"/>
  <c r="BH125" i="4" s="1"/>
  <c r="BI121" i="4"/>
  <c r="BG121" i="4"/>
  <c r="BF121" i="4"/>
  <c r="BE121" i="4"/>
  <c r="T121" i="4"/>
  <c r="R121" i="4"/>
  <c r="P121" i="4"/>
  <c r="BK121" i="4"/>
  <c r="J121" i="4"/>
  <c r="BH121" i="4" s="1"/>
  <c r="BI117" i="4"/>
  <c r="BG117" i="4"/>
  <c r="BF117" i="4"/>
  <c r="BE117" i="4"/>
  <c r="T117" i="4"/>
  <c r="T116" i="4" s="1"/>
  <c r="T115" i="4" s="1"/>
  <c r="R117" i="4"/>
  <c r="R116" i="4" s="1"/>
  <c r="R115" i="4" s="1"/>
  <c r="P117" i="4"/>
  <c r="P116" i="4" s="1"/>
  <c r="P115" i="4" s="1"/>
  <c r="BK117" i="4"/>
  <c r="BK116" i="4" s="1"/>
  <c r="J117" i="4"/>
  <c r="BH117" i="4" s="1"/>
  <c r="BI113" i="4"/>
  <c r="BG113" i="4"/>
  <c r="BF113" i="4"/>
  <c r="BE113" i="4"/>
  <c r="T113" i="4"/>
  <c r="T112" i="4" s="1"/>
  <c r="R113" i="4"/>
  <c r="R112" i="4" s="1"/>
  <c r="P113" i="4"/>
  <c r="P112" i="4" s="1"/>
  <c r="BK113" i="4"/>
  <c r="BK112" i="4" s="1"/>
  <c r="J112" i="4" s="1"/>
  <c r="J60" i="4" s="1"/>
  <c r="J113" i="4"/>
  <c r="BH113" i="4" s="1"/>
  <c r="BI107" i="4"/>
  <c r="BG107" i="4"/>
  <c r="BF107" i="4"/>
  <c r="BE107" i="4"/>
  <c r="T107" i="4"/>
  <c r="R107" i="4"/>
  <c r="P107" i="4"/>
  <c r="BK107" i="4"/>
  <c r="J107" i="4"/>
  <c r="BH107" i="4" s="1"/>
  <c r="BI102" i="4"/>
  <c r="BG102" i="4"/>
  <c r="BF102" i="4"/>
  <c r="BE102" i="4"/>
  <c r="T102" i="4"/>
  <c r="R102" i="4"/>
  <c r="P102" i="4"/>
  <c r="BK102" i="4"/>
  <c r="J102" i="4"/>
  <c r="BH102" i="4" s="1"/>
  <c r="BI97" i="4"/>
  <c r="BG97" i="4"/>
  <c r="BF97" i="4"/>
  <c r="BE97" i="4"/>
  <c r="T97" i="4"/>
  <c r="T96" i="4" s="1"/>
  <c r="R97" i="4"/>
  <c r="R96" i="4" s="1"/>
  <c r="P97" i="4"/>
  <c r="P96" i="4" s="1"/>
  <c r="BK97" i="4"/>
  <c r="BK96" i="4" s="1"/>
  <c r="J96" i="4" s="1"/>
  <c r="J59" i="4" s="1"/>
  <c r="J97" i="4"/>
  <c r="BH97" i="4" s="1"/>
  <c r="BI91" i="4"/>
  <c r="BG91" i="4"/>
  <c r="BF91" i="4"/>
  <c r="BE91" i="4"/>
  <c r="T91" i="4"/>
  <c r="R91" i="4"/>
  <c r="P91" i="4"/>
  <c r="BK91" i="4"/>
  <c r="J91" i="4"/>
  <c r="BH91" i="4" s="1"/>
  <c r="BI86" i="4"/>
  <c r="F34" i="4" s="1"/>
  <c r="BD54" i="1" s="1"/>
  <c r="BG86" i="4"/>
  <c r="F32" i="4" s="1"/>
  <c r="BB54" i="1" s="1"/>
  <c r="BF86" i="4"/>
  <c r="J31" i="4" s="1"/>
  <c r="AW54" i="1" s="1"/>
  <c r="BE86" i="4"/>
  <c r="J30" i="4" s="1"/>
  <c r="AV54" i="1" s="1"/>
  <c r="T86" i="4"/>
  <c r="T85" i="4" s="1"/>
  <c r="T84" i="4" s="1"/>
  <c r="T83" i="4" s="1"/>
  <c r="R86" i="4"/>
  <c r="R85" i="4" s="1"/>
  <c r="R84" i="4" s="1"/>
  <c r="R83" i="4" s="1"/>
  <c r="P86" i="4"/>
  <c r="P85" i="4" s="1"/>
  <c r="P84" i="4" s="1"/>
  <c r="P83" i="4" s="1"/>
  <c r="AU54" i="1" s="1"/>
  <c r="BK86" i="4"/>
  <c r="BK85" i="4" s="1"/>
  <c r="J86" i="4"/>
  <c r="BH86" i="4" s="1"/>
  <c r="F33" i="4" s="1"/>
  <c r="BC54" i="1" s="1"/>
  <c r="J79" i="4"/>
  <c r="F79" i="4"/>
  <c r="F77" i="4"/>
  <c r="E75" i="4"/>
  <c r="J51" i="4"/>
  <c r="F51" i="4"/>
  <c r="F49" i="4"/>
  <c r="E47" i="4"/>
  <c r="J18" i="4"/>
  <c r="E18" i="4"/>
  <c r="F52" i="4" s="1"/>
  <c r="J17" i="4"/>
  <c r="J12" i="4"/>
  <c r="J49" i="4" s="1"/>
  <c r="E7" i="4"/>
  <c r="E45" i="4" s="1"/>
  <c r="AY53" i="1"/>
  <c r="AX53" i="1"/>
  <c r="BI170" i="3"/>
  <c r="BG170" i="3"/>
  <c r="BF170" i="3"/>
  <c r="BE170" i="3"/>
  <c r="T170" i="3"/>
  <c r="R170" i="3"/>
  <c r="P170" i="3"/>
  <c r="BK170" i="3"/>
  <c r="J170" i="3"/>
  <c r="BH170" i="3" s="1"/>
  <c r="BI165" i="3"/>
  <c r="BG165" i="3"/>
  <c r="BF165" i="3"/>
  <c r="BE165" i="3"/>
  <c r="T165" i="3"/>
  <c r="R165" i="3"/>
  <c r="P165" i="3"/>
  <c r="BK165" i="3"/>
  <c r="J165" i="3"/>
  <c r="BH165" i="3" s="1"/>
  <c r="BI160" i="3"/>
  <c r="BG160" i="3"/>
  <c r="BF160" i="3"/>
  <c r="BE160" i="3"/>
  <c r="T160" i="3"/>
  <c r="R160" i="3"/>
  <c r="P160" i="3"/>
  <c r="BK160" i="3"/>
  <c r="J160" i="3"/>
  <c r="BH160" i="3" s="1"/>
  <c r="BI155" i="3"/>
  <c r="BG155" i="3"/>
  <c r="BF155" i="3"/>
  <c r="BE155" i="3"/>
  <c r="T155" i="3"/>
  <c r="R155" i="3"/>
  <c r="P155" i="3"/>
  <c r="BK155" i="3"/>
  <c r="J155" i="3"/>
  <c r="BH155" i="3" s="1"/>
  <c r="BI150" i="3"/>
  <c r="BG150" i="3"/>
  <c r="BF150" i="3"/>
  <c r="BE150" i="3"/>
  <c r="T150" i="3"/>
  <c r="R150" i="3"/>
  <c r="P150" i="3"/>
  <c r="BK150" i="3"/>
  <c r="J150" i="3"/>
  <c r="BH150" i="3" s="1"/>
  <c r="BI146" i="3"/>
  <c r="BG146" i="3"/>
  <c r="BF146" i="3"/>
  <c r="BE146" i="3"/>
  <c r="T146" i="3"/>
  <c r="R146" i="3"/>
  <c r="P146" i="3"/>
  <c r="BK146" i="3"/>
  <c r="J146" i="3"/>
  <c r="BH146" i="3" s="1"/>
  <c r="BI142" i="3"/>
  <c r="BG142" i="3"/>
  <c r="BF142" i="3"/>
  <c r="BE142" i="3"/>
  <c r="T142" i="3"/>
  <c r="T141" i="3" s="1"/>
  <c r="R142" i="3"/>
  <c r="R141" i="3" s="1"/>
  <c r="P142" i="3"/>
  <c r="P141" i="3" s="1"/>
  <c r="BK142" i="3"/>
  <c r="BK141" i="3" s="1"/>
  <c r="J141" i="3" s="1"/>
  <c r="J63" i="3" s="1"/>
  <c r="J142" i="3"/>
  <c r="BH142" i="3" s="1"/>
  <c r="BI139" i="3"/>
  <c r="BG139" i="3"/>
  <c r="BF139" i="3"/>
  <c r="BE139" i="3"/>
  <c r="T139" i="3"/>
  <c r="R139" i="3"/>
  <c r="P139" i="3"/>
  <c r="BK139" i="3"/>
  <c r="J139" i="3"/>
  <c r="BH139" i="3" s="1"/>
  <c r="BI137" i="3"/>
  <c r="BG137" i="3"/>
  <c r="BF137" i="3"/>
  <c r="BE137" i="3"/>
  <c r="T137" i="3"/>
  <c r="R137" i="3"/>
  <c r="P137" i="3"/>
  <c r="BK137" i="3"/>
  <c r="J137" i="3"/>
  <c r="BH137" i="3" s="1"/>
  <c r="BI131" i="3"/>
  <c r="BG131" i="3"/>
  <c r="BF131" i="3"/>
  <c r="BE131" i="3"/>
  <c r="T131" i="3"/>
  <c r="R131" i="3"/>
  <c r="P131" i="3"/>
  <c r="BK131" i="3"/>
  <c r="J131" i="3"/>
  <c r="BH131" i="3" s="1"/>
  <c r="BI126" i="3"/>
  <c r="BG126" i="3"/>
  <c r="BF126" i="3"/>
  <c r="BE126" i="3"/>
  <c r="T126" i="3"/>
  <c r="R126" i="3"/>
  <c r="P126" i="3"/>
  <c r="BK126" i="3"/>
  <c r="J126" i="3"/>
  <c r="BH126" i="3" s="1"/>
  <c r="BI121" i="3"/>
  <c r="BG121" i="3"/>
  <c r="BF121" i="3"/>
  <c r="BE121" i="3"/>
  <c r="T121" i="3"/>
  <c r="T120" i="3" s="1"/>
  <c r="R121" i="3"/>
  <c r="R120" i="3" s="1"/>
  <c r="R119" i="3" s="1"/>
  <c r="P121" i="3"/>
  <c r="P120" i="3" s="1"/>
  <c r="BK121" i="3"/>
  <c r="BK120" i="3" s="1"/>
  <c r="J121" i="3"/>
  <c r="BH121" i="3" s="1"/>
  <c r="BI117" i="3"/>
  <c r="BG117" i="3"/>
  <c r="BF117" i="3"/>
  <c r="BE117" i="3"/>
  <c r="T117" i="3"/>
  <c r="T116" i="3" s="1"/>
  <c r="R117" i="3"/>
  <c r="R116" i="3" s="1"/>
  <c r="P117" i="3"/>
  <c r="P116" i="3" s="1"/>
  <c r="BK117" i="3"/>
  <c r="BK116" i="3" s="1"/>
  <c r="J116" i="3" s="1"/>
  <c r="J60" i="3" s="1"/>
  <c r="J117" i="3"/>
  <c r="BH117" i="3" s="1"/>
  <c r="BI110" i="3"/>
  <c r="BG110" i="3"/>
  <c r="BF110" i="3"/>
  <c r="BE110" i="3"/>
  <c r="T110" i="3"/>
  <c r="R110" i="3"/>
  <c r="P110" i="3"/>
  <c r="BK110" i="3"/>
  <c r="J110" i="3"/>
  <c r="BH110" i="3" s="1"/>
  <c r="BI104" i="3"/>
  <c r="BG104" i="3"/>
  <c r="BF104" i="3"/>
  <c r="BE104" i="3"/>
  <c r="T104" i="3"/>
  <c r="R104" i="3"/>
  <c r="P104" i="3"/>
  <c r="BK104" i="3"/>
  <c r="J104" i="3"/>
  <c r="BH104" i="3" s="1"/>
  <c r="BI99" i="3"/>
  <c r="BG99" i="3"/>
  <c r="BF99" i="3"/>
  <c r="BE99" i="3"/>
  <c r="T99" i="3"/>
  <c r="T98" i="3" s="1"/>
  <c r="R99" i="3"/>
  <c r="R98" i="3" s="1"/>
  <c r="P99" i="3"/>
  <c r="P98" i="3" s="1"/>
  <c r="BK99" i="3"/>
  <c r="BK98" i="3" s="1"/>
  <c r="J98" i="3" s="1"/>
  <c r="J59" i="3" s="1"/>
  <c r="J99" i="3"/>
  <c r="BH99" i="3" s="1"/>
  <c r="BI92" i="3"/>
  <c r="BG92" i="3"/>
  <c r="BF92" i="3"/>
  <c r="BE92" i="3"/>
  <c r="T92" i="3"/>
  <c r="R92" i="3"/>
  <c r="P92" i="3"/>
  <c r="BK92" i="3"/>
  <c r="J92" i="3"/>
  <c r="BH92" i="3" s="1"/>
  <c r="BI86" i="3"/>
  <c r="F34" i="3" s="1"/>
  <c r="BD53" i="1" s="1"/>
  <c r="BG86" i="3"/>
  <c r="F32" i="3" s="1"/>
  <c r="BB53" i="1" s="1"/>
  <c r="BF86" i="3"/>
  <c r="F31" i="3" s="1"/>
  <c r="BA53" i="1" s="1"/>
  <c r="BE86" i="3"/>
  <c r="J30" i="3" s="1"/>
  <c r="AV53" i="1" s="1"/>
  <c r="T86" i="3"/>
  <c r="T85" i="3" s="1"/>
  <c r="T84" i="3" s="1"/>
  <c r="R86" i="3"/>
  <c r="R85" i="3" s="1"/>
  <c r="R84" i="3" s="1"/>
  <c r="R83" i="3" s="1"/>
  <c r="P86" i="3"/>
  <c r="P85" i="3" s="1"/>
  <c r="P84" i="3" s="1"/>
  <c r="BK86" i="3"/>
  <c r="BK85" i="3" s="1"/>
  <c r="J86" i="3"/>
  <c r="BH86" i="3" s="1"/>
  <c r="J79" i="3"/>
  <c r="F79" i="3"/>
  <c r="F77" i="3"/>
  <c r="E75" i="3"/>
  <c r="J51" i="3"/>
  <c r="F51" i="3"/>
  <c r="F49" i="3"/>
  <c r="E47" i="3"/>
  <c r="J18" i="3"/>
  <c r="E18" i="3"/>
  <c r="F52" i="3" s="1"/>
  <c r="J17" i="3"/>
  <c r="J12" i="3"/>
  <c r="J49" i="3" s="1"/>
  <c r="E7" i="3"/>
  <c r="E73" i="3" s="1"/>
  <c r="AY52" i="1"/>
  <c r="AX52" i="1"/>
  <c r="BI193" i="2"/>
  <c r="BG193" i="2"/>
  <c r="BF193" i="2"/>
  <c r="BE193" i="2"/>
  <c r="T193" i="2"/>
  <c r="R193" i="2"/>
  <c r="P193" i="2"/>
  <c r="BK193" i="2"/>
  <c r="J193" i="2"/>
  <c r="BH193" i="2" s="1"/>
  <c r="BI191" i="2"/>
  <c r="BG191" i="2"/>
  <c r="BF191" i="2"/>
  <c r="BE191" i="2"/>
  <c r="T191" i="2"/>
  <c r="R191" i="2"/>
  <c r="P191" i="2"/>
  <c r="BK191" i="2"/>
  <c r="J191" i="2"/>
  <c r="BH191" i="2" s="1"/>
  <c r="BI189" i="2"/>
  <c r="BG189" i="2"/>
  <c r="BF189" i="2"/>
  <c r="BE189" i="2"/>
  <c r="T189" i="2"/>
  <c r="R189" i="2"/>
  <c r="P189" i="2"/>
  <c r="BK189" i="2"/>
  <c r="J189" i="2"/>
  <c r="BH189" i="2" s="1"/>
  <c r="BI187" i="2"/>
  <c r="BG187" i="2"/>
  <c r="BF187" i="2"/>
  <c r="BE187" i="2"/>
  <c r="T187" i="2"/>
  <c r="T186" i="2" s="1"/>
  <c r="R187" i="2"/>
  <c r="R186" i="2" s="1"/>
  <c r="P187" i="2"/>
  <c r="P186" i="2" s="1"/>
  <c r="BK187" i="2"/>
  <c r="BK186" i="2" s="1"/>
  <c r="J186" i="2" s="1"/>
  <c r="J64" i="2" s="1"/>
  <c r="J187" i="2"/>
  <c r="BH187" i="2" s="1"/>
  <c r="BI180" i="2"/>
  <c r="BG180" i="2"/>
  <c r="BF180" i="2"/>
  <c r="BE180" i="2"/>
  <c r="T180" i="2"/>
  <c r="R180" i="2"/>
  <c r="P180" i="2"/>
  <c r="BK180" i="2"/>
  <c r="J180" i="2"/>
  <c r="BH180" i="2" s="1"/>
  <c r="BI177" i="2"/>
  <c r="BG177" i="2"/>
  <c r="BF177" i="2"/>
  <c r="BE177" i="2"/>
  <c r="T177" i="2"/>
  <c r="R177" i="2"/>
  <c r="P177" i="2"/>
  <c r="BK177" i="2"/>
  <c r="J177" i="2"/>
  <c r="BH177" i="2" s="1"/>
  <c r="BI171" i="2"/>
  <c r="BG171" i="2"/>
  <c r="BF171" i="2"/>
  <c r="BE171" i="2"/>
  <c r="T171" i="2"/>
  <c r="R171" i="2"/>
  <c r="P171" i="2"/>
  <c r="BK171" i="2"/>
  <c r="J171" i="2"/>
  <c r="BH171" i="2" s="1"/>
  <c r="BI168" i="2"/>
  <c r="BG168" i="2"/>
  <c r="BF168" i="2"/>
  <c r="BE168" i="2"/>
  <c r="T168" i="2"/>
  <c r="R168" i="2"/>
  <c r="P168" i="2"/>
  <c r="BK168" i="2"/>
  <c r="J168" i="2"/>
  <c r="BH168" i="2" s="1"/>
  <c r="BI162" i="2"/>
  <c r="BG162" i="2"/>
  <c r="BF162" i="2"/>
  <c r="BE162" i="2"/>
  <c r="T162" i="2"/>
  <c r="R162" i="2"/>
  <c r="P162" i="2"/>
  <c r="BK162" i="2"/>
  <c r="J162" i="2"/>
  <c r="BH162" i="2" s="1"/>
  <c r="BI158" i="2"/>
  <c r="BG158" i="2"/>
  <c r="BF158" i="2"/>
  <c r="BE158" i="2"/>
  <c r="T158" i="2"/>
  <c r="R158" i="2"/>
  <c r="P158" i="2"/>
  <c r="BK158" i="2"/>
  <c r="J158" i="2"/>
  <c r="BH158" i="2" s="1"/>
  <c r="BI154" i="2"/>
  <c r="BG154" i="2"/>
  <c r="BF154" i="2"/>
  <c r="BE154" i="2"/>
  <c r="T154" i="2"/>
  <c r="T153" i="2" s="1"/>
  <c r="R154" i="2"/>
  <c r="R153" i="2" s="1"/>
  <c r="P154" i="2"/>
  <c r="P153" i="2" s="1"/>
  <c r="BK154" i="2"/>
  <c r="BK153" i="2" s="1"/>
  <c r="J153" i="2" s="1"/>
  <c r="J63" i="2" s="1"/>
  <c r="J154" i="2"/>
  <c r="BH154" i="2" s="1"/>
  <c r="BI151" i="2"/>
  <c r="BG151" i="2"/>
  <c r="BF151" i="2"/>
  <c r="BE151" i="2"/>
  <c r="T151" i="2"/>
  <c r="R151" i="2"/>
  <c r="P151" i="2"/>
  <c r="BK151" i="2"/>
  <c r="J151" i="2"/>
  <c r="BH151" i="2" s="1"/>
  <c r="BI149" i="2"/>
  <c r="BG149" i="2"/>
  <c r="BF149" i="2"/>
  <c r="BE149" i="2"/>
  <c r="T149" i="2"/>
  <c r="R149" i="2"/>
  <c r="P149" i="2"/>
  <c r="BK149" i="2"/>
  <c r="J149" i="2"/>
  <c r="BH149" i="2" s="1"/>
  <c r="BI142" i="2"/>
  <c r="BG142" i="2"/>
  <c r="BF142" i="2"/>
  <c r="BE142" i="2"/>
  <c r="T142" i="2"/>
  <c r="R142" i="2"/>
  <c r="P142" i="2"/>
  <c r="BK142" i="2"/>
  <c r="J142" i="2"/>
  <c r="BH142" i="2" s="1"/>
  <c r="BI136" i="2"/>
  <c r="BG136" i="2"/>
  <c r="BF136" i="2"/>
  <c r="BE136" i="2"/>
  <c r="T136" i="2"/>
  <c r="R136" i="2"/>
  <c r="P136" i="2"/>
  <c r="BK136" i="2"/>
  <c r="J136" i="2"/>
  <c r="BH136" i="2" s="1"/>
  <c r="BI130" i="2"/>
  <c r="BG130" i="2"/>
  <c r="BF130" i="2"/>
  <c r="BE130" i="2"/>
  <c r="T130" i="2"/>
  <c r="T129" i="2" s="1"/>
  <c r="T128" i="2" s="1"/>
  <c r="R130" i="2"/>
  <c r="R129" i="2" s="1"/>
  <c r="R128" i="2" s="1"/>
  <c r="P130" i="2"/>
  <c r="P129" i="2" s="1"/>
  <c r="P128" i="2" s="1"/>
  <c r="BK130" i="2"/>
  <c r="BK129" i="2" s="1"/>
  <c r="J130" i="2"/>
  <c r="BH130" i="2" s="1"/>
  <c r="BI126" i="2"/>
  <c r="BG126" i="2"/>
  <c r="BF126" i="2"/>
  <c r="BE126" i="2"/>
  <c r="T126" i="2"/>
  <c r="T125" i="2" s="1"/>
  <c r="R126" i="2"/>
  <c r="R125" i="2" s="1"/>
  <c r="P126" i="2"/>
  <c r="P125" i="2" s="1"/>
  <c r="BK126" i="2"/>
  <c r="BK125" i="2" s="1"/>
  <c r="J125" i="2" s="1"/>
  <c r="J60" i="2" s="1"/>
  <c r="J126" i="2"/>
  <c r="BH126" i="2" s="1"/>
  <c r="BI118" i="2"/>
  <c r="BG118" i="2"/>
  <c r="BF118" i="2"/>
  <c r="BE118" i="2"/>
  <c r="T118" i="2"/>
  <c r="R118" i="2"/>
  <c r="P118" i="2"/>
  <c r="BK118" i="2"/>
  <c r="J118" i="2"/>
  <c r="BH118" i="2" s="1"/>
  <c r="BI111" i="2"/>
  <c r="BG111" i="2"/>
  <c r="BF111" i="2"/>
  <c r="BE111" i="2"/>
  <c r="T111" i="2"/>
  <c r="R111" i="2"/>
  <c r="P111" i="2"/>
  <c r="BK111" i="2"/>
  <c r="J111" i="2"/>
  <c r="BH111" i="2" s="1"/>
  <c r="BI108" i="2"/>
  <c r="BG108" i="2"/>
  <c r="BF108" i="2"/>
  <c r="BE108" i="2"/>
  <c r="T108" i="2"/>
  <c r="R108" i="2"/>
  <c r="P108" i="2"/>
  <c r="BK108" i="2"/>
  <c r="J108" i="2"/>
  <c r="BH108" i="2" s="1"/>
  <c r="BI102" i="2"/>
  <c r="BG102" i="2"/>
  <c r="BF102" i="2"/>
  <c r="BE102" i="2"/>
  <c r="T102" i="2"/>
  <c r="T101" i="2" s="1"/>
  <c r="R102" i="2"/>
  <c r="R101" i="2" s="1"/>
  <c r="P102" i="2"/>
  <c r="P101" i="2" s="1"/>
  <c r="BK102" i="2"/>
  <c r="BK101" i="2" s="1"/>
  <c r="J101" i="2" s="1"/>
  <c r="J59" i="2" s="1"/>
  <c r="J102" i="2"/>
  <c r="BH102" i="2" s="1"/>
  <c r="BI94" i="2"/>
  <c r="BG94" i="2"/>
  <c r="BF94" i="2"/>
  <c r="BE94" i="2"/>
  <c r="T94" i="2"/>
  <c r="R94" i="2"/>
  <c r="P94" i="2"/>
  <c r="BK94" i="2"/>
  <c r="J94" i="2"/>
  <c r="BH94" i="2" s="1"/>
  <c r="BI87" i="2"/>
  <c r="F34" i="2" s="1"/>
  <c r="BD52" i="1" s="1"/>
  <c r="BD51" i="1" s="1"/>
  <c r="W30" i="1" s="1"/>
  <c r="BG87" i="2"/>
  <c r="F32" i="2" s="1"/>
  <c r="BB52" i="1" s="1"/>
  <c r="BB51" i="1" s="1"/>
  <c r="BF87" i="2"/>
  <c r="F31" i="2" s="1"/>
  <c r="BA52" i="1" s="1"/>
  <c r="BE87" i="2"/>
  <c r="J30" i="2" s="1"/>
  <c r="AV52" i="1" s="1"/>
  <c r="T87" i="2"/>
  <c r="T86" i="2" s="1"/>
  <c r="T85" i="2" s="1"/>
  <c r="T84" i="2" s="1"/>
  <c r="R87" i="2"/>
  <c r="R86" i="2" s="1"/>
  <c r="R85" i="2" s="1"/>
  <c r="R84" i="2" s="1"/>
  <c r="P87" i="2"/>
  <c r="P86" i="2" s="1"/>
  <c r="P85" i="2" s="1"/>
  <c r="P84" i="2" s="1"/>
  <c r="AU52" i="1" s="1"/>
  <c r="BK87" i="2"/>
  <c r="BK86" i="2" s="1"/>
  <c r="J87" i="2"/>
  <c r="BH87" i="2" s="1"/>
  <c r="F33" i="2" s="1"/>
  <c r="BC52" i="1" s="1"/>
  <c r="J80" i="2"/>
  <c r="F80" i="2"/>
  <c r="J78" i="2"/>
  <c r="F78" i="2"/>
  <c r="E76" i="2"/>
  <c r="J51" i="2"/>
  <c r="F51" i="2"/>
  <c r="F49" i="2"/>
  <c r="E47" i="2"/>
  <c r="J18" i="2"/>
  <c r="E18" i="2"/>
  <c r="F52" i="2" s="1"/>
  <c r="J17" i="2"/>
  <c r="J12" i="2"/>
  <c r="J49" i="2" s="1"/>
  <c r="E7" i="2"/>
  <c r="E45" i="2" s="1"/>
  <c r="AS51" i="1"/>
  <c r="L47" i="1"/>
  <c r="AM46" i="1"/>
  <c r="L46" i="1"/>
  <c r="AM44" i="1"/>
  <c r="L44" i="1"/>
  <c r="L42" i="1"/>
  <c r="L41" i="1"/>
  <c r="W28" i="1" l="1"/>
  <c r="AX51" i="1"/>
  <c r="BK84" i="3"/>
  <c r="J85" i="3"/>
  <c r="J58" i="3" s="1"/>
  <c r="BK128" i="2"/>
  <c r="J128" i="2" s="1"/>
  <c r="J61" i="2" s="1"/>
  <c r="J129" i="2"/>
  <c r="J62" i="2" s="1"/>
  <c r="T119" i="3"/>
  <c r="J85" i="4"/>
  <c r="J58" i="4" s="1"/>
  <c r="BK84" i="4"/>
  <c r="AT54" i="1"/>
  <c r="BK85" i="2"/>
  <c r="J86" i="2"/>
  <c r="J58" i="2" s="1"/>
  <c r="BK119" i="3"/>
  <c r="J119" i="3" s="1"/>
  <c r="J61" i="3" s="1"/>
  <c r="J120" i="3"/>
  <c r="J62" i="3" s="1"/>
  <c r="F33" i="3"/>
  <c r="BC53" i="1" s="1"/>
  <c r="BC51" i="1" s="1"/>
  <c r="T83" i="3"/>
  <c r="P119" i="3"/>
  <c r="P83" i="3" s="1"/>
  <c r="AU53" i="1" s="1"/>
  <c r="AU51" i="1" s="1"/>
  <c r="J116" i="4"/>
  <c r="J62" i="4" s="1"/>
  <c r="BK115" i="4"/>
  <c r="J115" i="4" s="1"/>
  <c r="J61" i="4" s="1"/>
  <c r="E74" i="2"/>
  <c r="J31" i="2"/>
  <c r="AW52" i="1" s="1"/>
  <c r="AT52" i="1" s="1"/>
  <c r="E45" i="3"/>
  <c r="J31" i="3"/>
  <c r="AW53" i="1" s="1"/>
  <c r="AT53" i="1" s="1"/>
  <c r="F80" i="4"/>
  <c r="F30" i="4"/>
  <c r="AZ54" i="1" s="1"/>
  <c r="F30" i="2"/>
  <c r="AZ52" i="1" s="1"/>
  <c r="F80" i="3"/>
  <c r="F30" i="3"/>
  <c r="AZ53" i="1" s="1"/>
  <c r="J77" i="4"/>
  <c r="F81" i="2"/>
  <c r="J77" i="3"/>
  <c r="E73" i="4"/>
  <c r="F31" i="4"/>
  <c r="BA54" i="1" s="1"/>
  <c r="BA51" i="1" s="1"/>
  <c r="AW51" i="1" l="1"/>
  <c r="AK27" i="1" s="1"/>
  <c r="W27" i="1"/>
  <c r="W29" i="1"/>
  <c r="AY51" i="1"/>
  <c r="AZ51" i="1"/>
  <c r="J84" i="4"/>
  <c r="J57" i="4" s="1"/>
  <c r="BK83" i="4"/>
  <c r="J83" i="4" s="1"/>
  <c r="J84" i="3"/>
  <c r="J57" i="3" s="1"/>
  <c r="BK83" i="3"/>
  <c r="J83" i="3" s="1"/>
  <c r="J85" i="2"/>
  <c r="J57" i="2" s="1"/>
  <c r="BK84" i="2"/>
  <c r="J84" i="2" s="1"/>
  <c r="AV51" i="1" l="1"/>
  <c r="W26" i="1"/>
  <c r="J56" i="3"/>
  <c r="J27" i="3"/>
  <c r="J56" i="2"/>
  <c r="J27" i="2"/>
  <c r="J27" i="4"/>
  <c r="J56" i="4"/>
  <c r="AK26" i="1" l="1"/>
  <c r="AT51" i="1"/>
  <c r="J36" i="3"/>
  <c r="AG53" i="1"/>
  <c r="AN53" i="1" s="1"/>
  <c r="J36" i="4"/>
  <c r="AG54" i="1"/>
  <c r="AN54" i="1" s="1"/>
  <c r="AG52" i="1"/>
  <c r="J36" i="2"/>
  <c r="AG51" i="1" l="1"/>
  <c r="AN52" i="1"/>
  <c r="AK23" i="1" l="1"/>
  <c r="AK32" i="1" s="1"/>
  <c r="AN51" i="1"/>
</calcChain>
</file>

<file path=xl/sharedStrings.xml><?xml version="1.0" encoding="utf-8"?>
<sst xmlns="http://schemas.openxmlformats.org/spreadsheetml/2006/main" count="3562" uniqueCount="537">
  <si>
    <t>Export VZ</t>
  </si>
  <si>
    <t>List obsahuje:</t>
  </si>
  <si>
    <t>1) Rekapitulace stavby</t>
  </si>
  <si>
    <t>2) Rekapitulace objektů stavby a soupisů prací</t>
  </si>
  <si>
    <t>3.0</t>
  </si>
  <si>
    <t>ZAMOK</t>
  </si>
  <si>
    <t>False</t>
  </si>
  <si>
    <t>{bfb3026c-5792-41dc-b481-d2509c78c8b9}</t>
  </si>
  <si>
    <t>0,01</t>
  </si>
  <si>
    <t>21</t>
  </si>
  <si>
    <t>1</t>
  </si>
  <si>
    <t>15</t>
  </si>
  <si>
    <t>REKAPITULACE ZAKÁZKY</t>
  </si>
  <si>
    <t>v ---  níže se nacházejí doplnkové a pomocné údaje k sestavám  --- v</t>
  </si>
  <si>
    <t>Návod na vyplnění</t>
  </si>
  <si>
    <t>0,001</t>
  </si>
  <si>
    <t>Kód:</t>
  </si>
  <si>
    <t>2017672</t>
  </si>
  <si>
    <t>Měnit lze pouze buňky se žlutým podbarvením!_x000D_
_x000D_
1) v Rekapitulaci zakázky vyplňte údaje o Uchazeči (přenesou se do ostatních sestav i v jiných listech)_x000D_
_x000D_
2) na vybraných listech vyplňte v sestavě Soupis prací ceny u položek_x000D_
_x000D_
Podrobnosti k vyplnění naleznete na poslední záložce s Pokyny pro vyplnění</t>
  </si>
  <si>
    <t>Zakázka:</t>
  </si>
  <si>
    <t>Nátěr části oken v objektech č.p. 101, 103, 104 - Lužické náměstí, Rumburk</t>
  </si>
  <si>
    <t>0,1</t>
  </si>
  <si>
    <t>KSO:</t>
  </si>
  <si>
    <t/>
  </si>
  <si>
    <t>CC-CZ:</t>
  </si>
  <si>
    <t>Místo:</t>
  </si>
  <si>
    <t>Rumburk</t>
  </si>
  <si>
    <t>Datum:</t>
  </si>
  <si>
    <t>19.5.2017</t>
  </si>
  <si>
    <t>10</t>
  </si>
  <si>
    <t>100</t>
  </si>
  <si>
    <t>Zadavatel:</t>
  </si>
  <si>
    <t>IČ:</t>
  </si>
  <si>
    <t>Město Rumburk</t>
  </si>
  <si>
    <t>DIČ:</t>
  </si>
  <si>
    <t>Uchazeč:</t>
  </si>
  <si>
    <t>Vyplň údaj</t>
  </si>
  <si>
    <t>Projektant:</t>
  </si>
  <si>
    <t>True</t>
  </si>
  <si>
    <t xml:space="preserve">ProProjekt, s.r.o.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</si>
  <si>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</si>
  <si>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</si>
  <si>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</si>
  <si>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</si>
  <si>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</si>
  <si>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</si>
  <si>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</si>
  <si>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</si>
  <si>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</si>
  <si>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</si>
  <si>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</si>
  <si>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</si>
  <si>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</si>
  <si>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</si>
  <si>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</si>
  <si>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ZAKÁZKY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</si>
  <si>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</si>
  <si>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</si>
  <si>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</si>
  <si>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</si>
  <si>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</si>
  <si>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</si>
  <si>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</si>
  <si>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</si>
  <si>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</si>
  <si>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</si>
  <si>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</si>
  <si>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</si>
  <si>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</si>
  <si>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</si>
  <si>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</si>
  <si>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</si>
  <si>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</si>
  <si>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</si>
  <si>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zakázky celkem</t>
  </si>
  <si>
    <t>D</t>
  </si>
  <si>
    <t>0</t>
  </si>
  <si>
    <t>###NOIMPORT###</t>
  </si>
  <si>
    <t>IMPORT</t>
  </si>
  <si>
    <t>{00000000-0000-0000-0000-000000000000}</t>
  </si>
  <si>
    <t>/</t>
  </si>
  <si>
    <t>SO 1</t>
  </si>
  <si>
    <t>Objekt č.p. 101</t>
  </si>
  <si>
    <t>STA</t>
  </si>
  <si>
    <t>{359511d1-ae40-424c-82a7-7974f09ea7ea}</t>
  </si>
  <si>
    <t>SO 2</t>
  </si>
  <si>
    <t>Objekt č.p. 103</t>
  </si>
  <si>
    <t>{9b1edd17-db4d-46f3-9d33-febe321dfd10}</t>
  </si>
  <si>
    <t>SO 3</t>
  </si>
  <si>
    <t>Objekt č.p. 104</t>
  </si>
  <si>
    <t>{54e61f54-c5e8-4706-9df3-420267cdf6e7}</t>
  </si>
  <si>
    <t>1) Krycí list soupisu</t>
  </si>
  <si>
    <t>2) Rekapitulace</t>
  </si>
  <si>
    <t>3) Soupis prací</t>
  </si>
  <si>
    <t>Zpět na list:</t>
  </si>
  <si>
    <t>Rekapitulace zakázky</t>
  </si>
  <si>
    <t>KRYCÍ LIST SOUPISU</t>
  </si>
  <si>
    <t>Objekt:</t>
  </si>
  <si>
    <t>SO 1 - Objekt č.p. 101</t>
  </si>
  <si>
    <t>REKAPITULACE ČLENĚNÍ SOUPISU PRACÍ</t>
  </si>
  <si>
    <t>Kód dílu - Popis</t>
  </si>
  <si>
    <t>Cena celkem [CZK]</t>
  </si>
  <si>
    <t>Náklady soupisu celkem</t>
  </si>
  <si>
    <t>-1</t>
  </si>
  <si>
    <t>HSV - Práce a dodávky HSV</t>
  </si>
  <si>
    <t xml:space="preserve">    6 - Úpravy povrchů, podlahy a osazování výplní</t>
  </si>
  <si>
    <t xml:space="preserve">    9 - Ostatní konstrukce a práce, bourání</t>
  </si>
  <si>
    <t xml:space="preserve">    998 - Přesun hmot</t>
  </si>
  <si>
    <t>PSV - Práce a dodávky PSV</t>
  </si>
  <si>
    <t xml:space="preserve">    766 - Konstrukce truhlářské</t>
  </si>
  <si>
    <t xml:space="preserve">    783 - Dokončovací práce - nátěry</t>
  </si>
  <si>
    <t xml:space="preserve">    787 - Dokončovací práce - zasklívání</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</si>
  <si>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</si>
  <si>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</si>
  <si>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</si>
  <si>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</si>
  <si>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</si>
  <si>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</si>
  <si>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</si>
  <si>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</si>
  <si>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</si>
  <si>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</si>
  <si>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</si>
  <si>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</si>
  <si>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</si>
  <si>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</si>
  <si>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</si>
  <si>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</si>
  <si>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</si>
  <si>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6</t>
  </si>
  <si>
    <t>Úpravy povrchů, podlahy a osazování výplní</t>
  </si>
  <si>
    <t>K</t>
  </si>
  <si>
    <t>619991001</t>
  </si>
  <si>
    <t>Zakrytí vnitřních ploch před znečištěním včetně pozdějšího odkrytí podlah fólií přilepenou lepící páskou</t>
  </si>
  <si>
    <t>m2</t>
  </si>
  <si>
    <t>CS ÚRS 2017 01</t>
  </si>
  <si>
    <t>4</t>
  </si>
  <si>
    <t>2</t>
  </si>
  <si>
    <t>5</t>
  </si>
  <si>
    <t>1066968039</t>
  </si>
  <si>
    <t>PSC</t>
  </si>
  <si>
    <t xml:space="preserve">Poznámka k souboru cen:_x000D_
1. U ceny -1011 se množství měrných jednotek určuje v m2 rozvinuté plochy jednotlivých konstrukcí a prvků. 2. Zakrytí výplní otvorů se oceňuje příslušnými cenami souboru cen 629 99-10.. Zakrytí vnějších ploch před znečištěním. </t>
  </si>
  <si>
    <t>VV</t>
  </si>
  <si>
    <t>(2*2)*5"1np</t>
  </si>
  <si>
    <t>(2*2)*5"2np</t>
  </si>
  <si>
    <t>(2*2)*3"podkroví</t>
  </si>
  <si>
    <t>(2*2)*3"zadní</t>
  </si>
  <si>
    <t>Součet</t>
  </si>
  <si>
    <t>619991011</t>
  </si>
  <si>
    <t>Zakrytí vnitřních ploch před znečištěním včetně pozdějšího odkrytí konstrukcí a prvků obalením fólií a přelepením páskou</t>
  </si>
  <si>
    <t>1188152490</t>
  </si>
  <si>
    <t>(0,9*1,8*5)*2"2.np</t>
  </si>
  <si>
    <t>(0,9*2,0*4+1,8*2,0)*2"3.np</t>
  </si>
  <si>
    <t>(0,6*1*3)*2"podkroví</t>
  </si>
  <si>
    <t>(1,85*2,05*2+1,85*2,6)"zadní</t>
  </si>
  <si>
    <t>9</t>
  </si>
  <si>
    <t>Ostatní konstrukce a práce, bourání</t>
  </si>
  <si>
    <t>3</t>
  </si>
  <si>
    <t>949101111</t>
  </si>
  <si>
    <t>Lešení pomocné pracovní pro objekty pozemních staveb pro zatížení do 150 kg/m2, o výšce lešeňové podlahy do 1,9 m</t>
  </si>
  <si>
    <t>358454039</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</si>
  <si>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</si>
  <si>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(1,2*0,6)*5"1np</t>
  </si>
  <si>
    <t>(1,2*0,6)*4+(2*0,6)*1"2np</t>
  </si>
  <si>
    <t>(1*0,6)*3"podkroví</t>
  </si>
  <si>
    <t>949101112</t>
  </si>
  <si>
    <t>Lešení pomocné pracovní pro objekty pozemních staveb pro zatížení do 150 kg/m2, o výšce lešeňové podlahy přes 1,9 do 3,5 m</t>
  </si>
  <si>
    <t>18318846</t>
  </si>
  <si>
    <t>(2*0,6)*3"zadní</t>
  </si>
  <si>
    <t>952901106</t>
  </si>
  <si>
    <t>Čištění budov při provádění oprav a udržovacích prací oken dvojitých nebo zdvojených omytím, plochy do přes 0,6 do 1,5 m2</t>
  </si>
  <si>
    <t>672910161</t>
  </si>
  <si>
    <t xml:space="preserve">Poznámka k souboru cen:_x000D_
1. Ceny jsou určeny pro oceňování konečného čištění po ukončení oprav a udržovacích prací před předáním do užívání. Do výměry ploch se započítávají i plochy místností, schodišť a chodeb, kterými se přepravuje materiál pro stavební práce. 2. Čištění vnějších ploch tlakovou vodou a tryskáním:pískem se oceňuje cenami souboru cen 629 99 -51 tohoto katalogu. 3. Množství jednotek čištěných ploch: a) se určuje v m2 ploch místností a chodeb nebo jejich částí, kterými se dopravuje materiál nebo jsou používány pro stavební práce b) schodiště se určuje v m2 rozvinuté plochy schodišťových stupňů, c) podest se určuje v m2 půdorysné plochy, d) oken, dveří a vrat v m2 plochy, e) konstrukcí a prvků se určuje v m2 pohledové plochy. 4. Povrch hladký je rovný, nezdrsněný, nezvrásněný (např. linoleum, teraco, hladké dlažby, parkety apod. ). Povrch drsný je nerovný, zdrsněný, zvrásněný (např. betonový potěr, mozaiková dlažba, palubky apod.). 5. V cenách očištění schodišť jsou započteny náklady na očištění schodišťových stupňů a schodišťového zábradlí. Plocha podest se započítává do plochy podlah. 6. V cenách čištění oken a balkonových dveří jsou započteny náklady na očištění rámu, parapetu, prahu a kování a očištění a vyleštění skleněné výplně. 7. V cenách čištění dveří a vrat jsou započteny náklady na očištění rámu, výplně, prahu a kování. 8. Čištění říms (odstraňování smetí, prachu, náletů apod.) se oceňuje individuálně. 9. Odvoz odpadu se ocení položkami odvozu suti ceníku 801-3, hmotnost se stanoví individuálně. </t>
  </si>
  <si>
    <t>(0,9*1,8*5)"2.np</t>
  </si>
  <si>
    <t>(0,9*2,0*4+1,8*2,0)"3np</t>
  </si>
  <si>
    <t>(0,6*1*3)"podkroví</t>
  </si>
  <si>
    <t>(1,85*2,05*2)+(1,85*2,6)"zadní část</t>
  </si>
  <si>
    <t>952901111</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</si>
  <si>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</si>
  <si>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1601765553</t>
  </si>
  <si>
    <t xml:space="preserve">Poznámka k souboru cen:_x000D_
1. Cena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t>
  </si>
  <si>
    <t>998</t>
  </si>
  <si>
    <t>Přesun hmot</t>
  </si>
  <si>
    <t>7</t>
  </si>
  <si>
    <t>998018002</t>
  </si>
  <si>
    <t>Přesun hmot pro budovy občanské výstavby, bydlení, výrobu a služby ruční - bez užití mechanizace vodorovná dopravní vzdálenost do 100 m pro budovy s jakoukoliv nosnou konstrukcí výšky přes 6 do 12 m</t>
  </si>
  <si>
    <t>t</t>
  </si>
  <si>
    <t>-1046640568</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</si>
  <si>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</si>
  <si>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</si>
  <si>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</si>
  <si>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766</t>
  </si>
  <si>
    <t>Konstrukce truhlářské</t>
  </si>
  <si>
    <t>8</t>
  </si>
  <si>
    <t>7666630-R</t>
  </si>
  <si>
    <t xml:space="preserve">Zajištění okenního otvoru proti povětrnostním podmínkám </t>
  </si>
  <si>
    <t>kus</t>
  </si>
  <si>
    <t>16</t>
  </si>
  <si>
    <t>-1298927684</t>
  </si>
  <si>
    <t>5"2np</t>
  </si>
  <si>
    <t>5"3np</t>
  </si>
  <si>
    <t>3"podkroví</t>
  </si>
  <si>
    <t xml:space="preserve">3"zadní </t>
  </si>
  <si>
    <t>7666631-R</t>
  </si>
  <si>
    <t xml:space="preserve">Oprava a údržba dřevěných oken - zajištění funkčnosti </t>
  </si>
  <si>
    <t>-1930098956</t>
  </si>
  <si>
    <t>766691911</t>
  </si>
  <si>
    <t>Ostatní práce vyvěšení nebo zavěšení křídel s případným uložením a opětovným zavěšením po provedení stavebních změn dřevěných okenních, plochy do 1,5 m2</t>
  </si>
  <si>
    <t>-57042008</t>
  </si>
  <si>
    <t xml:space="preserve">Poznámka k souboru cen:_x000D_
1. Ceny -1931 a -1932 lze užít jen pro křídlo mající současně obě jmenované funkce. </t>
  </si>
  <si>
    <t>(3*5)*2"1np = vyvěšení + zavěšení</t>
  </si>
  <si>
    <t>(3*5+5)*2"2np = vyvěšení + zavěšení</t>
  </si>
  <si>
    <t>(1*3)*2"podkroví</t>
  </si>
  <si>
    <t>(3*2+6)"zadní</t>
  </si>
  <si>
    <t>11</t>
  </si>
  <si>
    <t>998766102</t>
  </si>
  <si>
    <t>Přesun hmot pro konstrukce truhlářské stanovený z hmotnosti přesunovaného materiálu vodorovná dopravní vzdálenost do 50 m v objektech výšky přes 6 do 12 m</t>
  </si>
  <si>
    <t>623193003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</si>
  <si>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</si>
  <si>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12</t>
  </si>
  <si>
    <t>998766181</t>
  </si>
  <si>
    <t>Přesun hmot pro konstrukce truhlářské stanovený z hmotnosti přesunovaného materiálu Příplatek k ceně za přesun prováděný bez použití mechanizace pro jakoukoliv výšku objektu</t>
  </si>
  <si>
    <t>1271075478</t>
  </si>
  <si>
    <t>783</t>
  </si>
  <si>
    <t>Dokončovací práce - nátěry</t>
  </si>
  <si>
    <t>13</t>
  </si>
  <si>
    <t>783101203</t>
  </si>
  <si>
    <t>Příprava podkladu truhlářských konstrukcí před provedením nátěru broušení smirkovým papírem nebo plátnem jemné</t>
  </si>
  <si>
    <t>-598305882</t>
  </si>
  <si>
    <t>72,675"po odstranění nátěru</t>
  </si>
  <si>
    <t>72,675"po tmelení</t>
  </si>
  <si>
    <t>14</t>
  </si>
  <si>
    <t>783101403</t>
  </si>
  <si>
    <t>Příprava podkladu truhlářských konstrukcí před provedením nátěru broušení smirkovým papírem nebo plátnem oprášení</t>
  </si>
  <si>
    <t>279137523</t>
  </si>
  <si>
    <t>783106805</t>
  </si>
  <si>
    <t>Odstranění nátěrů z truhlářských konstrukcí opálením s obroušením</t>
  </si>
  <si>
    <t>1836527276</t>
  </si>
  <si>
    <t>(0,9*1,6*5)*2*1,15"2.np</t>
  </si>
  <si>
    <t>(1*1,8*4+1,4*1,8)*2*1,15"3np</t>
  </si>
  <si>
    <t>(0,7*1*3)*2*1,25"podkroví</t>
  </si>
  <si>
    <t>(1,85*2,05*2)*2*1,15+(1,85*2,6)*2*1,15"zadní část</t>
  </si>
  <si>
    <t>783132211</t>
  </si>
  <si>
    <t>Dotmelení skleněných výplní truhlářských konstrukcí odstranění stávajícího soudržného sklenářského tmelu vysekáním</t>
  </si>
  <si>
    <t>m</t>
  </si>
  <si>
    <t>-468718654</t>
  </si>
  <si>
    <t xml:space="preserve">Poznámka k souboru cen:_x000D_
1. Měrnou jednotkou je metr tmelené drážky skleněné výplně. </t>
  </si>
  <si>
    <t>(((3,2*2+2,5)*5+((3,5*2+3)*4+(3,5*3+3+2))+(1,7*4)*3+(5,5*2*3+4*3))*2)/100*20"2np+3np+půda+do dovora z toho 20%</t>
  </si>
  <si>
    <t>17</t>
  </si>
  <si>
    <t>783152101</t>
  </si>
  <si>
    <t>Tmelení truhlářských konstrukcí lokální, včetně přebroušení tmelených míst rozsahu do 10% plochy, tmelem polyesterovým</t>
  </si>
  <si>
    <t>-1456355621</t>
  </si>
  <si>
    <t>18</t>
  </si>
  <si>
    <t>783162201</t>
  </si>
  <si>
    <t>Dotmelení skleněných výplní truhlářských konstrukcí tmelem sklenářským</t>
  </si>
  <si>
    <t>-1802518811</t>
  </si>
  <si>
    <t>19</t>
  </si>
  <si>
    <t>783167101</t>
  </si>
  <si>
    <t>Krycí nátěr truhlářských konstrukcí jednonásobný olejový</t>
  </si>
  <si>
    <t>127346451</t>
  </si>
  <si>
    <t>787</t>
  </si>
  <si>
    <t>Dokončovací práce - zasklívání</t>
  </si>
  <si>
    <t>20</t>
  </si>
  <si>
    <t>787600801</t>
  </si>
  <si>
    <t>Vysklívání oken a dveří skla plochého, plochy do 1 m2</t>
  </si>
  <si>
    <t>1462172465</t>
  </si>
  <si>
    <t>(0,62*1,92)*2"zadní na shodišti</t>
  </si>
  <si>
    <t>787614316</t>
  </si>
  <si>
    <t>Zasklívání oken a dveří deskami plochými plnými sklem plochým plaveným délky do 3000 mm s podtmelením na lišty, tl. 6 mm</t>
  </si>
  <si>
    <t>-931445603</t>
  </si>
  <si>
    <t>22</t>
  </si>
  <si>
    <t>998787102</t>
  </si>
  <si>
    <t>Přesun hmot pro zasklívání stanovený z hmotnosti přesunovaného materiálu vodorovná dopravní vzdálenost do 50 m v objektech výšky přes 6 do 12 m</t>
  </si>
  <si>
    <t>-2033874153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</si>
  <si>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</si>
  <si>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23</t>
  </si>
  <si>
    <t>998787181</t>
  </si>
  <si>
    <t>Přesun hmot pro zasklívání stanovený z hmotnosti přesunovaného materiálu Příplatek k cenám za přesun prováděný bez použití mechanizace pro jakoukoliv výšku objektu</t>
  </si>
  <si>
    <t>-2060806911</t>
  </si>
  <si>
    <t>SO 2 - Objekt č.p. 103</t>
  </si>
  <si>
    <t>304584911</t>
  </si>
  <si>
    <t>(2*2)*6"1np</t>
  </si>
  <si>
    <t>(2*2)*6"2np</t>
  </si>
  <si>
    <t>(2*2)*1"podkroví</t>
  </si>
  <si>
    <t>916812293</t>
  </si>
  <si>
    <t>(0,85*1,3*6)*4"2.np</t>
  </si>
  <si>
    <t>(0,85*1,3*6)*4"3.np</t>
  </si>
  <si>
    <t>(1,6)*2"podkroví</t>
  </si>
  <si>
    <t>-1137502415</t>
  </si>
  <si>
    <t>(1,2*0,6)*6"1np</t>
  </si>
  <si>
    <t>(1,2*0,6)*6"2np</t>
  </si>
  <si>
    <t>2070978284</t>
  </si>
  <si>
    <t>0,85*1,3*6"2.np</t>
  </si>
  <si>
    <t>0,85*1,3*6"3np</t>
  </si>
  <si>
    <t>1,6"podkroví</t>
  </si>
  <si>
    <t>969212992</t>
  </si>
  <si>
    <t>2086567638</t>
  </si>
  <si>
    <t>-210900553</t>
  </si>
  <si>
    <t>6"2np</t>
  </si>
  <si>
    <t>6"3np</t>
  </si>
  <si>
    <t>1"podkroví</t>
  </si>
  <si>
    <t>-943006421</t>
  </si>
  <si>
    <t>1456806648</t>
  </si>
  <si>
    <t>(2*6)*2"1np = vyvěšení + zavěšení</t>
  </si>
  <si>
    <t>(2*6)*2"2np = vyvěšení + zavěšení</t>
  </si>
  <si>
    <t>(1*1)*2"podkroví</t>
  </si>
  <si>
    <t>-1831679074</t>
  </si>
  <si>
    <t>-863958193</t>
  </si>
  <si>
    <t>-1111255059</t>
  </si>
  <si>
    <t>73,112"po odstranění nátěru</t>
  </si>
  <si>
    <t>73,112"po tmelení</t>
  </si>
  <si>
    <t>1023529906</t>
  </si>
  <si>
    <t>-1589527031</t>
  </si>
  <si>
    <t>(0,85*1,3*6)*4*1,3"2.np</t>
  </si>
  <si>
    <t>(0,85*1,3*6)*4*1,3"3np</t>
  </si>
  <si>
    <t>(1,6)*2*1,3"podkroví</t>
  </si>
  <si>
    <t>-964250301</t>
  </si>
  <si>
    <t>((1,7*6*4)*12)/100*20"20% z celkové délky tmele - 2 a 3 np</t>
  </si>
  <si>
    <t>(6*2)/100*20"20% z celkové délky tmele - podkroví</t>
  </si>
  <si>
    <t>570415349</t>
  </si>
  <si>
    <t>-2135583675</t>
  </si>
  <si>
    <t>-884738708</t>
  </si>
  <si>
    <t>SO 3 - Objekt č.p. 104</t>
  </si>
  <si>
    <t>-1514659762</t>
  </si>
  <si>
    <t>930385416</t>
  </si>
  <si>
    <t>(1*1,4*5)*4"2.np</t>
  </si>
  <si>
    <t>(0,9*1,35*5)*4"3np</t>
  </si>
  <si>
    <t>-1976455485</t>
  </si>
  <si>
    <t>(1,2*0,6)*5"2np</t>
  </si>
  <si>
    <t>759468928</t>
  </si>
  <si>
    <t>1*1,4*5"2.np</t>
  </si>
  <si>
    <t>0,9*1,35*5"3np</t>
  </si>
  <si>
    <t>1580034072</t>
  </si>
  <si>
    <t>377351721</t>
  </si>
  <si>
    <t>-21705553</t>
  </si>
  <si>
    <t>2049558368</t>
  </si>
  <si>
    <t>-312004403</t>
  </si>
  <si>
    <t>(4*5)*2"1np = vyvěšení + zavěšení</t>
  </si>
  <si>
    <t>(4*5)*2"2np = vyvěšení + zavěšení</t>
  </si>
  <si>
    <t>1176505505</t>
  </si>
  <si>
    <t>589219007</t>
  </si>
  <si>
    <t>-1644126762</t>
  </si>
  <si>
    <t>76,44"po odstranění nátěru</t>
  </si>
  <si>
    <t>76,44"po tmelení</t>
  </si>
  <si>
    <t>644426143</t>
  </si>
  <si>
    <t>961402448</t>
  </si>
  <si>
    <t>(1,05*1,4*5)*4*1,3"2.np</t>
  </si>
  <si>
    <t>(1,05*1,4*5)*4*1,3"3np</t>
  </si>
  <si>
    <t>78137539</t>
  </si>
  <si>
    <t>((1,9*6*4)*10)/100*20"20% z celkové délky tmele</t>
  </si>
  <si>
    <t>-1528479871</t>
  </si>
  <si>
    <t>2096486286</t>
  </si>
  <si>
    <t>-905721663</t>
  </si>
  <si>
    <t>Struktura údajů, formát souboru a metodika pro zpracování</t>
  </si>
  <si>
    <t>Struktura</t>
  </si>
  <si>
    <t>Soubor je složen ze záložky Rekapitulace rekonstrukce a záložek s názvem soupisu prací pro jednotlivé objekty ve formátu XLS. Každá ze záložek přitom obsahuje</t>
  </si>
  <si>
    <t>ještě samostatné sestavy vymezené orámovaním a nadpisem sestavy.</t>
  </si>
  <si>
    <r>
      <rPr>
        <i/>
        <sz val="9"/>
        <rFont val="Trebuchet MS"/>
        <charset val="238"/>
      </rPr>
      <t xml:space="preserve">Rekapitulace rekonstrukce </t>
    </r>
    <r>
      <rPr>
        <sz val="9"/>
        <rFont val="Trebuchet MS"/>
        <charset val="238"/>
      </rPr>
      <t>obsahuje sestavu Rekapitulace rekonstrukce a Rekapitulace objektů rekonstrukce a soupisů prací.</t>
    </r>
  </si>
  <si>
    <r>
      <rPr>
        <sz val="8"/>
        <rFont val="Trebuchet MS"/>
        <charset val="238"/>
      </rPr>
      <t xml:space="preserve">V sestavě </t>
    </r>
    <r>
      <rPr>
        <b/>
        <sz val="9"/>
        <rFont val="Trebuchet MS"/>
        <charset val="238"/>
      </rPr>
      <t>Rekapitulace rekonstrukce</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</si>
  <si>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</si>
  <si>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rekonstrukce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</si>
  <si>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</si>
  <si>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</si>
  <si>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</si>
  <si>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</si>
  <si>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</si>
  <si>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</si>
  <si>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</si>
  <si>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</si>
  <si>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</si>
  <si>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</si>
  <si>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</si>
  <si>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</si>
  <si>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</si>
  <si>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</si>
  <si>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rekonstrukce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</si>
  <si>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rekonstrukce,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</si>
  <si>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</si>
  <si>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</si>
  <si>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</si>
  <si>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</si>
  <si>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</si>
  <si>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</si>
  <si>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</si>
  <si>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</si>
  <si>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</si>
  <si>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</si>
  <si>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</si>
  <si>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</si>
  <si>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</si>
  <si>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</si>
  <si>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</si>
  <si>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</si>
  <si>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</si>
  <si>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</si>
  <si>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</si>
  <si>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</si>
  <si>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</si>
  <si>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</si>
  <si>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</si>
  <si>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</si>
  <si>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</si>
  <si>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</si>
  <si>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</si>
  <si>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</si>
  <si>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rekonstrukce - zde uchazeč vyplní svůj název (název subjektu) </t>
  </si>
  <si>
    <t>Pole IČ a DIČ v sestavě Rekapitulace rekonstrukce - zde uchazeč vyplní svoje IČ a DIČ</t>
  </si>
  <si>
    <t>Datum v sestavě Rekapitulace rekonstrukce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</si>
  <si>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</si>
  <si>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</si>
  <si>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</si>
  <si>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</si>
  <si>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</si>
  <si>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</si>
  <si>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</si>
  <si>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</si>
  <si>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</si>
  <si>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Rekapitulace rekonstrukce</t>
  </si>
  <si>
    <t>Název</t>
  </si>
  <si>
    <t>Povinný</t>
  </si>
  <si>
    <t>Max. počet</t>
  </si>
  <si>
    <t>atributu</t>
  </si>
  <si>
    <t>(A/N)</t>
  </si>
  <si>
    <t>znaků</t>
  </si>
  <si>
    <t>A</t>
  </si>
  <si>
    <t>Kód rekonstrukce</t>
  </si>
  <si>
    <t>String</t>
  </si>
  <si>
    <t>Rekonstrukce</t>
  </si>
  <si>
    <t>Název rekonstrukce</t>
  </si>
  <si>
    <t>Místo</t>
  </si>
  <si>
    <t>N</t>
  </si>
  <si>
    <t>Místo rekonstrukce</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</si>
  <si>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</si>
  <si>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</si>
  <si>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</si>
  <si>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</si>
  <si>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</si>
  <si>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</si>
  <si>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</si>
  <si>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</si>
  <si>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</si>
  <si>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</si>
  <si>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</si>
  <si>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</si>
  <si>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</si>
  <si>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</si>
  <si>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</si>
  <si>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</si>
  <si>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</si>
  <si>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</si>
  <si>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</si>
  <si>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</si>
  <si>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</si>
  <si>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</si>
  <si>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</si>
  <si>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</si>
  <si>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</si>
  <si>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</si>
  <si>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</si>
  <si>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</si>
  <si>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rekonstrukci. Sčítává se ze všech listů.</t>
  </si>
  <si>
    <t>Celková cena s DPH za celou rekonstrukci</t>
  </si>
  <si>
    <t>Rekapitulace objektů rekonstrukce a soupisů prací</t>
  </si>
  <si>
    <t>Přebírá se z Rekapitulace rekonstrukce</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</si>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</sst>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7">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name val="Trebuchet MS"/>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i/>
      <sz val="7"/>
      <color rgb="FF969696"/>
      <name val="Trebuchet MS"/>
    </font>
    <font>
      <sz val="8"/>
      <color rgb="FFFF0000"/>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5" fillId="0" borderId="0" applyNumberFormat="0" applyFill="0" applyBorder="0" applyAlignment="0" applyProtection="0"/>
  </cellStyleXfs>
  <cellXfs count="374">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0" fillId="0" borderId="0" xfId="0" applyAlignment="1" applyProtection="1">
      <alignment horizontal="center" vertical="center"/>
      <protection locked="0"/>
    </xf>
    <xf numFmtId="0" fontId="11" fillId="3" borderId="0" xfId="0" applyFont="1" applyFill="1" applyAlignment="1" applyProtection="1">
      <alignment horizontal="left" vertical="center"/>
    </xf>
    <xf numFmtId="0" fontId="12" fillId="3" borderId="0" xfId="0" applyFont="1" applyFill="1" applyAlignment="1" applyProtection="1">
      <alignment vertical="center"/>
    </xf>
    <xf numFmtId="0" fontId="13" fillId="3" borderId="0" xfId="0" applyFont="1" applyFill="1" applyAlignment="1" applyProtection="1">
      <alignment horizontal="left" vertical="center"/>
    </xf>
    <xf numFmtId="0" fontId="14" fillId="3" borderId="0" xfId="1" applyFont="1" applyFill="1" applyAlignment="1" applyProtection="1">
      <alignment vertical="center"/>
    </xf>
    <xf numFmtId="0" fontId="45" fillId="3" borderId="0" xfId="1" applyFill="1"/>
    <xf numFmtId="0" fontId="0" fillId="3" borderId="0" xfId="0" applyFill="1"/>
    <xf numFmtId="0" fontId="11" fillId="3" borderId="0" xfId="0" applyFont="1" applyFill="1" applyAlignment="1">
      <alignment horizontal="lef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5" fillId="0" borderId="0" xfId="0" applyFont="1" applyBorder="1" applyAlignment="1" applyProtection="1">
      <alignment horizontal="left" vertical="center"/>
    </xf>
    <xf numFmtId="0" fontId="0" fillId="0" borderId="6" xfId="0" applyBorder="1" applyProtection="1"/>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8"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0"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5"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8"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1"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18" fillId="0" borderId="20" xfId="0" applyFont="1" applyBorder="1" applyAlignment="1" applyProtection="1">
      <alignment horizontal="center" vertical="center" wrapText="1"/>
    </xf>
    <xf numFmtId="0" fontId="18" fillId="0" borderId="21"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0" fontId="3" fillId="0" borderId="0" xfId="0" applyFont="1" applyAlignment="1" applyProtection="1">
      <alignment horizontal="center" vertical="center"/>
    </xf>
    <xf numFmtId="4" fontId="22" fillId="0" borderId="18"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9" xfId="0" applyNumberFormat="1" applyFont="1" applyBorder="1" applyAlignment="1" applyProtection="1">
      <alignment vertical="center"/>
    </xf>
    <xf numFmtId="0" fontId="3"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4" fillId="0" borderId="5"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horizontal="center" vertical="center"/>
    </xf>
    <xf numFmtId="0" fontId="4" fillId="0" borderId="5" xfId="0" applyFont="1" applyBorder="1" applyAlignment="1">
      <alignment vertical="center"/>
    </xf>
    <xf numFmtId="4" fontId="29" fillId="0" borderId="18"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9" xfId="0" applyNumberFormat="1" applyFont="1" applyBorder="1" applyAlignment="1" applyProtection="1">
      <alignment vertical="center"/>
    </xf>
    <xf numFmtId="0" fontId="4" fillId="0" borderId="0" xfId="0" applyFont="1" applyAlignment="1">
      <alignment horizontal="left" vertical="center"/>
    </xf>
    <xf numFmtId="4" fontId="29" fillId="0" borderId="23" xfId="0" applyNumberFormat="1" applyFont="1" applyBorder="1" applyAlignment="1" applyProtection="1">
      <alignment vertical="center"/>
    </xf>
    <xf numFmtId="4" fontId="29" fillId="0" borderId="24" xfId="0" applyNumberFormat="1" applyFont="1" applyBorder="1" applyAlignment="1" applyProtection="1">
      <alignment vertical="center"/>
    </xf>
    <xf numFmtId="166" fontId="29" fillId="0" borderId="24" xfId="0" applyNumberFormat="1" applyFont="1" applyBorder="1" applyAlignment="1" applyProtection="1">
      <alignment vertical="center"/>
    </xf>
    <xf numFmtId="4" fontId="29" fillId="0" borderId="25" xfId="0" applyNumberFormat="1" applyFont="1" applyBorder="1" applyAlignment="1" applyProtection="1">
      <alignment vertical="center"/>
    </xf>
    <xf numFmtId="0" fontId="0" fillId="0" borderId="0" xfId="0" applyProtection="1">
      <protection locked="0"/>
    </xf>
    <xf numFmtId="0" fontId="12" fillId="3" borderId="0" xfId="0" applyFont="1" applyFill="1" applyAlignment="1">
      <alignment vertical="center"/>
    </xf>
    <xf numFmtId="0" fontId="13" fillId="3" borderId="0" xfId="0" applyFont="1" applyFill="1" applyAlignment="1">
      <alignment horizontal="left" vertical="center"/>
    </xf>
    <xf numFmtId="0" fontId="30" fillId="3" borderId="0" xfId="1" applyFont="1" applyFill="1" applyAlignment="1">
      <alignment vertical="center"/>
    </xf>
    <xf numFmtId="0" fontId="12"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8"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0" fillId="0" borderId="0" xfId="0" applyFont="1" applyBorder="1" applyAlignment="1" applyProtection="1">
      <alignment horizontal="left" vertical="center"/>
    </xf>
    <xf numFmtId="4" fontId="23"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1"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8"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32"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3" fillId="0" borderId="0" xfId="0" applyNumberFormat="1" applyFont="1" applyAlignment="1" applyProtection="1"/>
    <xf numFmtId="166" fontId="33" fillId="0" borderId="16" xfId="0" applyNumberFormat="1" applyFont="1" applyBorder="1" applyAlignment="1" applyProtection="1"/>
    <xf numFmtId="166" fontId="33" fillId="0" borderId="17" xfId="0" applyNumberFormat="1" applyFont="1" applyBorder="1" applyAlignment="1" applyProtection="1"/>
    <xf numFmtId="4" fontId="34"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7" fillId="0" borderId="0" xfId="0" applyFont="1" applyBorder="1" applyAlignment="1" applyProtection="1">
      <alignment horizontal="left"/>
    </xf>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35" fillId="0" borderId="0" xfId="0" applyFont="1" applyBorder="1" applyAlignment="1" applyProtection="1">
      <alignment horizontal="left" vertical="center"/>
    </xf>
    <xf numFmtId="0" fontId="37" fillId="0" borderId="0" xfId="0" applyFont="1" applyBorder="1" applyAlignment="1" applyProtection="1">
      <alignment horizontal="left" vertical="center"/>
    </xf>
    <xf numFmtId="0" fontId="37"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37" fillId="0" borderId="0" xfId="0" applyFont="1" applyAlignment="1" applyProtection="1">
      <alignment horizontal="left" vertical="center"/>
    </xf>
    <xf numFmtId="0" fontId="37" fillId="0" borderId="0" xfId="0" applyFont="1" applyAlignment="1" applyProtection="1">
      <alignment horizontal="left" vertical="center" wrapText="1"/>
    </xf>
    <xf numFmtId="167" fontId="9" fillId="0" borderId="0" xfId="0" applyNumberFormat="1" applyFont="1" applyAlignment="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left" vertical="center" wrapText="1"/>
    </xf>
    <xf numFmtId="167" fontId="8" fillId="0" borderId="0" xfId="0" applyNumberFormat="1" applyFont="1" applyBorder="1" applyAlignment="1" applyProtection="1">
      <alignment vertical="center"/>
    </xf>
    <xf numFmtId="0" fontId="36" fillId="0" borderId="0" xfId="0" applyFont="1" applyBorder="1" applyAlignment="1" applyProtection="1">
      <alignment vertical="center" wrapText="1"/>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9" fillId="0" borderId="23"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0" fillId="0" borderId="0" xfId="0" applyAlignment="1" applyProtection="1">
      <alignment vertical="top"/>
      <protection locked="0"/>
    </xf>
    <xf numFmtId="0" fontId="38" fillId="0" borderId="29" xfId="0" applyFont="1" applyBorder="1" applyAlignment="1" applyProtection="1">
      <alignment vertical="center" wrapText="1"/>
      <protection locked="0"/>
    </xf>
    <xf numFmtId="0" fontId="38" fillId="0" borderId="30" xfId="0" applyFont="1" applyBorder="1" applyAlignment="1" applyProtection="1">
      <alignment vertical="center" wrapText="1"/>
      <protection locked="0"/>
    </xf>
    <xf numFmtId="0" fontId="38" fillId="0" borderId="31" xfId="0" applyFont="1" applyBorder="1" applyAlignment="1" applyProtection="1">
      <alignment vertical="center" wrapText="1"/>
      <protection locked="0"/>
    </xf>
    <xf numFmtId="0" fontId="38" fillId="0" borderId="32" xfId="0" applyFont="1" applyBorder="1" applyAlignment="1" applyProtection="1">
      <alignment horizontal="center" vertical="center" wrapText="1"/>
      <protection locked="0"/>
    </xf>
    <xf numFmtId="0" fontId="38" fillId="0" borderId="33" xfId="0" applyFont="1" applyBorder="1" applyAlignment="1" applyProtection="1">
      <alignment horizontal="center" vertical="center" wrapText="1"/>
      <protection locked="0"/>
    </xf>
    <xf numFmtId="0" fontId="38" fillId="0" borderId="32" xfId="0" applyFont="1" applyBorder="1" applyAlignment="1" applyProtection="1">
      <alignment vertical="center" wrapText="1"/>
      <protection locked="0"/>
    </xf>
    <xf numFmtId="0" fontId="38" fillId="0" borderId="33" xfId="0" applyFont="1" applyBorder="1" applyAlignment="1" applyProtection="1">
      <alignment vertical="center" wrapText="1"/>
      <protection locked="0"/>
    </xf>
    <xf numFmtId="0" fontId="40" fillId="0" borderId="1" xfId="0"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1" fillId="0" borderId="32" xfId="0" applyFont="1" applyBorder="1" applyAlignment="1" applyProtection="1">
      <alignment vertical="center" wrapText="1"/>
      <protection locked="0"/>
    </xf>
    <xf numFmtId="0" fontId="41" fillId="0" borderId="1" xfId="0" applyFont="1" applyBorder="1" applyAlignment="1" applyProtection="1">
      <alignment vertical="center" wrapText="1"/>
      <protection locked="0"/>
    </xf>
    <xf numFmtId="0" fontId="41" fillId="0" borderId="1" xfId="0" applyFont="1" applyBorder="1" applyAlignment="1" applyProtection="1">
      <alignment vertical="center"/>
      <protection locked="0"/>
    </xf>
    <xf numFmtId="0" fontId="41" fillId="0" borderId="1" xfId="0" applyFont="1" applyBorder="1" applyAlignment="1" applyProtection="1">
      <alignment horizontal="left" vertical="center"/>
      <protection locked="0"/>
    </xf>
    <xf numFmtId="49" fontId="41" fillId="0" borderId="1" xfId="0" applyNumberFormat="1" applyFont="1" applyBorder="1" applyAlignment="1" applyProtection="1">
      <alignment vertical="center" wrapText="1"/>
      <protection locked="0"/>
    </xf>
    <xf numFmtId="0" fontId="38" fillId="0" borderId="35" xfId="0" applyFont="1" applyBorder="1" applyAlignment="1" applyProtection="1">
      <alignment vertical="center" wrapText="1"/>
      <protection locked="0"/>
    </xf>
    <xf numFmtId="0" fontId="42" fillId="0" borderId="34" xfId="0" applyFont="1" applyBorder="1" applyAlignment="1" applyProtection="1">
      <alignment vertical="center" wrapText="1"/>
      <protection locked="0"/>
    </xf>
    <xf numFmtId="0" fontId="38" fillId="0" borderId="36" xfId="0" applyFont="1" applyBorder="1" applyAlignment="1" applyProtection="1">
      <alignment vertical="center" wrapText="1"/>
      <protection locked="0"/>
    </xf>
    <xf numFmtId="0" fontId="38" fillId="0" borderId="1" xfId="0" applyFont="1" applyBorder="1" applyAlignment="1" applyProtection="1">
      <alignment vertical="top"/>
      <protection locked="0"/>
    </xf>
    <xf numFmtId="0" fontId="38" fillId="0" borderId="0" xfId="0" applyFont="1" applyAlignment="1" applyProtection="1">
      <alignment vertical="top"/>
      <protection locked="0"/>
    </xf>
    <xf numFmtId="0" fontId="38" fillId="0" borderId="29" xfId="0" applyFont="1" applyBorder="1" applyAlignment="1" applyProtection="1">
      <alignment horizontal="left" vertical="center"/>
      <protection locked="0"/>
    </xf>
    <xf numFmtId="0" fontId="38" fillId="0" borderId="30" xfId="0" applyFont="1" applyBorder="1" applyAlignment="1" applyProtection="1">
      <alignment horizontal="left" vertical="center"/>
      <protection locked="0"/>
    </xf>
    <xf numFmtId="0" fontId="38" fillId="0" borderId="31" xfId="0" applyFont="1" applyBorder="1" applyAlignment="1" applyProtection="1">
      <alignment horizontal="left" vertical="center"/>
      <protection locked="0"/>
    </xf>
    <xf numFmtId="0" fontId="38" fillId="0" borderId="32" xfId="0" applyFont="1" applyBorder="1" applyAlignment="1" applyProtection="1">
      <alignment horizontal="left" vertical="center"/>
      <protection locked="0"/>
    </xf>
    <xf numFmtId="0" fontId="38" fillId="0" borderId="33"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43" fillId="0" borderId="0" xfId="0" applyFont="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40" fillId="0" borderId="34" xfId="0" applyFont="1" applyBorder="1" applyAlignment="1" applyProtection="1">
      <alignment horizontal="center" vertical="center"/>
      <protection locked="0"/>
    </xf>
    <xf numFmtId="0" fontId="43" fillId="0" borderId="34"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1" fillId="0" borderId="0" xfId="0" applyFont="1" applyAlignment="1" applyProtection="1">
      <alignment horizontal="left" vertical="center"/>
      <protection locked="0"/>
    </xf>
    <xf numFmtId="0" fontId="41" fillId="0" borderId="1" xfId="0" applyFont="1" applyBorder="1" applyAlignment="1" applyProtection="1">
      <alignment horizontal="center" vertical="center"/>
      <protection locked="0"/>
    </xf>
    <xf numFmtId="0" fontId="41" fillId="0" borderId="32" xfId="0" applyFont="1" applyBorder="1" applyAlignment="1" applyProtection="1">
      <alignment horizontal="left" vertical="center"/>
      <protection locked="0"/>
    </xf>
    <xf numFmtId="0" fontId="41" fillId="2" borderId="1" xfId="0" applyFont="1" applyFill="1" applyBorder="1" applyAlignment="1" applyProtection="1">
      <alignment horizontal="left" vertical="center"/>
      <protection locked="0"/>
    </xf>
    <xf numFmtId="0" fontId="41" fillId="2" borderId="1" xfId="0" applyFont="1" applyFill="1" applyBorder="1" applyAlignment="1" applyProtection="1">
      <alignment horizontal="center" vertical="center"/>
      <protection locked="0"/>
    </xf>
    <xf numFmtId="0" fontId="38" fillId="0" borderId="35" xfId="0" applyFont="1" applyBorder="1" applyAlignment="1" applyProtection="1">
      <alignment horizontal="left" vertical="center"/>
      <protection locked="0"/>
    </xf>
    <xf numFmtId="0" fontId="42" fillId="0" borderId="34" xfId="0" applyFont="1" applyBorder="1" applyAlignment="1" applyProtection="1">
      <alignment horizontal="left" vertical="center"/>
      <protection locked="0"/>
    </xf>
    <xf numFmtId="0" fontId="38" fillId="0" borderId="36" xfId="0" applyFont="1" applyBorder="1" applyAlignment="1" applyProtection="1">
      <alignment horizontal="left" vertical="center"/>
      <protection locked="0"/>
    </xf>
    <xf numFmtId="0" fontId="38" fillId="0" borderId="1"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38" fillId="0" borderId="1" xfId="0" applyFont="1" applyBorder="1" applyAlignment="1" applyProtection="1">
      <alignment horizontal="left" vertical="center" wrapText="1"/>
      <protection locked="0"/>
    </xf>
    <xf numFmtId="0" fontId="41" fillId="0" borderId="1" xfId="0" applyFont="1" applyBorder="1" applyAlignment="1" applyProtection="1">
      <alignment horizontal="center" vertical="center" wrapText="1"/>
      <protection locked="0"/>
    </xf>
    <xf numFmtId="0" fontId="38" fillId="0" borderId="29" xfId="0" applyFont="1" applyBorder="1" applyAlignment="1" applyProtection="1">
      <alignment horizontal="left" vertical="center" wrapText="1"/>
      <protection locked="0"/>
    </xf>
    <xf numFmtId="0" fontId="38" fillId="0" borderId="30" xfId="0" applyFont="1" applyBorder="1" applyAlignment="1" applyProtection="1">
      <alignment horizontal="left" vertical="center" wrapText="1"/>
      <protection locked="0"/>
    </xf>
    <xf numFmtId="0" fontId="38" fillId="0" borderId="31" xfId="0" applyFont="1" applyBorder="1" applyAlignment="1" applyProtection="1">
      <alignment horizontal="left" vertical="center" wrapText="1"/>
      <protection locked="0"/>
    </xf>
    <xf numFmtId="0" fontId="38" fillId="0" borderId="32"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wrapText="1"/>
      <protection locked="0"/>
    </xf>
    <xf numFmtId="0" fontId="43" fillId="0" borderId="32"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protection locked="0"/>
    </xf>
    <xf numFmtId="0" fontId="41" fillId="0" borderId="35"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36" xfId="0" applyFont="1" applyBorder="1" applyAlignment="1" applyProtection="1">
      <alignment horizontal="left" vertical="center" wrapText="1"/>
      <protection locked="0"/>
    </xf>
    <xf numFmtId="0" fontId="41" fillId="0" borderId="1" xfId="0" applyFont="1" applyBorder="1" applyAlignment="1" applyProtection="1">
      <alignment horizontal="left" vertical="top"/>
      <protection locked="0"/>
    </xf>
    <xf numFmtId="0" fontId="41" fillId="0" borderId="1" xfId="0" applyFont="1" applyBorder="1" applyAlignment="1" applyProtection="1">
      <alignment horizontal="center" vertical="top"/>
      <protection locked="0"/>
    </xf>
    <xf numFmtId="0" fontId="41" fillId="0" borderId="35" xfId="0" applyFont="1" applyBorder="1" applyAlignment="1" applyProtection="1">
      <alignment horizontal="left" vertical="center"/>
      <protection locked="0"/>
    </xf>
    <xf numFmtId="0" fontId="41" fillId="0" borderId="36" xfId="0" applyFont="1" applyBorder="1" applyAlignment="1" applyProtection="1">
      <alignment horizontal="left" vertical="center"/>
      <protection locked="0"/>
    </xf>
    <xf numFmtId="0" fontId="43" fillId="0" borderId="0" xfId="0" applyFont="1" applyAlignment="1" applyProtection="1">
      <alignment vertical="center"/>
      <protection locked="0"/>
    </xf>
    <xf numFmtId="0" fontId="40" fillId="0" borderId="1" xfId="0" applyFont="1" applyBorder="1" applyAlignment="1" applyProtection="1">
      <alignment vertical="center"/>
      <protection locked="0"/>
    </xf>
    <xf numFmtId="0" fontId="43" fillId="0" borderId="34" xfId="0" applyFont="1" applyBorder="1" applyAlignment="1" applyProtection="1">
      <alignment vertical="center"/>
      <protection locked="0"/>
    </xf>
    <xf numFmtId="0" fontId="40"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1"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0" fillId="0" borderId="34" xfId="0" applyFont="1" applyBorder="1" applyAlignment="1" applyProtection="1">
      <alignment horizontal="left"/>
      <protection locked="0"/>
    </xf>
    <xf numFmtId="0" fontId="43" fillId="0" borderId="34" xfId="0" applyFont="1" applyBorder="1" applyAlignment="1" applyProtection="1">
      <protection locked="0"/>
    </xf>
    <xf numFmtId="0" fontId="38" fillId="0" borderId="32" xfId="0" applyFont="1" applyBorder="1" applyAlignment="1" applyProtection="1">
      <alignment vertical="top"/>
      <protection locked="0"/>
    </xf>
    <xf numFmtId="0" fontId="38" fillId="0" borderId="33" xfId="0" applyFont="1" applyBorder="1" applyAlignment="1" applyProtection="1">
      <alignment vertical="top"/>
      <protection locked="0"/>
    </xf>
    <xf numFmtId="0" fontId="38" fillId="0" borderId="1" xfId="0" applyFont="1" applyBorder="1" applyAlignment="1" applyProtection="1">
      <alignment horizontal="center" vertical="center"/>
      <protection locked="0"/>
    </xf>
    <xf numFmtId="0" fontId="38" fillId="0" borderId="1" xfId="0" applyFont="1" applyBorder="1" applyAlignment="1" applyProtection="1">
      <alignment horizontal="left" vertical="top"/>
      <protection locked="0"/>
    </xf>
    <xf numFmtId="0" fontId="38" fillId="0" borderId="35" xfId="0" applyFont="1" applyBorder="1" applyAlignment="1" applyProtection="1">
      <alignment vertical="top"/>
      <protection locked="0"/>
    </xf>
    <xf numFmtId="0" fontId="38" fillId="0" borderId="34" xfId="0" applyFont="1" applyBorder="1" applyAlignment="1" applyProtection="1">
      <alignment vertical="top"/>
      <protection locked="0"/>
    </xf>
    <xf numFmtId="0" fontId="38" fillId="0" borderId="36" xfId="0" applyFont="1" applyBorder="1" applyAlignment="1" applyProtection="1">
      <alignment vertical="top"/>
      <protection locked="0"/>
    </xf>
    <xf numFmtId="0" fontId="19" fillId="0" borderId="0" xfId="0" applyFont="1" applyAlignment="1">
      <alignment horizontal="left" vertical="top" wrapText="1"/>
    </xf>
    <xf numFmtId="0" fontId="19"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0"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9"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2" fillId="0" borderId="15" xfId="0" applyFont="1" applyBorder="1" applyAlignment="1">
      <alignment horizontal="center" vertical="center"/>
    </xf>
    <xf numFmtId="0" fontId="22"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0" fontId="26" fillId="0" borderId="0" xfId="0" applyFont="1" applyAlignment="1" applyProtection="1">
      <alignment horizontal="left" vertical="center" wrapText="1"/>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0" fillId="0" borderId="0" xfId="0"/>
    <xf numFmtId="0" fontId="18" fillId="0" borderId="0" xfId="0" applyFont="1" applyBorder="1" applyAlignment="1" applyProtection="1">
      <alignment horizontal="left" vertical="center" wrapText="1"/>
    </xf>
    <xf numFmtId="0" fontId="18"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18" fillId="0" borderId="0" xfId="0" applyFont="1" applyAlignment="1" applyProtection="1">
      <alignment horizontal="left" vertical="center" wrapText="1"/>
    </xf>
    <xf numFmtId="0" fontId="18" fillId="0" borderId="0" xfId="0" applyFont="1" applyAlignment="1" applyProtection="1">
      <alignment horizontal="left" vertical="center"/>
    </xf>
    <xf numFmtId="0" fontId="0" fillId="0" borderId="0" xfId="0" applyFont="1" applyAlignment="1" applyProtection="1">
      <alignment vertical="center"/>
    </xf>
    <xf numFmtId="0" fontId="30" fillId="3" borderId="0" xfId="1" applyFont="1" applyFill="1" applyAlignment="1">
      <alignment vertical="center"/>
    </xf>
    <xf numFmtId="0" fontId="41" fillId="0" borderId="1" xfId="0" applyFont="1" applyBorder="1" applyAlignment="1" applyProtection="1">
      <alignment horizontal="left" vertical="top"/>
      <protection locked="0"/>
    </xf>
    <xf numFmtId="0" fontId="40" fillId="0" borderId="34" xfId="0" applyFont="1" applyBorder="1" applyAlignment="1" applyProtection="1">
      <alignment horizontal="left"/>
      <protection locked="0"/>
    </xf>
    <xf numFmtId="0" fontId="41" fillId="0" borderId="1" xfId="0" applyFont="1" applyBorder="1" applyAlignment="1" applyProtection="1">
      <alignment horizontal="left" vertical="center"/>
      <protection locked="0"/>
    </xf>
    <xf numFmtId="0" fontId="41" fillId="0" borderId="1" xfId="0" applyFont="1" applyBorder="1" applyAlignment="1" applyProtection="1">
      <alignment horizontal="left" vertical="center" wrapText="1"/>
      <protection locked="0"/>
    </xf>
    <xf numFmtId="0" fontId="39" fillId="0" borderId="1" xfId="0" applyFont="1" applyBorder="1" applyAlignment="1" applyProtection="1">
      <alignment horizontal="center" vertical="center"/>
      <protection locked="0"/>
    </xf>
    <xf numFmtId="0" fontId="39" fillId="0" borderId="1" xfId="0" applyFont="1" applyBorder="1" applyAlignment="1" applyProtection="1">
      <alignment horizontal="center" vertical="center" wrapText="1"/>
      <protection locked="0"/>
    </xf>
    <xf numFmtId="49" fontId="41" fillId="0" borderId="1" xfId="0" applyNumberFormat="1" applyFont="1" applyBorder="1" applyAlignment="1" applyProtection="1">
      <alignment horizontal="left" vertical="center" wrapText="1"/>
      <protection locked="0"/>
    </xf>
    <xf numFmtId="0" fontId="40"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6"/>
  <sheetViews>
    <sheetView showGridLines="0" tabSelected="1"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4" t="s">
        <v>0</v>
      </c>
      <c r="B1" s="15"/>
      <c r="C1" s="15"/>
      <c r="D1" s="16" t="s">
        <v>1</v>
      </c>
      <c r="E1" s="15"/>
      <c r="F1" s="15"/>
      <c r="G1" s="15"/>
      <c r="H1" s="15"/>
      <c r="I1" s="15"/>
      <c r="J1" s="15"/>
      <c r="K1" s="17" t="s">
        <v>2</v>
      </c>
      <c r="L1" s="17"/>
      <c r="M1" s="17"/>
      <c r="N1" s="17"/>
      <c r="O1" s="17"/>
      <c r="P1" s="17"/>
      <c r="Q1" s="17"/>
      <c r="R1" s="17"/>
      <c r="S1" s="17"/>
      <c r="T1" s="15"/>
      <c r="U1" s="15"/>
      <c r="V1" s="15"/>
      <c r="W1" s="17" t="s">
        <v>3</v>
      </c>
      <c r="X1" s="17"/>
      <c r="Y1" s="17"/>
      <c r="Z1" s="17"/>
      <c r="AA1" s="17"/>
      <c r="AB1" s="17"/>
      <c r="AC1" s="17"/>
      <c r="AD1" s="17"/>
      <c r="AE1" s="17"/>
      <c r="AF1" s="17"/>
      <c r="AG1" s="17"/>
      <c r="AH1" s="17"/>
      <c r="AI1" s="18"/>
      <c r="AJ1" s="19"/>
      <c r="AK1" s="19"/>
      <c r="AL1" s="19"/>
      <c r="AM1" s="19"/>
      <c r="AN1" s="19"/>
      <c r="AO1" s="19"/>
      <c r="AP1" s="19"/>
      <c r="AQ1" s="19"/>
      <c r="AR1" s="19"/>
      <c r="AS1" s="19"/>
      <c r="AT1" s="19"/>
      <c r="AU1" s="19"/>
      <c r="AV1" s="19"/>
      <c r="AW1" s="19"/>
      <c r="AX1" s="19"/>
      <c r="AY1" s="19"/>
      <c r="AZ1" s="19"/>
      <c r="BA1" s="20" t="s">
        <v>4</v>
      </c>
      <c r="BB1" s="20" t="s">
        <v>5</v>
      </c>
      <c r="BC1" s="19"/>
      <c r="BD1" s="19"/>
      <c r="BE1" s="19"/>
      <c r="BF1" s="19"/>
      <c r="BG1" s="19"/>
      <c r="BH1" s="19"/>
      <c r="BI1" s="19"/>
      <c r="BJ1" s="19"/>
      <c r="BK1" s="19"/>
      <c r="BL1" s="19"/>
      <c r="BM1" s="19"/>
      <c r="BN1" s="19"/>
      <c r="BO1" s="19"/>
      <c r="BP1" s="19"/>
      <c r="BQ1" s="19"/>
      <c r="BR1" s="19"/>
      <c r="BT1" s="21" t="s">
        <v>6</v>
      </c>
      <c r="BU1" s="21" t="s">
        <v>6</v>
      </c>
      <c r="BV1" s="21" t="s">
        <v>7</v>
      </c>
    </row>
    <row r="2" spans="1:74" ht="36.950000000000003" customHeight="1">
      <c r="AR2" s="357"/>
      <c r="AS2" s="357"/>
      <c r="AT2" s="357"/>
      <c r="AU2" s="357"/>
      <c r="AV2" s="357"/>
      <c r="AW2" s="357"/>
      <c r="AX2" s="357"/>
      <c r="AY2" s="357"/>
      <c r="AZ2" s="357"/>
      <c r="BA2" s="357"/>
      <c r="BB2" s="357"/>
      <c r="BC2" s="357"/>
      <c r="BD2" s="357"/>
      <c r="BE2" s="357"/>
      <c r="BS2" s="22" t="s">
        <v>8</v>
      </c>
      <c r="BT2" s="22" t="s">
        <v>9</v>
      </c>
    </row>
    <row r="3" spans="1:74" ht="6.95" customHeight="1">
      <c r="B3" s="23"/>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5"/>
      <c r="BS3" s="22" t="s">
        <v>10</v>
      </c>
      <c r="BT3" s="22" t="s">
        <v>11</v>
      </c>
    </row>
    <row r="4" spans="1:74" ht="36.950000000000003" customHeight="1">
      <c r="B4" s="26"/>
      <c r="C4" s="27"/>
      <c r="D4" s="28" t="s">
        <v>12</v>
      </c>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9"/>
      <c r="AS4" s="30" t="s">
        <v>13</v>
      </c>
      <c r="BE4" s="31" t="s">
        <v>14</v>
      </c>
      <c r="BS4" s="22" t="s">
        <v>15</v>
      </c>
    </row>
    <row r="5" spans="1:74" ht="14.45" customHeight="1">
      <c r="B5" s="26"/>
      <c r="C5" s="27"/>
      <c r="D5" s="32" t="s">
        <v>16</v>
      </c>
      <c r="E5" s="27"/>
      <c r="F5" s="27"/>
      <c r="G5" s="27"/>
      <c r="H5" s="27"/>
      <c r="I5" s="27"/>
      <c r="J5" s="27"/>
      <c r="K5" s="322" t="s">
        <v>17</v>
      </c>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27"/>
      <c r="AQ5" s="29"/>
      <c r="BE5" s="320" t="s">
        <v>18</v>
      </c>
      <c r="BS5" s="22" t="s">
        <v>8</v>
      </c>
    </row>
    <row r="6" spans="1:74" ht="36.950000000000003" customHeight="1">
      <c r="B6" s="26"/>
      <c r="C6" s="27"/>
      <c r="D6" s="34" t="s">
        <v>19</v>
      </c>
      <c r="E6" s="27"/>
      <c r="F6" s="27"/>
      <c r="G6" s="27"/>
      <c r="H6" s="27"/>
      <c r="I6" s="27"/>
      <c r="J6" s="27"/>
      <c r="K6" s="324" t="s">
        <v>20</v>
      </c>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3"/>
      <c r="AP6" s="27"/>
      <c r="AQ6" s="29"/>
      <c r="BE6" s="321"/>
      <c r="BS6" s="22" t="s">
        <v>21</v>
      </c>
    </row>
    <row r="7" spans="1:74" ht="14.45" customHeight="1">
      <c r="B7" s="26"/>
      <c r="C7" s="27"/>
      <c r="D7" s="35" t="s">
        <v>22</v>
      </c>
      <c r="E7" s="27"/>
      <c r="F7" s="27"/>
      <c r="G7" s="27"/>
      <c r="H7" s="27"/>
      <c r="I7" s="27"/>
      <c r="J7" s="27"/>
      <c r="K7" s="33" t="s">
        <v>23</v>
      </c>
      <c r="L7" s="27"/>
      <c r="M7" s="27"/>
      <c r="N7" s="27"/>
      <c r="O7" s="27"/>
      <c r="P7" s="27"/>
      <c r="Q7" s="27"/>
      <c r="R7" s="27"/>
      <c r="S7" s="27"/>
      <c r="T7" s="27"/>
      <c r="U7" s="27"/>
      <c r="V7" s="27"/>
      <c r="W7" s="27"/>
      <c r="X7" s="27"/>
      <c r="Y7" s="27"/>
      <c r="Z7" s="27"/>
      <c r="AA7" s="27"/>
      <c r="AB7" s="27"/>
      <c r="AC7" s="27"/>
      <c r="AD7" s="27"/>
      <c r="AE7" s="27"/>
      <c r="AF7" s="27"/>
      <c r="AG7" s="27"/>
      <c r="AH7" s="27"/>
      <c r="AI7" s="27"/>
      <c r="AJ7" s="27"/>
      <c r="AK7" s="35" t="s">
        <v>24</v>
      </c>
      <c r="AL7" s="27"/>
      <c r="AM7" s="27"/>
      <c r="AN7" s="33" t="s">
        <v>23</v>
      </c>
      <c r="AO7" s="27"/>
      <c r="AP7" s="27"/>
      <c r="AQ7" s="29"/>
      <c r="BE7" s="321"/>
      <c r="BS7" s="22" t="s">
        <v>10</v>
      </c>
    </row>
    <row r="8" spans="1:74" ht="14.45" customHeight="1">
      <c r="B8" s="26"/>
      <c r="C8" s="27"/>
      <c r="D8" s="35" t="s">
        <v>25</v>
      </c>
      <c r="E8" s="27"/>
      <c r="F8" s="27"/>
      <c r="G8" s="27"/>
      <c r="H8" s="27"/>
      <c r="I8" s="27"/>
      <c r="J8" s="27"/>
      <c r="K8" s="33" t="s">
        <v>26</v>
      </c>
      <c r="L8" s="27"/>
      <c r="M8" s="27"/>
      <c r="N8" s="27"/>
      <c r="O8" s="27"/>
      <c r="P8" s="27"/>
      <c r="Q8" s="27"/>
      <c r="R8" s="27"/>
      <c r="S8" s="27"/>
      <c r="T8" s="27"/>
      <c r="U8" s="27"/>
      <c r="V8" s="27"/>
      <c r="W8" s="27"/>
      <c r="X8" s="27"/>
      <c r="Y8" s="27"/>
      <c r="Z8" s="27"/>
      <c r="AA8" s="27"/>
      <c r="AB8" s="27"/>
      <c r="AC8" s="27"/>
      <c r="AD8" s="27"/>
      <c r="AE8" s="27"/>
      <c r="AF8" s="27"/>
      <c r="AG8" s="27"/>
      <c r="AH8" s="27"/>
      <c r="AI8" s="27"/>
      <c r="AJ8" s="27"/>
      <c r="AK8" s="35" t="s">
        <v>27</v>
      </c>
      <c r="AL8" s="27"/>
      <c r="AM8" s="27"/>
      <c r="AN8" s="36" t="s">
        <v>28</v>
      </c>
      <c r="AO8" s="27"/>
      <c r="AP8" s="27"/>
      <c r="AQ8" s="29"/>
      <c r="BE8" s="321"/>
      <c r="BS8" s="22" t="s">
        <v>29</v>
      </c>
    </row>
    <row r="9" spans="1:74" ht="14.45" customHeight="1">
      <c r="B9" s="26"/>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9"/>
      <c r="BE9" s="321"/>
      <c r="BS9" s="22" t="s">
        <v>30</v>
      </c>
    </row>
    <row r="10" spans="1:74" ht="14.45" customHeight="1">
      <c r="B10" s="26"/>
      <c r="C10" s="27"/>
      <c r="D10" s="35" t="s">
        <v>31</v>
      </c>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35" t="s">
        <v>32</v>
      </c>
      <c r="AL10" s="27"/>
      <c r="AM10" s="27"/>
      <c r="AN10" s="33" t="s">
        <v>23</v>
      </c>
      <c r="AO10" s="27"/>
      <c r="AP10" s="27"/>
      <c r="AQ10" s="29"/>
      <c r="BE10" s="321"/>
      <c r="BS10" s="22" t="s">
        <v>21</v>
      </c>
    </row>
    <row r="11" spans="1:74" ht="18.399999999999999" customHeight="1">
      <c r="B11" s="26"/>
      <c r="C11" s="27"/>
      <c r="D11" s="27"/>
      <c r="E11" s="33" t="s">
        <v>33</v>
      </c>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35" t="s">
        <v>34</v>
      </c>
      <c r="AL11" s="27"/>
      <c r="AM11" s="27"/>
      <c r="AN11" s="33" t="s">
        <v>23</v>
      </c>
      <c r="AO11" s="27"/>
      <c r="AP11" s="27"/>
      <c r="AQ11" s="29"/>
      <c r="BE11" s="321"/>
      <c r="BS11" s="22" t="s">
        <v>21</v>
      </c>
    </row>
    <row r="12" spans="1:74" ht="6.95" customHeight="1">
      <c r="B12" s="26"/>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9"/>
      <c r="BE12" s="321"/>
      <c r="BS12" s="22" t="s">
        <v>21</v>
      </c>
    </row>
    <row r="13" spans="1:74" ht="14.45" customHeight="1">
      <c r="B13" s="26"/>
      <c r="C13" s="27"/>
      <c r="D13" s="35" t="s">
        <v>35</v>
      </c>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35" t="s">
        <v>32</v>
      </c>
      <c r="AL13" s="27"/>
      <c r="AM13" s="27"/>
      <c r="AN13" s="37" t="s">
        <v>36</v>
      </c>
      <c r="AO13" s="27"/>
      <c r="AP13" s="27"/>
      <c r="AQ13" s="29"/>
      <c r="BE13" s="321"/>
      <c r="BS13" s="22" t="s">
        <v>21</v>
      </c>
    </row>
    <row r="14" spans="1:74">
      <c r="B14" s="26"/>
      <c r="C14" s="27"/>
      <c r="D14" s="27"/>
      <c r="E14" s="325" t="s">
        <v>36</v>
      </c>
      <c r="F14" s="326"/>
      <c r="G14" s="326"/>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5" t="s">
        <v>34</v>
      </c>
      <c r="AL14" s="27"/>
      <c r="AM14" s="27"/>
      <c r="AN14" s="37" t="s">
        <v>36</v>
      </c>
      <c r="AO14" s="27"/>
      <c r="AP14" s="27"/>
      <c r="AQ14" s="29"/>
      <c r="BE14" s="321"/>
      <c r="BS14" s="22" t="s">
        <v>21</v>
      </c>
    </row>
    <row r="15" spans="1:74" ht="6.95" customHeight="1">
      <c r="B15" s="26"/>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9"/>
      <c r="BE15" s="321"/>
      <c r="BS15" s="22" t="s">
        <v>6</v>
      </c>
    </row>
    <row r="16" spans="1:74" ht="14.45" customHeight="1">
      <c r="B16" s="26"/>
      <c r="C16" s="27"/>
      <c r="D16" s="35" t="s">
        <v>37</v>
      </c>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35" t="s">
        <v>32</v>
      </c>
      <c r="AL16" s="27"/>
      <c r="AM16" s="27"/>
      <c r="AN16" s="33" t="s">
        <v>23</v>
      </c>
      <c r="AO16" s="27"/>
      <c r="AP16" s="27"/>
      <c r="AQ16" s="29"/>
      <c r="BE16" s="321"/>
      <c r="BS16" s="22" t="s">
        <v>38</v>
      </c>
    </row>
    <row r="17" spans="2:71" ht="18.399999999999999" customHeight="1">
      <c r="B17" s="26"/>
      <c r="C17" s="27"/>
      <c r="D17" s="27"/>
      <c r="E17" s="33" t="s">
        <v>39</v>
      </c>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35" t="s">
        <v>34</v>
      </c>
      <c r="AL17" s="27"/>
      <c r="AM17" s="27"/>
      <c r="AN17" s="33" t="s">
        <v>23</v>
      </c>
      <c r="AO17" s="27"/>
      <c r="AP17" s="27"/>
      <c r="AQ17" s="29"/>
      <c r="BE17" s="321"/>
      <c r="BS17" s="22" t="s">
        <v>38</v>
      </c>
    </row>
    <row r="18" spans="2:71" ht="6.95" customHeight="1">
      <c r="B18" s="26"/>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9"/>
      <c r="BE18" s="321"/>
      <c r="BS18" s="22" t="s">
        <v>8</v>
      </c>
    </row>
    <row r="19" spans="2:71" ht="14.45" customHeight="1">
      <c r="B19" s="26"/>
      <c r="C19" s="27"/>
      <c r="D19" s="35" t="s">
        <v>40</v>
      </c>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9"/>
      <c r="BE19" s="321"/>
      <c r="BS19" s="22" t="s">
        <v>8</v>
      </c>
    </row>
    <row r="20" spans="2:71" ht="48.75" customHeight="1">
      <c r="B20" s="26"/>
      <c r="C20" s="27"/>
      <c r="D20" s="27"/>
      <c r="E20" s="327" t="s">
        <v>41</v>
      </c>
      <c r="F20" s="327"/>
      <c r="G20" s="327"/>
      <c r="H20" s="327"/>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27"/>
      <c r="AP20" s="27"/>
      <c r="AQ20" s="29"/>
      <c r="BE20" s="321"/>
      <c r="BS20" s="22" t="s">
        <v>6</v>
      </c>
    </row>
    <row r="21" spans="2:71" ht="6.95" customHeight="1">
      <c r="B21" s="26"/>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9"/>
      <c r="BE21" s="321"/>
    </row>
    <row r="22" spans="2:71" ht="6.95" customHeight="1">
      <c r="B22" s="26"/>
      <c r="C22" s="27"/>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27"/>
      <c r="AQ22" s="29"/>
      <c r="BE22" s="321"/>
    </row>
    <row r="23" spans="2:71" s="1" customFormat="1" ht="25.9" customHeight="1">
      <c r="B23" s="39"/>
      <c r="C23" s="40"/>
      <c r="D23" s="41" t="s">
        <v>42</v>
      </c>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328">
        <f>ROUND(AG51,2)</f>
        <v>0</v>
      </c>
      <c r="AL23" s="329"/>
      <c r="AM23" s="329"/>
      <c r="AN23" s="329"/>
      <c r="AO23" s="329"/>
      <c r="AP23" s="40"/>
      <c r="AQ23" s="43"/>
      <c r="BE23" s="321"/>
    </row>
    <row r="24" spans="2:71" s="1" customFormat="1" ht="6.95" customHeight="1">
      <c r="B24" s="39"/>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3"/>
      <c r="BE24" s="321"/>
    </row>
    <row r="25" spans="2:71" s="1" customFormat="1" ht="13.5">
      <c r="B25" s="39"/>
      <c r="C25" s="40"/>
      <c r="D25" s="40"/>
      <c r="E25" s="40"/>
      <c r="F25" s="40"/>
      <c r="G25" s="40"/>
      <c r="H25" s="40"/>
      <c r="I25" s="40"/>
      <c r="J25" s="40"/>
      <c r="K25" s="40"/>
      <c r="L25" s="330" t="s">
        <v>43</v>
      </c>
      <c r="M25" s="330"/>
      <c r="N25" s="330"/>
      <c r="O25" s="330"/>
      <c r="P25" s="40"/>
      <c r="Q25" s="40"/>
      <c r="R25" s="40"/>
      <c r="S25" s="40"/>
      <c r="T25" s="40"/>
      <c r="U25" s="40"/>
      <c r="V25" s="40"/>
      <c r="W25" s="330" t="s">
        <v>44</v>
      </c>
      <c r="X25" s="330"/>
      <c r="Y25" s="330"/>
      <c r="Z25" s="330"/>
      <c r="AA25" s="330"/>
      <c r="AB25" s="330"/>
      <c r="AC25" s="330"/>
      <c r="AD25" s="330"/>
      <c r="AE25" s="330"/>
      <c r="AF25" s="40"/>
      <c r="AG25" s="40"/>
      <c r="AH25" s="40"/>
      <c r="AI25" s="40"/>
      <c r="AJ25" s="40"/>
      <c r="AK25" s="330" t="s">
        <v>45</v>
      </c>
      <c r="AL25" s="330"/>
      <c r="AM25" s="330"/>
      <c r="AN25" s="330"/>
      <c r="AO25" s="330"/>
      <c r="AP25" s="40"/>
      <c r="AQ25" s="43"/>
      <c r="BE25" s="321"/>
    </row>
    <row r="26" spans="2:71" s="2" customFormat="1" ht="14.45" hidden="1" customHeight="1">
      <c r="B26" s="45"/>
      <c r="C26" s="46"/>
      <c r="D26" s="47" t="s">
        <v>46</v>
      </c>
      <c r="E26" s="46"/>
      <c r="F26" s="47" t="s">
        <v>47</v>
      </c>
      <c r="G26" s="46"/>
      <c r="H26" s="46"/>
      <c r="I26" s="46"/>
      <c r="J26" s="46"/>
      <c r="K26" s="46"/>
      <c r="L26" s="331">
        <v>0.21</v>
      </c>
      <c r="M26" s="332"/>
      <c r="N26" s="332"/>
      <c r="O26" s="332"/>
      <c r="P26" s="46"/>
      <c r="Q26" s="46"/>
      <c r="R26" s="46"/>
      <c r="S26" s="46"/>
      <c r="T26" s="46"/>
      <c r="U26" s="46"/>
      <c r="V26" s="46"/>
      <c r="W26" s="333">
        <f>ROUND(AZ51,2)</f>
        <v>0</v>
      </c>
      <c r="X26" s="332"/>
      <c r="Y26" s="332"/>
      <c r="Z26" s="332"/>
      <c r="AA26" s="332"/>
      <c r="AB26" s="332"/>
      <c r="AC26" s="332"/>
      <c r="AD26" s="332"/>
      <c r="AE26" s="332"/>
      <c r="AF26" s="46"/>
      <c r="AG26" s="46"/>
      <c r="AH26" s="46"/>
      <c r="AI26" s="46"/>
      <c r="AJ26" s="46"/>
      <c r="AK26" s="333">
        <f>ROUND(AV51,2)</f>
        <v>0</v>
      </c>
      <c r="AL26" s="332"/>
      <c r="AM26" s="332"/>
      <c r="AN26" s="332"/>
      <c r="AO26" s="332"/>
      <c r="AP26" s="46"/>
      <c r="AQ26" s="48"/>
      <c r="BE26" s="321"/>
    </row>
    <row r="27" spans="2:71" s="2" customFormat="1" ht="14.45" hidden="1" customHeight="1">
      <c r="B27" s="45"/>
      <c r="C27" s="46"/>
      <c r="D27" s="46"/>
      <c r="E27" s="46"/>
      <c r="F27" s="47" t="s">
        <v>48</v>
      </c>
      <c r="G27" s="46"/>
      <c r="H27" s="46"/>
      <c r="I27" s="46"/>
      <c r="J27" s="46"/>
      <c r="K27" s="46"/>
      <c r="L27" s="331">
        <v>0.15</v>
      </c>
      <c r="M27" s="332"/>
      <c r="N27" s="332"/>
      <c r="O27" s="332"/>
      <c r="P27" s="46"/>
      <c r="Q27" s="46"/>
      <c r="R27" s="46"/>
      <c r="S27" s="46"/>
      <c r="T27" s="46"/>
      <c r="U27" s="46"/>
      <c r="V27" s="46"/>
      <c r="W27" s="333">
        <f>ROUND(BA51,2)</f>
        <v>0</v>
      </c>
      <c r="X27" s="332"/>
      <c r="Y27" s="332"/>
      <c r="Z27" s="332"/>
      <c r="AA27" s="332"/>
      <c r="AB27" s="332"/>
      <c r="AC27" s="332"/>
      <c r="AD27" s="332"/>
      <c r="AE27" s="332"/>
      <c r="AF27" s="46"/>
      <c r="AG27" s="46"/>
      <c r="AH27" s="46"/>
      <c r="AI27" s="46"/>
      <c r="AJ27" s="46"/>
      <c r="AK27" s="333">
        <f>ROUND(AW51,2)</f>
        <v>0</v>
      </c>
      <c r="AL27" s="332"/>
      <c r="AM27" s="332"/>
      <c r="AN27" s="332"/>
      <c r="AO27" s="332"/>
      <c r="AP27" s="46"/>
      <c r="AQ27" s="48"/>
      <c r="BE27" s="321"/>
    </row>
    <row r="28" spans="2:71" s="2" customFormat="1" ht="14.45" customHeight="1">
      <c r="B28" s="45"/>
      <c r="C28" s="46"/>
      <c r="D28" s="47" t="s">
        <v>46</v>
      </c>
      <c r="E28" s="46"/>
      <c r="F28" s="47" t="s">
        <v>49</v>
      </c>
      <c r="G28" s="46"/>
      <c r="H28" s="46"/>
      <c r="I28" s="46"/>
      <c r="J28" s="46"/>
      <c r="K28" s="46"/>
      <c r="L28" s="331">
        <v>0.21</v>
      </c>
      <c r="M28" s="332"/>
      <c r="N28" s="332"/>
      <c r="O28" s="332"/>
      <c r="P28" s="46"/>
      <c r="Q28" s="46"/>
      <c r="R28" s="46"/>
      <c r="S28" s="46"/>
      <c r="T28" s="46"/>
      <c r="U28" s="46"/>
      <c r="V28" s="46"/>
      <c r="W28" s="333">
        <f>ROUND(BB51,2)</f>
        <v>0</v>
      </c>
      <c r="X28" s="332"/>
      <c r="Y28" s="332"/>
      <c r="Z28" s="332"/>
      <c r="AA28" s="332"/>
      <c r="AB28" s="332"/>
      <c r="AC28" s="332"/>
      <c r="AD28" s="332"/>
      <c r="AE28" s="332"/>
      <c r="AF28" s="46"/>
      <c r="AG28" s="46"/>
      <c r="AH28" s="46"/>
      <c r="AI28" s="46"/>
      <c r="AJ28" s="46"/>
      <c r="AK28" s="333">
        <v>0</v>
      </c>
      <c r="AL28" s="332"/>
      <c r="AM28" s="332"/>
      <c r="AN28" s="332"/>
      <c r="AO28" s="332"/>
      <c r="AP28" s="46"/>
      <c r="AQ28" s="48"/>
      <c r="BE28" s="321"/>
    </row>
    <row r="29" spans="2:71" s="2" customFormat="1" ht="14.45" customHeight="1">
      <c r="B29" s="45"/>
      <c r="C29" s="46"/>
      <c r="D29" s="46"/>
      <c r="E29" s="46"/>
      <c r="F29" s="47" t="s">
        <v>50</v>
      </c>
      <c r="G29" s="46"/>
      <c r="H29" s="46"/>
      <c r="I29" s="46"/>
      <c r="J29" s="46"/>
      <c r="K29" s="46"/>
      <c r="L29" s="331">
        <v>0.15</v>
      </c>
      <c r="M29" s="332"/>
      <c r="N29" s="332"/>
      <c r="O29" s="332"/>
      <c r="P29" s="46"/>
      <c r="Q29" s="46"/>
      <c r="R29" s="46"/>
      <c r="S29" s="46"/>
      <c r="T29" s="46"/>
      <c r="U29" s="46"/>
      <c r="V29" s="46"/>
      <c r="W29" s="333">
        <f>ROUND(BC51,2)</f>
        <v>0</v>
      </c>
      <c r="X29" s="332"/>
      <c r="Y29" s="332"/>
      <c r="Z29" s="332"/>
      <c r="AA29" s="332"/>
      <c r="AB29" s="332"/>
      <c r="AC29" s="332"/>
      <c r="AD29" s="332"/>
      <c r="AE29" s="332"/>
      <c r="AF29" s="46"/>
      <c r="AG29" s="46"/>
      <c r="AH29" s="46"/>
      <c r="AI29" s="46"/>
      <c r="AJ29" s="46"/>
      <c r="AK29" s="333">
        <v>0</v>
      </c>
      <c r="AL29" s="332"/>
      <c r="AM29" s="332"/>
      <c r="AN29" s="332"/>
      <c r="AO29" s="332"/>
      <c r="AP29" s="46"/>
      <c r="AQ29" s="48"/>
      <c r="BE29" s="321"/>
    </row>
    <row r="30" spans="2:71" s="2" customFormat="1" ht="14.45" hidden="1" customHeight="1">
      <c r="B30" s="45"/>
      <c r="C30" s="46"/>
      <c r="D30" s="46"/>
      <c r="E30" s="46"/>
      <c r="F30" s="47" t="s">
        <v>51</v>
      </c>
      <c r="G30" s="46"/>
      <c r="H30" s="46"/>
      <c r="I30" s="46"/>
      <c r="J30" s="46"/>
      <c r="K30" s="46"/>
      <c r="L30" s="331">
        <v>0</v>
      </c>
      <c r="M30" s="332"/>
      <c r="N30" s="332"/>
      <c r="O30" s="332"/>
      <c r="P30" s="46"/>
      <c r="Q30" s="46"/>
      <c r="R30" s="46"/>
      <c r="S30" s="46"/>
      <c r="T30" s="46"/>
      <c r="U30" s="46"/>
      <c r="V30" s="46"/>
      <c r="W30" s="333">
        <f>ROUND(BD51,2)</f>
        <v>0</v>
      </c>
      <c r="X30" s="332"/>
      <c r="Y30" s="332"/>
      <c r="Z30" s="332"/>
      <c r="AA30" s="332"/>
      <c r="AB30" s="332"/>
      <c r="AC30" s="332"/>
      <c r="AD30" s="332"/>
      <c r="AE30" s="332"/>
      <c r="AF30" s="46"/>
      <c r="AG30" s="46"/>
      <c r="AH30" s="46"/>
      <c r="AI30" s="46"/>
      <c r="AJ30" s="46"/>
      <c r="AK30" s="333">
        <v>0</v>
      </c>
      <c r="AL30" s="332"/>
      <c r="AM30" s="332"/>
      <c r="AN30" s="332"/>
      <c r="AO30" s="332"/>
      <c r="AP30" s="46"/>
      <c r="AQ30" s="48"/>
      <c r="BE30" s="321"/>
    </row>
    <row r="31" spans="2:71" s="1" customFormat="1" ht="6.95" customHeight="1">
      <c r="B31" s="39"/>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3"/>
      <c r="BE31" s="321"/>
    </row>
    <row r="32" spans="2:71" s="1" customFormat="1" ht="25.9" customHeight="1">
      <c r="B32" s="39"/>
      <c r="C32" s="49"/>
      <c r="D32" s="50" t="s">
        <v>52</v>
      </c>
      <c r="E32" s="51"/>
      <c r="F32" s="51"/>
      <c r="G32" s="51"/>
      <c r="H32" s="51"/>
      <c r="I32" s="51"/>
      <c r="J32" s="51"/>
      <c r="K32" s="51"/>
      <c r="L32" s="51"/>
      <c r="M32" s="51"/>
      <c r="N32" s="51"/>
      <c r="O32" s="51"/>
      <c r="P32" s="51"/>
      <c r="Q32" s="51"/>
      <c r="R32" s="51"/>
      <c r="S32" s="51"/>
      <c r="T32" s="52" t="s">
        <v>53</v>
      </c>
      <c r="U32" s="51"/>
      <c r="V32" s="51"/>
      <c r="W32" s="51"/>
      <c r="X32" s="334" t="s">
        <v>54</v>
      </c>
      <c r="Y32" s="335"/>
      <c r="Z32" s="335"/>
      <c r="AA32" s="335"/>
      <c r="AB32" s="335"/>
      <c r="AC32" s="51"/>
      <c r="AD32" s="51"/>
      <c r="AE32" s="51"/>
      <c r="AF32" s="51"/>
      <c r="AG32" s="51"/>
      <c r="AH32" s="51"/>
      <c r="AI32" s="51"/>
      <c r="AJ32" s="51"/>
      <c r="AK32" s="336">
        <f>SUM(AK23:AK30)</f>
        <v>0</v>
      </c>
      <c r="AL32" s="335"/>
      <c r="AM32" s="335"/>
      <c r="AN32" s="335"/>
      <c r="AO32" s="337"/>
      <c r="AP32" s="49"/>
      <c r="AQ32" s="53"/>
      <c r="BE32" s="321"/>
    </row>
    <row r="33" spans="2:56" s="1" customFormat="1" ht="6.95" customHeight="1">
      <c r="B33" s="39"/>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3"/>
    </row>
    <row r="34" spans="2:56" s="1" customFormat="1" ht="6.95" customHeight="1">
      <c r="B34" s="54"/>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6"/>
    </row>
    <row r="38" spans="2:56" s="1" customFormat="1" ht="6.95" customHeight="1">
      <c r="B38" s="57"/>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9"/>
    </row>
    <row r="39" spans="2:56" s="1" customFormat="1" ht="36.950000000000003" customHeight="1">
      <c r="B39" s="39"/>
      <c r="C39" s="60" t="s">
        <v>55</v>
      </c>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59"/>
    </row>
    <row r="40" spans="2:56" s="1" customFormat="1" ht="6.95" customHeight="1">
      <c r="B40" s="39"/>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59"/>
    </row>
    <row r="41" spans="2:56" s="3" customFormat="1" ht="14.45" customHeight="1">
      <c r="B41" s="62"/>
      <c r="C41" s="63" t="s">
        <v>16</v>
      </c>
      <c r="D41" s="64"/>
      <c r="E41" s="64"/>
      <c r="F41" s="64"/>
      <c r="G41" s="64"/>
      <c r="H41" s="64"/>
      <c r="I41" s="64"/>
      <c r="J41" s="64"/>
      <c r="K41" s="64"/>
      <c r="L41" s="64" t="str">
        <f>K5</f>
        <v>2017672</v>
      </c>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5"/>
    </row>
    <row r="42" spans="2:56" s="4" customFormat="1" ht="36.950000000000003" customHeight="1">
      <c r="B42" s="66"/>
      <c r="C42" s="67" t="s">
        <v>19</v>
      </c>
      <c r="D42" s="68"/>
      <c r="E42" s="68"/>
      <c r="F42" s="68"/>
      <c r="G42" s="68"/>
      <c r="H42" s="68"/>
      <c r="I42" s="68"/>
      <c r="J42" s="68"/>
      <c r="K42" s="68"/>
      <c r="L42" s="338" t="str">
        <f>K6</f>
        <v>Nátěr části oken v objektech č.p. 101, 103, 104 - Lužické náměstí, Rumburk</v>
      </c>
      <c r="M42" s="339"/>
      <c r="N42" s="339"/>
      <c r="O42" s="339"/>
      <c r="P42" s="339"/>
      <c r="Q42" s="339"/>
      <c r="R42" s="339"/>
      <c r="S42" s="339"/>
      <c r="T42" s="339"/>
      <c r="U42" s="339"/>
      <c r="V42" s="339"/>
      <c r="W42" s="339"/>
      <c r="X42" s="339"/>
      <c r="Y42" s="339"/>
      <c r="Z42" s="339"/>
      <c r="AA42" s="339"/>
      <c r="AB42" s="339"/>
      <c r="AC42" s="339"/>
      <c r="AD42" s="339"/>
      <c r="AE42" s="339"/>
      <c r="AF42" s="339"/>
      <c r="AG42" s="339"/>
      <c r="AH42" s="339"/>
      <c r="AI42" s="339"/>
      <c r="AJ42" s="339"/>
      <c r="AK42" s="339"/>
      <c r="AL42" s="339"/>
      <c r="AM42" s="339"/>
      <c r="AN42" s="339"/>
      <c r="AO42" s="339"/>
      <c r="AP42" s="68"/>
      <c r="AQ42" s="68"/>
      <c r="AR42" s="69"/>
    </row>
    <row r="43" spans="2:56" s="1" customFormat="1" ht="6.95" customHeight="1">
      <c r="B43" s="39"/>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59"/>
    </row>
    <row r="44" spans="2:56" s="1" customFormat="1">
      <c r="B44" s="39"/>
      <c r="C44" s="63" t="s">
        <v>25</v>
      </c>
      <c r="D44" s="61"/>
      <c r="E44" s="61"/>
      <c r="F44" s="61"/>
      <c r="G44" s="61"/>
      <c r="H44" s="61"/>
      <c r="I44" s="61"/>
      <c r="J44" s="61"/>
      <c r="K44" s="61"/>
      <c r="L44" s="70" t="str">
        <f>IF(K8="","",K8)</f>
        <v>Rumburk</v>
      </c>
      <c r="M44" s="61"/>
      <c r="N44" s="61"/>
      <c r="O44" s="61"/>
      <c r="P44" s="61"/>
      <c r="Q44" s="61"/>
      <c r="R44" s="61"/>
      <c r="S44" s="61"/>
      <c r="T44" s="61"/>
      <c r="U44" s="61"/>
      <c r="V44" s="61"/>
      <c r="W44" s="61"/>
      <c r="X44" s="61"/>
      <c r="Y44" s="61"/>
      <c r="Z44" s="61"/>
      <c r="AA44" s="61"/>
      <c r="AB44" s="61"/>
      <c r="AC44" s="61"/>
      <c r="AD44" s="61"/>
      <c r="AE44" s="61"/>
      <c r="AF44" s="61"/>
      <c r="AG44" s="61"/>
      <c r="AH44" s="61"/>
      <c r="AI44" s="63" t="s">
        <v>27</v>
      </c>
      <c r="AJ44" s="61"/>
      <c r="AK44" s="61"/>
      <c r="AL44" s="61"/>
      <c r="AM44" s="340" t="str">
        <f>IF(AN8= "","",AN8)</f>
        <v>19.5.2017</v>
      </c>
      <c r="AN44" s="340"/>
      <c r="AO44" s="61"/>
      <c r="AP44" s="61"/>
      <c r="AQ44" s="61"/>
      <c r="AR44" s="59"/>
    </row>
    <row r="45" spans="2:56" s="1" customFormat="1" ht="6.95" customHeight="1">
      <c r="B45" s="39"/>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59"/>
    </row>
    <row r="46" spans="2:56" s="1" customFormat="1">
      <c r="B46" s="39"/>
      <c r="C46" s="63" t="s">
        <v>31</v>
      </c>
      <c r="D46" s="61"/>
      <c r="E46" s="61"/>
      <c r="F46" s="61"/>
      <c r="G46" s="61"/>
      <c r="H46" s="61"/>
      <c r="I46" s="61"/>
      <c r="J46" s="61"/>
      <c r="K46" s="61"/>
      <c r="L46" s="64" t="str">
        <f>IF(E11= "","",E11)</f>
        <v>Město Rumburk</v>
      </c>
      <c r="M46" s="61"/>
      <c r="N46" s="61"/>
      <c r="O46" s="61"/>
      <c r="P46" s="61"/>
      <c r="Q46" s="61"/>
      <c r="R46" s="61"/>
      <c r="S46" s="61"/>
      <c r="T46" s="61"/>
      <c r="U46" s="61"/>
      <c r="V46" s="61"/>
      <c r="W46" s="61"/>
      <c r="X46" s="61"/>
      <c r="Y46" s="61"/>
      <c r="Z46" s="61"/>
      <c r="AA46" s="61"/>
      <c r="AB46" s="61"/>
      <c r="AC46" s="61"/>
      <c r="AD46" s="61"/>
      <c r="AE46" s="61"/>
      <c r="AF46" s="61"/>
      <c r="AG46" s="61"/>
      <c r="AH46" s="61"/>
      <c r="AI46" s="63" t="s">
        <v>37</v>
      </c>
      <c r="AJ46" s="61"/>
      <c r="AK46" s="61"/>
      <c r="AL46" s="61"/>
      <c r="AM46" s="341" t="str">
        <f>IF(E17="","",E17)</f>
        <v xml:space="preserve">ProProjekt, s.r.o. </v>
      </c>
      <c r="AN46" s="341"/>
      <c r="AO46" s="341"/>
      <c r="AP46" s="341"/>
      <c r="AQ46" s="61"/>
      <c r="AR46" s="59"/>
      <c r="AS46" s="342" t="s">
        <v>56</v>
      </c>
      <c r="AT46" s="343"/>
      <c r="AU46" s="72"/>
      <c r="AV46" s="72"/>
      <c r="AW46" s="72"/>
      <c r="AX46" s="72"/>
      <c r="AY46" s="72"/>
      <c r="AZ46" s="72"/>
      <c r="BA46" s="72"/>
      <c r="BB46" s="72"/>
      <c r="BC46" s="72"/>
      <c r="BD46" s="73"/>
    </row>
    <row r="47" spans="2:56" s="1" customFormat="1">
      <c r="B47" s="39"/>
      <c r="C47" s="63" t="s">
        <v>35</v>
      </c>
      <c r="D47" s="61"/>
      <c r="E47" s="61"/>
      <c r="F47" s="61"/>
      <c r="G47" s="61"/>
      <c r="H47" s="61"/>
      <c r="I47" s="61"/>
      <c r="J47" s="61"/>
      <c r="K47" s="61"/>
      <c r="L47" s="64" t="str">
        <f>IF(E14= "Vyplň údaj","",E14)</f>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59"/>
      <c r="AS47" s="344"/>
      <c r="AT47" s="345"/>
      <c r="AU47" s="74"/>
      <c r="AV47" s="74"/>
      <c r="AW47" s="74"/>
      <c r="AX47" s="74"/>
      <c r="AY47" s="74"/>
      <c r="AZ47" s="74"/>
      <c r="BA47" s="74"/>
      <c r="BB47" s="74"/>
      <c r="BC47" s="74"/>
      <c r="BD47" s="75"/>
    </row>
    <row r="48" spans="2:56" s="1" customFormat="1" ht="10.9" customHeight="1">
      <c r="B48" s="39"/>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59"/>
      <c r="AS48" s="346"/>
      <c r="AT48" s="347"/>
      <c r="AU48" s="40"/>
      <c r="AV48" s="40"/>
      <c r="AW48" s="40"/>
      <c r="AX48" s="40"/>
      <c r="AY48" s="40"/>
      <c r="AZ48" s="40"/>
      <c r="BA48" s="40"/>
      <c r="BB48" s="40"/>
      <c r="BC48" s="40"/>
      <c r="BD48" s="76"/>
    </row>
    <row r="49" spans="1:91" s="1" customFormat="1" ht="29.25" customHeight="1">
      <c r="B49" s="39"/>
      <c r="C49" s="348" t="s">
        <v>57</v>
      </c>
      <c r="D49" s="349"/>
      <c r="E49" s="349"/>
      <c r="F49" s="349"/>
      <c r="G49" s="349"/>
      <c r="H49" s="77"/>
      <c r="I49" s="350" t="s">
        <v>58</v>
      </c>
      <c r="J49" s="349"/>
      <c r="K49" s="349"/>
      <c r="L49" s="349"/>
      <c r="M49" s="349"/>
      <c r="N49" s="349"/>
      <c r="O49" s="349"/>
      <c r="P49" s="349"/>
      <c r="Q49" s="349"/>
      <c r="R49" s="349"/>
      <c r="S49" s="349"/>
      <c r="T49" s="349"/>
      <c r="U49" s="349"/>
      <c r="V49" s="349"/>
      <c r="W49" s="349"/>
      <c r="X49" s="349"/>
      <c r="Y49" s="349"/>
      <c r="Z49" s="349"/>
      <c r="AA49" s="349"/>
      <c r="AB49" s="349"/>
      <c r="AC49" s="349"/>
      <c r="AD49" s="349"/>
      <c r="AE49" s="349"/>
      <c r="AF49" s="349"/>
      <c r="AG49" s="351" t="s">
        <v>59</v>
      </c>
      <c r="AH49" s="349"/>
      <c r="AI49" s="349"/>
      <c r="AJ49" s="349"/>
      <c r="AK49" s="349"/>
      <c r="AL49" s="349"/>
      <c r="AM49" s="349"/>
      <c r="AN49" s="350" t="s">
        <v>60</v>
      </c>
      <c r="AO49" s="349"/>
      <c r="AP49" s="349"/>
      <c r="AQ49" s="78" t="s">
        <v>61</v>
      </c>
      <c r="AR49" s="59"/>
      <c r="AS49" s="79" t="s">
        <v>62</v>
      </c>
      <c r="AT49" s="80" t="s">
        <v>63</v>
      </c>
      <c r="AU49" s="80" t="s">
        <v>64</v>
      </c>
      <c r="AV49" s="80" t="s">
        <v>65</v>
      </c>
      <c r="AW49" s="80" t="s">
        <v>66</v>
      </c>
      <c r="AX49" s="80" t="s">
        <v>67</v>
      </c>
      <c r="AY49" s="80" t="s">
        <v>68</v>
      </c>
      <c r="AZ49" s="80" t="s">
        <v>69</v>
      </c>
      <c r="BA49" s="80" t="s">
        <v>70</v>
      </c>
      <c r="BB49" s="80" t="s">
        <v>71</v>
      </c>
      <c r="BC49" s="80" t="s">
        <v>72</v>
      </c>
      <c r="BD49" s="81" t="s">
        <v>73</v>
      </c>
    </row>
    <row r="50" spans="1:91" s="1" customFormat="1" ht="10.9" customHeight="1">
      <c r="B50" s="39"/>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59"/>
      <c r="AS50" s="82"/>
      <c r="AT50" s="83"/>
      <c r="AU50" s="83"/>
      <c r="AV50" s="83"/>
      <c r="AW50" s="83"/>
      <c r="AX50" s="83"/>
      <c r="AY50" s="83"/>
      <c r="AZ50" s="83"/>
      <c r="BA50" s="83"/>
      <c r="BB50" s="83"/>
      <c r="BC50" s="83"/>
      <c r="BD50" s="84"/>
    </row>
    <row r="51" spans="1:91" s="4" customFormat="1" ht="32.450000000000003" customHeight="1">
      <c r="B51" s="66"/>
      <c r="C51" s="85" t="s">
        <v>74</v>
      </c>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355">
        <f>ROUND(SUM(AG52:AG54),2)</f>
        <v>0</v>
      </c>
      <c r="AH51" s="355"/>
      <c r="AI51" s="355"/>
      <c r="AJ51" s="355"/>
      <c r="AK51" s="355"/>
      <c r="AL51" s="355"/>
      <c r="AM51" s="355"/>
      <c r="AN51" s="356">
        <f>SUM(AG51,AT51)</f>
        <v>0</v>
      </c>
      <c r="AO51" s="356"/>
      <c r="AP51" s="356"/>
      <c r="AQ51" s="87" t="s">
        <v>23</v>
      </c>
      <c r="AR51" s="69"/>
      <c r="AS51" s="88">
        <f>ROUND(SUM(AS52:AS54),2)</f>
        <v>0</v>
      </c>
      <c r="AT51" s="89">
        <f>ROUND(SUM(AV51:AW51),2)</f>
        <v>0</v>
      </c>
      <c r="AU51" s="90">
        <f>ROUND(SUM(AU52:AU54),5)</f>
        <v>0</v>
      </c>
      <c r="AV51" s="89">
        <f>ROUND(AZ51*L26,2)</f>
        <v>0</v>
      </c>
      <c r="AW51" s="89">
        <f>ROUND(BA51*L27,2)</f>
        <v>0</v>
      </c>
      <c r="AX51" s="89">
        <f>ROUND(BB51*L26,2)</f>
        <v>0</v>
      </c>
      <c r="AY51" s="89">
        <f>ROUND(BC51*L27,2)</f>
        <v>0</v>
      </c>
      <c r="AZ51" s="89">
        <f>ROUND(SUM(AZ52:AZ54),2)</f>
        <v>0</v>
      </c>
      <c r="BA51" s="89">
        <f>ROUND(SUM(BA52:BA54),2)</f>
        <v>0</v>
      </c>
      <c r="BB51" s="89">
        <f>ROUND(SUM(BB52:BB54),2)</f>
        <v>0</v>
      </c>
      <c r="BC51" s="89">
        <f>ROUND(SUM(BC52:BC54),2)</f>
        <v>0</v>
      </c>
      <c r="BD51" s="91">
        <f>ROUND(SUM(BD52:BD54),2)</f>
        <v>0</v>
      </c>
      <c r="BS51" s="92" t="s">
        <v>75</v>
      </c>
      <c r="BT51" s="92" t="s">
        <v>76</v>
      </c>
      <c r="BU51" s="93" t="s">
        <v>77</v>
      </c>
      <c r="BV51" s="92" t="s">
        <v>78</v>
      </c>
      <c r="BW51" s="92" t="s">
        <v>7</v>
      </c>
      <c r="BX51" s="92" t="s">
        <v>79</v>
      </c>
      <c r="CL51" s="92" t="s">
        <v>23</v>
      </c>
    </row>
    <row r="52" spans="1:91" s="5" customFormat="1" ht="22.5" customHeight="1">
      <c r="A52" s="94" t="s">
        <v>80</v>
      </c>
      <c r="B52" s="95"/>
      <c r="C52" s="96"/>
      <c r="D52" s="354" t="s">
        <v>81</v>
      </c>
      <c r="E52" s="354"/>
      <c r="F52" s="354"/>
      <c r="G52" s="354"/>
      <c r="H52" s="354"/>
      <c r="I52" s="97"/>
      <c r="J52" s="354" t="s">
        <v>82</v>
      </c>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52">
        <f>'SO 1 - Objekt č.p. 101'!J27</f>
        <v>0</v>
      </c>
      <c r="AH52" s="353"/>
      <c r="AI52" s="353"/>
      <c r="AJ52" s="353"/>
      <c r="AK52" s="353"/>
      <c r="AL52" s="353"/>
      <c r="AM52" s="353"/>
      <c r="AN52" s="352">
        <f>SUM(AG52,AT52)</f>
        <v>0</v>
      </c>
      <c r="AO52" s="353"/>
      <c r="AP52" s="353"/>
      <c r="AQ52" s="98" t="s">
        <v>83</v>
      </c>
      <c r="AR52" s="99"/>
      <c r="AS52" s="100">
        <v>0</v>
      </c>
      <c r="AT52" s="101">
        <f>ROUND(SUM(AV52:AW52),2)</f>
        <v>0</v>
      </c>
      <c r="AU52" s="102">
        <f>'SO 1 - Objekt č.p. 101'!P84</f>
        <v>0</v>
      </c>
      <c r="AV52" s="101">
        <f>'SO 1 - Objekt č.p. 101'!J30</f>
        <v>0</v>
      </c>
      <c r="AW52" s="101">
        <f>'SO 1 - Objekt č.p. 101'!J31</f>
        <v>0</v>
      </c>
      <c r="AX52" s="101">
        <f>'SO 1 - Objekt č.p. 101'!J32</f>
        <v>0</v>
      </c>
      <c r="AY52" s="101">
        <f>'SO 1 - Objekt č.p. 101'!J33</f>
        <v>0</v>
      </c>
      <c r="AZ52" s="101">
        <f>'SO 1 - Objekt č.p. 101'!F30</f>
        <v>0</v>
      </c>
      <c r="BA52" s="101">
        <f>'SO 1 - Objekt č.p. 101'!F31</f>
        <v>0</v>
      </c>
      <c r="BB52" s="101">
        <f>'SO 1 - Objekt č.p. 101'!F32</f>
        <v>0</v>
      </c>
      <c r="BC52" s="101">
        <f>'SO 1 - Objekt č.p. 101'!F33</f>
        <v>0</v>
      </c>
      <c r="BD52" s="103">
        <f>'SO 1 - Objekt č.p. 101'!F34</f>
        <v>0</v>
      </c>
      <c r="BT52" s="104" t="s">
        <v>10</v>
      </c>
      <c r="BV52" s="104" t="s">
        <v>78</v>
      </c>
      <c r="BW52" s="104" t="s">
        <v>84</v>
      </c>
      <c r="BX52" s="104" t="s">
        <v>7</v>
      </c>
      <c r="CL52" s="104" t="s">
        <v>23</v>
      </c>
      <c r="CM52" s="104" t="s">
        <v>10</v>
      </c>
    </row>
    <row r="53" spans="1:91" s="5" customFormat="1" ht="22.5" customHeight="1">
      <c r="A53" s="94" t="s">
        <v>80</v>
      </c>
      <c r="B53" s="95"/>
      <c r="C53" s="96"/>
      <c r="D53" s="354" t="s">
        <v>85</v>
      </c>
      <c r="E53" s="354"/>
      <c r="F53" s="354"/>
      <c r="G53" s="354"/>
      <c r="H53" s="354"/>
      <c r="I53" s="97"/>
      <c r="J53" s="354" t="s">
        <v>86</v>
      </c>
      <c r="K53" s="354"/>
      <c r="L53" s="354"/>
      <c r="M53" s="354"/>
      <c r="N53" s="354"/>
      <c r="O53" s="354"/>
      <c r="P53" s="354"/>
      <c r="Q53" s="354"/>
      <c r="R53" s="354"/>
      <c r="S53" s="354"/>
      <c r="T53" s="354"/>
      <c r="U53" s="354"/>
      <c r="V53" s="354"/>
      <c r="W53" s="354"/>
      <c r="X53" s="354"/>
      <c r="Y53" s="354"/>
      <c r="Z53" s="354"/>
      <c r="AA53" s="354"/>
      <c r="AB53" s="354"/>
      <c r="AC53" s="354"/>
      <c r="AD53" s="354"/>
      <c r="AE53" s="354"/>
      <c r="AF53" s="354"/>
      <c r="AG53" s="352">
        <f>'SO 2 - Objekt č.p. 103'!J27</f>
        <v>0</v>
      </c>
      <c r="AH53" s="353"/>
      <c r="AI53" s="353"/>
      <c r="AJ53" s="353"/>
      <c r="AK53" s="353"/>
      <c r="AL53" s="353"/>
      <c r="AM53" s="353"/>
      <c r="AN53" s="352">
        <f>SUM(AG53,AT53)</f>
        <v>0</v>
      </c>
      <c r="AO53" s="353"/>
      <c r="AP53" s="353"/>
      <c r="AQ53" s="98" t="s">
        <v>83</v>
      </c>
      <c r="AR53" s="99"/>
      <c r="AS53" s="100">
        <v>0</v>
      </c>
      <c r="AT53" s="101">
        <f>ROUND(SUM(AV53:AW53),2)</f>
        <v>0</v>
      </c>
      <c r="AU53" s="102">
        <f>'SO 2 - Objekt č.p. 103'!P83</f>
        <v>0</v>
      </c>
      <c r="AV53" s="101">
        <f>'SO 2 - Objekt č.p. 103'!J30</f>
        <v>0</v>
      </c>
      <c r="AW53" s="101">
        <f>'SO 2 - Objekt č.p. 103'!J31</f>
        <v>0</v>
      </c>
      <c r="AX53" s="101">
        <f>'SO 2 - Objekt č.p. 103'!J32</f>
        <v>0</v>
      </c>
      <c r="AY53" s="101">
        <f>'SO 2 - Objekt č.p. 103'!J33</f>
        <v>0</v>
      </c>
      <c r="AZ53" s="101">
        <f>'SO 2 - Objekt č.p. 103'!F30</f>
        <v>0</v>
      </c>
      <c r="BA53" s="101">
        <f>'SO 2 - Objekt č.p. 103'!F31</f>
        <v>0</v>
      </c>
      <c r="BB53" s="101">
        <f>'SO 2 - Objekt č.p. 103'!F32</f>
        <v>0</v>
      </c>
      <c r="BC53" s="101">
        <f>'SO 2 - Objekt č.p. 103'!F33</f>
        <v>0</v>
      </c>
      <c r="BD53" s="103">
        <f>'SO 2 - Objekt č.p. 103'!F34</f>
        <v>0</v>
      </c>
      <c r="BT53" s="104" t="s">
        <v>10</v>
      </c>
      <c r="BV53" s="104" t="s">
        <v>78</v>
      </c>
      <c r="BW53" s="104" t="s">
        <v>87</v>
      </c>
      <c r="BX53" s="104" t="s">
        <v>7</v>
      </c>
      <c r="CL53" s="104" t="s">
        <v>23</v>
      </c>
      <c r="CM53" s="104" t="s">
        <v>10</v>
      </c>
    </row>
    <row r="54" spans="1:91" s="5" customFormat="1" ht="22.5" customHeight="1">
      <c r="A54" s="94" t="s">
        <v>80</v>
      </c>
      <c r="B54" s="95"/>
      <c r="C54" s="96"/>
      <c r="D54" s="354" t="s">
        <v>88</v>
      </c>
      <c r="E54" s="354"/>
      <c r="F54" s="354"/>
      <c r="G54" s="354"/>
      <c r="H54" s="354"/>
      <c r="I54" s="97"/>
      <c r="J54" s="354" t="s">
        <v>89</v>
      </c>
      <c r="K54" s="354"/>
      <c r="L54" s="354"/>
      <c r="M54" s="354"/>
      <c r="N54" s="354"/>
      <c r="O54" s="354"/>
      <c r="P54" s="354"/>
      <c r="Q54" s="354"/>
      <c r="R54" s="354"/>
      <c r="S54" s="354"/>
      <c r="T54" s="354"/>
      <c r="U54" s="354"/>
      <c r="V54" s="354"/>
      <c r="W54" s="354"/>
      <c r="X54" s="354"/>
      <c r="Y54" s="354"/>
      <c r="Z54" s="354"/>
      <c r="AA54" s="354"/>
      <c r="AB54" s="354"/>
      <c r="AC54" s="354"/>
      <c r="AD54" s="354"/>
      <c r="AE54" s="354"/>
      <c r="AF54" s="354"/>
      <c r="AG54" s="352">
        <f>'SO 3 - Objekt č.p. 104'!J27</f>
        <v>0</v>
      </c>
      <c r="AH54" s="353"/>
      <c r="AI54" s="353"/>
      <c r="AJ54" s="353"/>
      <c r="AK54" s="353"/>
      <c r="AL54" s="353"/>
      <c r="AM54" s="353"/>
      <c r="AN54" s="352">
        <f>SUM(AG54,AT54)</f>
        <v>0</v>
      </c>
      <c r="AO54" s="353"/>
      <c r="AP54" s="353"/>
      <c r="AQ54" s="98" t="s">
        <v>83</v>
      </c>
      <c r="AR54" s="99"/>
      <c r="AS54" s="105">
        <v>0</v>
      </c>
      <c r="AT54" s="106">
        <f>ROUND(SUM(AV54:AW54),2)</f>
        <v>0</v>
      </c>
      <c r="AU54" s="107">
        <f>'SO 3 - Objekt č.p. 104'!P83</f>
        <v>0</v>
      </c>
      <c r="AV54" s="106">
        <f>'SO 3 - Objekt č.p. 104'!J30</f>
        <v>0</v>
      </c>
      <c r="AW54" s="106">
        <f>'SO 3 - Objekt č.p. 104'!J31</f>
        <v>0</v>
      </c>
      <c r="AX54" s="106">
        <f>'SO 3 - Objekt č.p. 104'!J32</f>
        <v>0</v>
      </c>
      <c r="AY54" s="106">
        <f>'SO 3 - Objekt č.p. 104'!J33</f>
        <v>0</v>
      </c>
      <c r="AZ54" s="106">
        <f>'SO 3 - Objekt č.p. 104'!F30</f>
        <v>0</v>
      </c>
      <c r="BA54" s="106">
        <f>'SO 3 - Objekt č.p. 104'!F31</f>
        <v>0</v>
      </c>
      <c r="BB54" s="106">
        <f>'SO 3 - Objekt č.p. 104'!F32</f>
        <v>0</v>
      </c>
      <c r="BC54" s="106">
        <f>'SO 3 - Objekt č.p. 104'!F33</f>
        <v>0</v>
      </c>
      <c r="BD54" s="108">
        <f>'SO 3 - Objekt č.p. 104'!F34</f>
        <v>0</v>
      </c>
      <c r="BT54" s="104" t="s">
        <v>10</v>
      </c>
      <c r="BV54" s="104" t="s">
        <v>78</v>
      </c>
      <c r="BW54" s="104" t="s">
        <v>90</v>
      </c>
      <c r="BX54" s="104" t="s">
        <v>7</v>
      </c>
      <c r="CL54" s="104" t="s">
        <v>23</v>
      </c>
      <c r="CM54" s="104" t="s">
        <v>10</v>
      </c>
    </row>
    <row r="55" spans="1:91" s="1" customFormat="1" ht="30" customHeight="1">
      <c r="B55" s="39"/>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59"/>
    </row>
    <row r="56" spans="1:91" s="1" customFormat="1" ht="6.95" customHeight="1">
      <c r="B56" s="54"/>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9"/>
    </row>
  </sheetData>
  <sheetProtection password="CC35" sheet="1" objects="1" scenarios="1" formatCells="0" formatColumns="0" formatRows="0" sort="0" autoFilter="0"/>
  <mergeCells count="49">
    <mergeCell ref="AR2:BE2"/>
    <mergeCell ref="AN54:AP54"/>
    <mergeCell ref="AG54:AM54"/>
    <mergeCell ref="D54:H54"/>
    <mergeCell ref="J54:AF54"/>
    <mergeCell ref="AG51:AM51"/>
    <mergeCell ref="AN51:AP51"/>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SO 1 - Objekt č.p. 101'!C2" display="/"/>
    <hyperlink ref="A53" location="'SO 2 - Objekt č.p. 103'!C2" display="/"/>
    <hyperlink ref="A54" location="'SO 3 - Objekt č.p. 104'!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95"/>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10"/>
      <c r="C1" s="110"/>
      <c r="D1" s="111" t="s">
        <v>1</v>
      </c>
      <c r="E1" s="110"/>
      <c r="F1" s="112" t="s">
        <v>91</v>
      </c>
      <c r="G1" s="365" t="s">
        <v>92</v>
      </c>
      <c r="H1" s="365"/>
      <c r="I1" s="113"/>
      <c r="J1" s="112" t="s">
        <v>93</v>
      </c>
      <c r="K1" s="111" t="s">
        <v>94</v>
      </c>
      <c r="L1" s="112" t="s">
        <v>95</v>
      </c>
      <c r="M1" s="112"/>
      <c r="N1" s="112"/>
      <c r="O1" s="112"/>
      <c r="P1" s="112"/>
      <c r="Q1" s="112"/>
      <c r="R1" s="112"/>
      <c r="S1" s="112"/>
      <c r="T1" s="112"/>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57"/>
      <c r="M2" s="357"/>
      <c r="N2" s="357"/>
      <c r="O2" s="357"/>
      <c r="P2" s="357"/>
      <c r="Q2" s="357"/>
      <c r="R2" s="357"/>
      <c r="S2" s="357"/>
      <c r="T2" s="357"/>
      <c r="U2" s="357"/>
      <c r="V2" s="357"/>
      <c r="AT2" s="22" t="s">
        <v>84</v>
      </c>
    </row>
    <row r="3" spans="1:70" ht="6.95" customHeight="1">
      <c r="B3" s="23"/>
      <c r="C3" s="24"/>
      <c r="D3" s="24"/>
      <c r="E3" s="24"/>
      <c r="F3" s="24"/>
      <c r="G3" s="24"/>
      <c r="H3" s="24"/>
      <c r="I3" s="114"/>
      <c r="J3" s="24"/>
      <c r="K3" s="25"/>
      <c r="AT3" s="22" t="s">
        <v>10</v>
      </c>
    </row>
    <row r="4" spans="1:70" ht="36.950000000000003" customHeight="1">
      <c r="B4" s="26"/>
      <c r="C4" s="27"/>
      <c r="D4" s="28" t="s">
        <v>96</v>
      </c>
      <c r="E4" s="27"/>
      <c r="F4" s="27"/>
      <c r="G4" s="27"/>
      <c r="H4" s="27"/>
      <c r="I4" s="115"/>
      <c r="J4" s="27"/>
      <c r="K4" s="29"/>
      <c r="M4" s="30" t="s">
        <v>13</v>
      </c>
      <c r="AT4" s="22" t="s">
        <v>38</v>
      </c>
    </row>
    <row r="5" spans="1:70" ht="6.95" customHeight="1">
      <c r="B5" s="26"/>
      <c r="C5" s="27"/>
      <c r="D5" s="27"/>
      <c r="E5" s="27"/>
      <c r="F5" s="27"/>
      <c r="G5" s="27"/>
      <c r="H5" s="27"/>
      <c r="I5" s="115"/>
      <c r="J5" s="27"/>
      <c r="K5" s="29"/>
    </row>
    <row r="6" spans="1:70">
      <c r="B6" s="26"/>
      <c r="C6" s="27"/>
      <c r="D6" s="35" t="s">
        <v>19</v>
      </c>
      <c r="E6" s="27"/>
      <c r="F6" s="27"/>
      <c r="G6" s="27"/>
      <c r="H6" s="27"/>
      <c r="I6" s="115"/>
      <c r="J6" s="27"/>
      <c r="K6" s="29"/>
    </row>
    <row r="7" spans="1:70" ht="22.5" customHeight="1">
      <c r="B7" s="26"/>
      <c r="C7" s="27"/>
      <c r="D7" s="27"/>
      <c r="E7" s="358" t="str">
        <f>'Rekapitulace zakázky'!K6</f>
        <v>Nátěr části oken v objektech č.p. 101, 103, 104 - Lužické náměstí, Rumburk</v>
      </c>
      <c r="F7" s="359"/>
      <c r="G7" s="359"/>
      <c r="H7" s="359"/>
      <c r="I7" s="115"/>
      <c r="J7" s="27"/>
      <c r="K7" s="29"/>
    </row>
    <row r="8" spans="1:70" s="1" customFormat="1">
      <c r="B8" s="39"/>
      <c r="C8" s="40"/>
      <c r="D8" s="35" t="s">
        <v>97</v>
      </c>
      <c r="E8" s="40"/>
      <c r="F8" s="40"/>
      <c r="G8" s="40"/>
      <c r="H8" s="40"/>
      <c r="I8" s="116"/>
      <c r="J8" s="40"/>
      <c r="K8" s="43"/>
    </row>
    <row r="9" spans="1:70" s="1" customFormat="1" ht="36.950000000000003" customHeight="1">
      <c r="B9" s="39"/>
      <c r="C9" s="40"/>
      <c r="D9" s="40"/>
      <c r="E9" s="360" t="s">
        <v>98</v>
      </c>
      <c r="F9" s="361"/>
      <c r="G9" s="361"/>
      <c r="H9" s="361"/>
      <c r="I9" s="116"/>
      <c r="J9" s="40"/>
      <c r="K9" s="43"/>
    </row>
    <row r="10" spans="1:70" s="1" customFormat="1" ht="13.5">
      <c r="B10" s="39"/>
      <c r="C10" s="40"/>
      <c r="D10" s="40"/>
      <c r="E10" s="40"/>
      <c r="F10" s="40"/>
      <c r="G10" s="40"/>
      <c r="H10" s="40"/>
      <c r="I10" s="116"/>
      <c r="J10" s="40"/>
      <c r="K10" s="43"/>
    </row>
    <row r="11" spans="1:70" s="1" customFormat="1" ht="14.45" customHeight="1">
      <c r="B11" s="39"/>
      <c r="C11" s="40"/>
      <c r="D11" s="35" t="s">
        <v>22</v>
      </c>
      <c r="E11" s="40"/>
      <c r="F11" s="33" t="s">
        <v>23</v>
      </c>
      <c r="G11" s="40"/>
      <c r="H11" s="40"/>
      <c r="I11" s="117" t="s">
        <v>24</v>
      </c>
      <c r="J11" s="33" t="s">
        <v>23</v>
      </c>
      <c r="K11" s="43"/>
    </row>
    <row r="12" spans="1:70" s="1" customFormat="1" ht="14.45" customHeight="1">
      <c r="B12" s="39"/>
      <c r="C12" s="40"/>
      <c r="D12" s="35" t="s">
        <v>25</v>
      </c>
      <c r="E12" s="40"/>
      <c r="F12" s="33" t="s">
        <v>26</v>
      </c>
      <c r="G12" s="40"/>
      <c r="H12" s="40"/>
      <c r="I12" s="117" t="s">
        <v>27</v>
      </c>
      <c r="J12" s="118" t="str">
        <f>'Rekapitulace zakázky'!AN8</f>
        <v>19.5.2017</v>
      </c>
      <c r="K12" s="43"/>
    </row>
    <row r="13" spans="1:70" s="1" customFormat="1" ht="10.9" customHeight="1">
      <c r="B13" s="39"/>
      <c r="C13" s="40"/>
      <c r="D13" s="40"/>
      <c r="E13" s="40"/>
      <c r="F13" s="40"/>
      <c r="G13" s="40"/>
      <c r="H13" s="40"/>
      <c r="I13" s="116"/>
      <c r="J13" s="40"/>
      <c r="K13" s="43"/>
    </row>
    <row r="14" spans="1:70" s="1" customFormat="1" ht="14.45" customHeight="1">
      <c r="B14" s="39"/>
      <c r="C14" s="40"/>
      <c r="D14" s="35" t="s">
        <v>31</v>
      </c>
      <c r="E14" s="40"/>
      <c r="F14" s="40"/>
      <c r="G14" s="40"/>
      <c r="H14" s="40"/>
      <c r="I14" s="117" t="s">
        <v>32</v>
      </c>
      <c r="J14" s="33" t="s">
        <v>23</v>
      </c>
      <c r="K14" s="43"/>
    </row>
    <row r="15" spans="1:70" s="1" customFormat="1" ht="18" customHeight="1">
      <c r="B15" s="39"/>
      <c r="C15" s="40"/>
      <c r="D15" s="40"/>
      <c r="E15" s="33" t="s">
        <v>33</v>
      </c>
      <c r="F15" s="40"/>
      <c r="G15" s="40"/>
      <c r="H15" s="40"/>
      <c r="I15" s="117" t="s">
        <v>34</v>
      </c>
      <c r="J15" s="33" t="s">
        <v>23</v>
      </c>
      <c r="K15" s="43"/>
    </row>
    <row r="16" spans="1:70" s="1" customFormat="1" ht="6.95" customHeight="1">
      <c r="B16" s="39"/>
      <c r="C16" s="40"/>
      <c r="D16" s="40"/>
      <c r="E16" s="40"/>
      <c r="F16" s="40"/>
      <c r="G16" s="40"/>
      <c r="H16" s="40"/>
      <c r="I16" s="116"/>
      <c r="J16" s="40"/>
      <c r="K16" s="43"/>
    </row>
    <row r="17" spans="2:11" s="1" customFormat="1" ht="14.45" customHeight="1">
      <c r="B17" s="39"/>
      <c r="C17" s="40"/>
      <c r="D17" s="35" t="s">
        <v>35</v>
      </c>
      <c r="E17" s="40"/>
      <c r="F17" s="40"/>
      <c r="G17" s="40"/>
      <c r="H17" s="40"/>
      <c r="I17" s="117" t="s">
        <v>32</v>
      </c>
      <c r="J17" s="33" t="str">
        <f>IF('Rekapitulace zakázky'!AN13="Vyplň údaj","",IF('Rekapitulace zakázky'!AN13="","",'Rekapitulace zakázky'!AN13))</f>
        <v/>
      </c>
      <c r="K17" s="43"/>
    </row>
    <row r="18" spans="2:11" s="1" customFormat="1" ht="18" customHeight="1">
      <c r="B18" s="39"/>
      <c r="C18" s="40"/>
      <c r="D18" s="40"/>
      <c r="E18" s="33" t="str">
        <f>IF('Rekapitulace zakázky'!E14="Vyplň údaj","",IF('Rekapitulace zakázky'!E14="","",'Rekapitulace zakázky'!E14))</f>
        <v/>
      </c>
      <c r="F18" s="40"/>
      <c r="G18" s="40"/>
      <c r="H18" s="40"/>
      <c r="I18" s="117" t="s">
        <v>34</v>
      </c>
      <c r="J18" s="33" t="str">
        <f>IF('Rekapitulace zakázky'!AN14="Vyplň údaj","",IF('Rekapitulace zakázky'!AN14="","",'Rekapitulace zakázky'!AN14))</f>
        <v/>
      </c>
      <c r="K18" s="43"/>
    </row>
    <row r="19" spans="2:11" s="1" customFormat="1" ht="6.95" customHeight="1">
      <c r="B19" s="39"/>
      <c r="C19" s="40"/>
      <c r="D19" s="40"/>
      <c r="E19" s="40"/>
      <c r="F19" s="40"/>
      <c r="G19" s="40"/>
      <c r="H19" s="40"/>
      <c r="I19" s="116"/>
      <c r="J19" s="40"/>
      <c r="K19" s="43"/>
    </row>
    <row r="20" spans="2:11" s="1" customFormat="1" ht="14.45" customHeight="1">
      <c r="B20" s="39"/>
      <c r="C20" s="40"/>
      <c r="D20" s="35" t="s">
        <v>37</v>
      </c>
      <c r="E20" s="40"/>
      <c r="F20" s="40"/>
      <c r="G20" s="40"/>
      <c r="H20" s="40"/>
      <c r="I20" s="117" t="s">
        <v>32</v>
      </c>
      <c r="J20" s="33" t="s">
        <v>23</v>
      </c>
      <c r="K20" s="43"/>
    </row>
    <row r="21" spans="2:11" s="1" customFormat="1" ht="18" customHeight="1">
      <c r="B21" s="39"/>
      <c r="C21" s="40"/>
      <c r="D21" s="40"/>
      <c r="E21" s="33" t="s">
        <v>39</v>
      </c>
      <c r="F21" s="40"/>
      <c r="G21" s="40"/>
      <c r="H21" s="40"/>
      <c r="I21" s="117" t="s">
        <v>34</v>
      </c>
      <c r="J21" s="33" t="s">
        <v>23</v>
      </c>
      <c r="K21" s="43"/>
    </row>
    <row r="22" spans="2:11" s="1" customFormat="1" ht="6.95" customHeight="1">
      <c r="B22" s="39"/>
      <c r="C22" s="40"/>
      <c r="D22" s="40"/>
      <c r="E22" s="40"/>
      <c r="F22" s="40"/>
      <c r="G22" s="40"/>
      <c r="H22" s="40"/>
      <c r="I22" s="116"/>
      <c r="J22" s="40"/>
      <c r="K22" s="43"/>
    </row>
    <row r="23" spans="2:11" s="1" customFormat="1" ht="14.45" customHeight="1">
      <c r="B23" s="39"/>
      <c r="C23" s="40"/>
      <c r="D23" s="35" t="s">
        <v>40</v>
      </c>
      <c r="E23" s="40"/>
      <c r="F23" s="40"/>
      <c r="G23" s="40"/>
      <c r="H23" s="40"/>
      <c r="I23" s="116"/>
      <c r="J23" s="40"/>
      <c r="K23" s="43"/>
    </row>
    <row r="24" spans="2:11" s="6" customFormat="1" ht="22.5" customHeight="1">
      <c r="B24" s="119"/>
      <c r="C24" s="120"/>
      <c r="D24" s="120"/>
      <c r="E24" s="327" t="s">
        <v>23</v>
      </c>
      <c r="F24" s="327"/>
      <c r="G24" s="327"/>
      <c r="H24" s="327"/>
      <c r="I24" s="121"/>
      <c r="J24" s="120"/>
      <c r="K24" s="122"/>
    </row>
    <row r="25" spans="2:11" s="1" customFormat="1" ht="6.95" customHeight="1">
      <c r="B25" s="39"/>
      <c r="C25" s="40"/>
      <c r="D25" s="40"/>
      <c r="E25" s="40"/>
      <c r="F25" s="40"/>
      <c r="G25" s="40"/>
      <c r="H25" s="40"/>
      <c r="I25" s="116"/>
      <c r="J25" s="40"/>
      <c r="K25" s="43"/>
    </row>
    <row r="26" spans="2:11" s="1" customFormat="1" ht="6.95" customHeight="1">
      <c r="B26" s="39"/>
      <c r="C26" s="40"/>
      <c r="D26" s="83"/>
      <c r="E26" s="83"/>
      <c r="F26" s="83"/>
      <c r="G26" s="83"/>
      <c r="H26" s="83"/>
      <c r="I26" s="123"/>
      <c r="J26" s="83"/>
      <c r="K26" s="124"/>
    </row>
    <row r="27" spans="2:11" s="1" customFormat="1" ht="25.35" customHeight="1">
      <c r="B27" s="39"/>
      <c r="C27" s="40"/>
      <c r="D27" s="125" t="s">
        <v>42</v>
      </c>
      <c r="E27" s="40"/>
      <c r="F27" s="40"/>
      <c r="G27" s="40"/>
      <c r="H27" s="40"/>
      <c r="I27" s="116"/>
      <c r="J27" s="126">
        <f>ROUND(J84,2)</f>
        <v>0</v>
      </c>
      <c r="K27" s="43"/>
    </row>
    <row r="28" spans="2:11" s="1" customFormat="1" ht="6.95" customHeight="1">
      <c r="B28" s="39"/>
      <c r="C28" s="40"/>
      <c r="D28" s="83"/>
      <c r="E28" s="83"/>
      <c r="F28" s="83"/>
      <c r="G28" s="83"/>
      <c r="H28" s="83"/>
      <c r="I28" s="123"/>
      <c r="J28" s="83"/>
      <c r="K28" s="124"/>
    </row>
    <row r="29" spans="2:11" s="1" customFormat="1" ht="14.45" customHeight="1">
      <c r="B29" s="39"/>
      <c r="C29" s="40"/>
      <c r="D29" s="40"/>
      <c r="E29" s="40"/>
      <c r="F29" s="44" t="s">
        <v>44</v>
      </c>
      <c r="G29" s="40"/>
      <c r="H29" s="40"/>
      <c r="I29" s="127" t="s">
        <v>43</v>
      </c>
      <c r="J29" s="44" t="s">
        <v>45</v>
      </c>
      <c r="K29" s="43"/>
    </row>
    <row r="30" spans="2:11" s="1" customFormat="1" ht="14.45" hidden="1" customHeight="1">
      <c r="B30" s="39"/>
      <c r="C30" s="40"/>
      <c r="D30" s="47" t="s">
        <v>46</v>
      </c>
      <c r="E30" s="47" t="s">
        <v>47</v>
      </c>
      <c r="F30" s="128">
        <f>ROUND(SUM(BE84:BE194), 2)</f>
        <v>0</v>
      </c>
      <c r="G30" s="40"/>
      <c r="H30" s="40"/>
      <c r="I30" s="129">
        <v>0.21</v>
      </c>
      <c r="J30" s="128">
        <f>ROUND(ROUND((SUM(BE84:BE194)), 2)*I30, 2)</f>
        <v>0</v>
      </c>
      <c r="K30" s="43"/>
    </row>
    <row r="31" spans="2:11" s="1" customFormat="1" ht="14.45" hidden="1" customHeight="1">
      <c r="B31" s="39"/>
      <c r="C31" s="40"/>
      <c r="D31" s="40"/>
      <c r="E31" s="47" t="s">
        <v>48</v>
      </c>
      <c r="F31" s="128">
        <f>ROUND(SUM(BF84:BF194), 2)</f>
        <v>0</v>
      </c>
      <c r="G31" s="40"/>
      <c r="H31" s="40"/>
      <c r="I31" s="129">
        <v>0.15</v>
      </c>
      <c r="J31" s="128">
        <f>ROUND(ROUND((SUM(BF84:BF194)), 2)*I31, 2)</f>
        <v>0</v>
      </c>
      <c r="K31" s="43"/>
    </row>
    <row r="32" spans="2:11" s="1" customFormat="1" ht="14.45" customHeight="1">
      <c r="B32" s="39"/>
      <c r="C32" s="40"/>
      <c r="D32" s="47" t="s">
        <v>46</v>
      </c>
      <c r="E32" s="47" t="s">
        <v>49</v>
      </c>
      <c r="F32" s="128">
        <f>ROUND(SUM(BG84:BG194), 2)</f>
        <v>0</v>
      </c>
      <c r="G32" s="40"/>
      <c r="H32" s="40"/>
      <c r="I32" s="129">
        <v>0.21</v>
      </c>
      <c r="J32" s="128">
        <v>0</v>
      </c>
      <c r="K32" s="43"/>
    </row>
    <row r="33" spans="2:11" s="1" customFormat="1" ht="14.45" customHeight="1">
      <c r="B33" s="39"/>
      <c r="C33" s="40"/>
      <c r="D33" s="40"/>
      <c r="E33" s="47" t="s">
        <v>50</v>
      </c>
      <c r="F33" s="128">
        <f>ROUND(SUM(BH84:BH194), 2)</f>
        <v>0</v>
      </c>
      <c r="G33" s="40"/>
      <c r="H33" s="40"/>
      <c r="I33" s="129">
        <v>0.15</v>
      </c>
      <c r="J33" s="128">
        <v>0</v>
      </c>
      <c r="K33" s="43"/>
    </row>
    <row r="34" spans="2:11" s="1" customFormat="1" ht="14.45" hidden="1" customHeight="1">
      <c r="B34" s="39"/>
      <c r="C34" s="40"/>
      <c r="D34" s="40"/>
      <c r="E34" s="47" t="s">
        <v>51</v>
      </c>
      <c r="F34" s="128">
        <f>ROUND(SUM(BI84:BI194), 2)</f>
        <v>0</v>
      </c>
      <c r="G34" s="40"/>
      <c r="H34" s="40"/>
      <c r="I34" s="129">
        <v>0</v>
      </c>
      <c r="J34" s="128">
        <v>0</v>
      </c>
      <c r="K34" s="43"/>
    </row>
    <row r="35" spans="2:11" s="1" customFormat="1" ht="6.95" customHeight="1">
      <c r="B35" s="39"/>
      <c r="C35" s="40"/>
      <c r="D35" s="40"/>
      <c r="E35" s="40"/>
      <c r="F35" s="40"/>
      <c r="G35" s="40"/>
      <c r="H35" s="40"/>
      <c r="I35" s="116"/>
      <c r="J35" s="40"/>
      <c r="K35" s="43"/>
    </row>
    <row r="36" spans="2:11" s="1" customFormat="1" ht="25.35" customHeight="1">
      <c r="B36" s="39"/>
      <c r="C36" s="130"/>
      <c r="D36" s="131" t="s">
        <v>52</v>
      </c>
      <c r="E36" s="77"/>
      <c r="F36" s="77"/>
      <c r="G36" s="132" t="s">
        <v>53</v>
      </c>
      <c r="H36" s="133" t="s">
        <v>54</v>
      </c>
      <c r="I36" s="134"/>
      <c r="J36" s="135">
        <f>SUM(J27:J34)</f>
        <v>0</v>
      </c>
      <c r="K36" s="136"/>
    </row>
    <row r="37" spans="2:11" s="1" customFormat="1" ht="14.45" customHeight="1">
      <c r="B37" s="54"/>
      <c r="C37" s="55"/>
      <c r="D37" s="55"/>
      <c r="E37" s="55"/>
      <c r="F37" s="55"/>
      <c r="G37" s="55"/>
      <c r="H37" s="55"/>
      <c r="I37" s="137"/>
      <c r="J37" s="55"/>
      <c r="K37" s="56"/>
    </row>
    <row r="41" spans="2:11" s="1" customFormat="1" ht="6.95" customHeight="1">
      <c r="B41" s="138"/>
      <c r="C41" s="139"/>
      <c r="D41" s="139"/>
      <c r="E41" s="139"/>
      <c r="F41" s="139"/>
      <c r="G41" s="139"/>
      <c r="H41" s="139"/>
      <c r="I41" s="140"/>
      <c r="J41" s="139"/>
      <c r="K41" s="141"/>
    </row>
    <row r="42" spans="2:11" s="1" customFormat="1" ht="36.950000000000003" customHeight="1">
      <c r="B42" s="39"/>
      <c r="C42" s="28" t="s">
        <v>99</v>
      </c>
      <c r="D42" s="40"/>
      <c r="E42" s="40"/>
      <c r="F42" s="40"/>
      <c r="G42" s="40"/>
      <c r="H42" s="40"/>
      <c r="I42" s="116"/>
      <c r="J42" s="40"/>
      <c r="K42" s="43"/>
    </row>
    <row r="43" spans="2:11" s="1" customFormat="1" ht="6.95" customHeight="1">
      <c r="B43" s="39"/>
      <c r="C43" s="40"/>
      <c r="D43" s="40"/>
      <c r="E43" s="40"/>
      <c r="F43" s="40"/>
      <c r="G43" s="40"/>
      <c r="H43" s="40"/>
      <c r="I43" s="116"/>
      <c r="J43" s="40"/>
      <c r="K43" s="43"/>
    </row>
    <row r="44" spans="2:11" s="1" customFormat="1" ht="14.45" customHeight="1">
      <c r="B44" s="39"/>
      <c r="C44" s="35" t="s">
        <v>19</v>
      </c>
      <c r="D44" s="40"/>
      <c r="E44" s="40"/>
      <c r="F44" s="40"/>
      <c r="G44" s="40"/>
      <c r="H44" s="40"/>
      <c r="I44" s="116"/>
      <c r="J44" s="40"/>
      <c r="K44" s="43"/>
    </row>
    <row r="45" spans="2:11" s="1" customFormat="1" ht="22.5" customHeight="1">
      <c r="B45" s="39"/>
      <c r="C45" s="40"/>
      <c r="D45" s="40"/>
      <c r="E45" s="358" t="str">
        <f>E7</f>
        <v>Nátěr části oken v objektech č.p. 101, 103, 104 - Lužické náměstí, Rumburk</v>
      </c>
      <c r="F45" s="359"/>
      <c r="G45" s="359"/>
      <c r="H45" s="359"/>
      <c r="I45" s="116"/>
      <c r="J45" s="40"/>
      <c r="K45" s="43"/>
    </row>
    <row r="46" spans="2:11" s="1" customFormat="1" ht="14.45" customHeight="1">
      <c r="B46" s="39"/>
      <c r="C46" s="35" t="s">
        <v>97</v>
      </c>
      <c r="D46" s="40"/>
      <c r="E46" s="40"/>
      <c r="F46" s="40"/>
      <c r="G46" s="40"/>
      <c r="H46" s="40"/>
      <c r="I46" s="116"/>
      <c r="J46" s="40"/>
      <c r="K46" s="43"/>
    </row>
    <row r="47" spans="2:11" s="1" customFormat="1" ht="23.25" customHeight="1">
      <c r="B47" s="39"/>
      <c r="C47" s="40"/>
      <c r="D47" s="40"/>
      <c r="E47" s="360" t="str">
        <f>E9</f>
        <v>SO 1 - Objekt č.p. 101</v>
      </c>
      <c r="F47" s="361"/>
      <c r="G47" s="361"/>
      <c r="H47" s="361"/>
      <c r="I47" s="116"/>
      <c r="J47" s="40"/>
      <c r="K47" s="43"/>
    </row>
    <row r="48" spans="2:11" s="1" customFormat="1" ht="6.95" customHeight="1">
      <c r="B48" s="39"/>
      <c r="C48" s="40"/>
      <c r="D48" s="40"/>
      <c r="E48" s="40"/>
      <c r="F48" s="40"/>
      <c r="G48" s="40"/>
      <c r="H48" s="40"/>
      <c r="I48" s="116"/>
      <c r="J48" s="40"/>
      <c r="K48" s="43"/>
    </row>
    <row r="49" spans="2:47" s="1" customFormat="1" ht="18" customHeight="1">
      <c r="B49" s="39"/>
      <c r="C49" s="35" t="s">
        <v>25</v>
      </c>
      <c r="D49" s="40"/>
      <c r="E49" s="40"/>
      <c r="F49" s="33" t="str">
        <f>F12</f>
        <v>Rumburk</v>
      </c>
      <c r="G49" s="40"/>
      <c r="H49" s="40"/>
      <c r="I49" s="117" t="s">
        <v>27</v>
      </c>
      <c r="J49" s="118" t="str">
        <f>IF(J12="","",J12)</f>
        <v>19.5.2017</v>
      </c>
      <c r="K49" s="43"/>
    </row>
    <row r="50" spans="2:47" s="1" customFormat="1" ht="6.95" customHeight="1">
      <c r="B50" s="39"/>
      <c r="C50" s="40"/>
      <c r="D50" s="40"/>
      <c r="E50" s="40"/>
      <c r="F50" s="40"/>
      <c r="G50" s="40"/>
      <c r="H50" s="40"/>
      <c r="I50" s="116"/>
      <c r="J50" s="40"/>
      <c r="K50" s="43"/>
    </row>
    <row r="51" spans="2:47" s="1" customFormat="1">
      <c r="B51" s="39"/>
      <c r="C51" s="35" t="s">
        <v>31</v>
      </c>
      <c r="D51" s="40"/>
      <c r="E51" s="40"/>
      <c r="F51" s="33" t="str">
        <f>E15</f>
        <v>Město Rumburk</v>
      </c>
      <c r="G51" s="40"/>
      <c r="H51" s="40"/>
      <c r="I51" s="117" t="s">
        <v>37</v>
      </c>
      <c r="J51" s="33" t="str">
        <f>E21</f>
        <v xml:space="preserve">ProProjekt, s.r.o. </v>
      </c>
      <c r="K51" s="43"/>
    </row>
    <row r="52" spans="2:47" s="1" customFormat="1" ht="14.45" customHeight="1">
      <c r="B52" s="39"/>
      <c r="C52" s="35" t="s">
        <v>35</v>
      </c>
      <c r="D52" s="40"/>
      <c r="E52" s="40"/>
      <c r="F52" s="33" t="str">
        <f>IF(E18="","",E18)</f>
        <v/>
      </c>
      <c r="G52" s="40"/>
      <c r="H52" s="40"/>
      <c r="I52" s="116"/>
      <c r="J52" s="40"/>
      <c r="K52" s="43"/>
    </row>
    <row r="53" spans="2:47" s="1" customFormat="1" ht="10.35" customHeight="1">
      <c r="B53" s="39"/>
      <c r="C53" s="40"/>
      <c r="D53" s="40"/>
      <c r="E53" s="40"/>
      <c r="F53" s="40"/>
      <c r="G53" s="40"/>
      <c r="H53" s="40"/>
      <c r="I53" s="116"/>
      <c r="J53" s="40"/>
      <c r="K53" s="43"/>
    </row>
    <row r="54" spans="2:47" s="1" customFormat="1" ht="29.25" customHeight="1">
      <c r="B54" s="39"/>
      <c r="C54" s="142" t="s">
        <v>100</v>
      </c>
      <c r="D54" s="130"/>
      <c r="E54" s="130"/>
      <c r="F54" s="130"/>
      <c r="G54" s="130"/>
      <c r="H54" s="130"/>
      <c r="I54" s="143"/>
      <c r="J54" s="144" t="s">
        <v>101</v>
      </c>
      <c r="K54" s="145"/>
    </row>
    <row r="55" spans="2:47" s="1" customFormat="1" ht="10.35" customHeight="1">
      <c r="B55" s="39"/>
      <c r="C55" s="40"/>
      <c r="D55" s="40"/>
      <c r="E55" s="40"/>
      <c r="F55" s="40"/>
      <c r="G55" s="40"/>
      <c r="H55" s="40"/>
      <c r="I55" s="116"/>
      <c r="J55" s="40"/>
      <c r="K55" s="43"/>
    </row>
    <row r="56" spans="2:47" s="1" customFormat="1" ht="29.25" customHeight="1">
      <c r="B56" s="39"/>
      <c r="C56" s="146" t="s">
        <v>102</v>
      </c>
      <c r="D56" s="40"/>
      <c r="E56" s="40"/>
      <c r="F56" s="40"/>
      <c r="G56" s="40"/>
      <c r="H56" s="40"/>
      <c r="I56" s="116"/>
      <c r="J56" s="126">
        <f>J84</f>
        <v>0</v>
      </c>
      <c r="K56" s="43"/>
      <c r="AU56" s="22" t="s">
        <v>103</v>
      </c>
    </row>
    <row r="57" spans="2:47" s="7" customFormat="1" ht="24.95" customHeight="1">
      <c r="B57" s="147"/>
      <c r="C57" s="148"/>
      <c r="D57" s="149" t="s">
        <v>104</v>
      </c>
      <c r="E57" s="150"/>
      <c r="F57" s="150"/>
      <c r="G57" s="150"/>
      <c r="H57" s="150"/>
      <c r="I57" s="151"/>
      <c r="J57" s="152">
        <f>J85</f>
        <v>0</v>
      </c>
      <c r="K57" s="153"/>
    </row>
    <row r="58" spans="2:47" s="8" customFormat="1" ht="19.899999999999999" customHeight="1">
      <c r="B58" s="154"/>
      <c r="C58" s="155"/>
      <c r="D58" s="156" t="s">
        <v>105</v>
      </c>
      <c r="E58" s="157"/>
      <c r="F58" s="157"/>
      <c r="G58" s="157"/>
      <c r="H58" s="157"/>
      <c r="I58" s="158"/>
      <c r="J58" s="159">
        <f>J86</f>
        <v>0</v>
      </c>
      <c r="K58" s="160"/>
    </row>
    <row r="59" spans="2:47" s="8" customFormat="1" ht="19.899999999999999" customHeight="1">
      <c r="B59" s="154"/>
      <c r="C59" s="155"/>
      <c r="D59" s="156" t="s">
        <v>106</v>
      </c>
      <c r="E59" s="157"/>
      <c r="F59" s="157"/>
      <c r="G59" s="157"/>
      <c r="H59" s="157"/>
      <c r="I59" s="158"/>
      <c r="J59" s="159">
        <f>J101</f>
        <v>0</v>
      </c>
      <c r="K59" s="160"/>
    </row>
    <row r="60" spans="2:47" s="8" customFormat="1" ht="19.899999999999999" customHeight="1">
      <c r="B60" s="154"/>
      <c r="C60" s="155"/>
      <c r="D60" s="156" t="s">
        <v>107</v>
      </c>
      <c r="E60" s="157"/>
      <c r="F60" s="157"/>
      <c r="G60" s="157"/>
      <c r="H60" s="157"/>
      <c r="I60" s="158"/>
      <c r="J60" s="159">
        <f>J125</f>
        <v>0</v>
      </c>
      <c r="K60" s="160"/>
    </row>
    <row r="61" spans="2:47" s="7" customFormat="1" ht="24.95" customHeight="1">
      <c r="B61" s="147"/>
      <c r="C61" s="148"/>
      <c r="D61" s="149" t="s">
        <v>108</v>
      </c>
      <c r="E61" s="150"/>
      <c r="F61" s="150"/>
      <c r="G61" s="150"/>
      <c r="H61" s="150"/>
      <c r="I61" s="151"/>
      <c r="J61" s="152">
        <f>J128</f>
        <v>0</v>
      </c>
      <c r="K61" s="153"/>
    </row>
    <row r="62" spans="2:47" s="8" customFormat="1" ht="19.899999999999999" customHeight="1">
      <c r="B62" s="154"/>
      <c r="C62" s="155"/>
      <c r="D62" s="156" t="s">
        <v>109</v>
      </c>
      <c r="E62" s="157"/>
      <c r="F62" s="157"/>
      <c r="G62" s="157"/>
      <c r="H62" s="157"/>
      <c r="I62" s="158"/>
      <c r="J62" s="159">
        <f>J129</f>
        <v>0</v>
      </c>
      <c r="K62" s="160"/>
    </row>
    <row r="63" spans="2:47" s="8" customFormat="1" ht="19.899999999999999" customHeight="1">
      <c r="B63" s="154"/>
      <c r="C63" s="155"/>
      <c r="D63" s="156" t="s">
        <v>110</v>
      </c>
      <c r="E63" s="157"/>
      <c r="F63" s="157"/>
      <c r="G63" s="157"/>
      <c r="H63" s="157"/>
      <c r="I63" s="158"/>
      <c r="J63" s="159">
        <f>J153</f>
        <v>0</v>
      </c>
      <c r="K63" s="160"/>
    </row>
    <row r="64" spans="2:47" s="8" customFormat="1" ht="19.899999999999999" customHeight="1">
      <c r="B64" s="154"/>
      <c r="C64" s="155"/>
      <c r="D64" s="156" t="s">
        <v>111</v>
      </c>
      <c r="E64" s="157"/>
      <c r="F64" s="157"/>
      <c r="G64" s="157"/>
      <c r="H64" s="157"/>
      <c r="I64" s="158"/>
      <c r="J64" s="159">
        <f>J186</f>
        <v>0</v>
      </c>
      <c r="K64" s="160"/>
    </row>
    <row r="65" spans="2:12" s="1" customFormat="1" ht="21.75" customHeight="1">
      <c r="B65" s="39"/>
      <c r="C65" s="40"/>
      <c r="D65" s="40"/>
      <c r="E65" s="40"/>
      <c r="F65" s="40"/>
      <c r="G65" s="40"/>
      <c r="H65" s="40"/>
      <c r="I65" s="116"/>
      <c r="J65" s="40"/>
      <c r="K65" s="43"/>
    </row>
    <row r="66" spans="2:12" s="1" customFormat="1" ht="6.95" customHeight="1">
      <c r="B66" s="54"/>
      <c r="C66" s="55"/>
      <c r="D66" s="55"/>
      <c r="E66" s="55"/>
      <c r="F66" s="55"/>
      <c r="G66" s="55"/>
      <c r="H66" s="55"/>
      <c r="I66" s="137"/>
      <c r="J66" s="55"/>
      <c r="K66" s="56"/>
    </row>
    <row r="70" spans="2:12" s="1" customFormat="1" ht="6.95" customHeight="1">
      <c r="B70" s="57"/>
      <c r="C70" s="58"/>
      <c r="D70" s="58"/>
      <c r="E70" s="58"/>
      <c r="F70" s="58"/>
      <c r="G70" s="58"/>
      <c r="H70" s="58"/>
      <c r="I70" s="140"/>
      <c r="J70" s="58"/>
      <c r="K70" s="58"/>
      <c r="L70" s="59"/>
    </row>
    <row r="71" spans="2:12" s="1" customFormat="1" ht="36.950000000000003" customHeight="1">
      <c r="B71" s="39"/>
      <c r="C71" s="60" t="s">
        <v>112</v>
      </c>
      <c r="D71" s="61"/>
      <c r="E71" s="61"/>
      <c r="F71" s="61"/>
      <c r="G71" s="61"/>
      <c r="H71" s="61"/>
      <c r="I71" s="161"/>
      <c r="J71" s="61"/>
      <c r="K71" s="61"/>
      <c r="L71" s="59"/>
    </row>
    <row r="72" spans="2:12" s="1" customFormat="1" ht="6.95" customHeight="1">
      <c r="B72" s="39"/>
      <c r="C72" s="61"/>
      <c r="D72" s="61"/>
      <c r="E72" s="61"/>
      <c r="F72" s="61"/>
      <c r="G72" s="61"/>
      <c r="H72" s="61"/>
      <c r="I72" s="161"/>
      <c r="J72" s="61"/>
      <c r="K72" s="61"/>
      <c r="L72" s="59"/>
    </row>
    <row r="73" spans="2:12" s="1" customFormat="1" ht="14.45" customHeight="1">
      <c r="B73" s="39"/>
      <c r="C73" s="63" t="s">
        <v>19</v>
      </c>
      <c r="D73" s="61"/>
      <c r="E73" s="61"/>
      <c r="F73" s="61"/>
      <c r="G73" s="61"/>
      <c r="H73" s="61"/>
      <c r="I73" s="161"/>
      <c r="J73" s="61"/>
      <c r="K73" s="61"/>
      <c r="L73" s="59"/>
    </row>
    <row r="74" spans="2:12" s="1" customFormat="1" ht="22.5" customHeight="1">
      <c r="B74" s="39"/>
      <c r="C74" s="61"/>
      <c r="D74" s="61"/>
      <c r="E74" s="362" t="str">
        <f>E7</f>
        <v>Nátěr části oken v objektech č.p. 101, 103, 104 - Lužické náměstí, Rumburk</v>
      </c>
      <c r="F74" s="363"/>
      <c r="G74" s="363"/>
      <c r="H74" s="363"/>
      <c r="I74" s="161"/>
      <c r="J74" s="61"/>
      <c r="K74" s="61"/>
      <c r="L74" s="59"/>
    </row>
    <row r="75" spans="2:12" s="1" customFormat="1" ht="14.45" customHeight="1">
      <c r="B75" s="39"/>
      <c r="C75" s="63" t="s">
        <v>97</v>
      </c>
      <c r="D75" s="61"/>
      <c r="E75" s="61"/>
      <c r="F75" s="61"/>
      <c r="G75" s="61"/>
      <c r="H75" s="61"/>
      <c r="I75" s="161"/>
      <c r="J75" s="61"/>
      <c r="K75" s="61"/>
      <c r="L75" s="59"/>
    </row>
    <row r="76" spans="2:12" s="1" customFormat="1" ht="23.25" customHeight="1">
      <c r="B76" s="39"/>
      <c r="C76" s="61"/>
      <c r="D76" s="61"/>
      <c r="E76" s="338" t="str">
        <f>E9</f>
        <v>SO 1 - Objekt č.p. 101</v>
      </c>
      <c r="F76" s="364"/>
      <c r="G76" s="364"/>
      <c r="H76" s="364"/>
      <c r="I76" s="161"/>
      <c r="J76" s="61"/>
      <c r="K76" s="61"/>
      <c r="L76" s="59"/>
    </row>
    <row r="77" spans="2:12" s="1" customFormat="1" ht="6.95" customHeight="1">
      <c r="B77" s="39"/>
      <c r="C77" s="61"/>
      <c r="D77" s="61"/>
      <c r="E77" s="61"/>
      <c r="F77" s="61"/>
      <c r="G77" s="61"/>
      <c r="H77" s="61"/>
      <c r="I77" s="161"/>
      <c r="J77" s="61"/>
      <c r="K77" s="61"/>
      <c r="L77" s="59"/>
    </row>
    <row r="78" spans="2:12" s="1" customFormat="1" ht="18" customHeight="1">
      <c r="B78" s="39"/>
      <c r="C78" s="63" t="s">
        <v>25</v>
      </c>
      <c r="D78" s="61"/>
      <c r="E78" s="61"/>
      <c r="F78" s="162" t="str">
        <f>F12</f>
        <v>Rumburk</v>
      </c>
      <c r="G78" s="61"/>
      <c r="H78" s="61"/>
      <c r="I78" s="163" t="s">
        <v>27</v>
      </c>
      <c r="J78" s="71" t="str">
        <f>IF(J12="","",J12)</f>
        <v>19.5.2017</v>
      </c>
      <c r="K78" s="61"/>
      <c r="L78" s="59"/>
    </row>
    <row r="79" spans="2:12" s="1" customFormat="1" ht="6.95" customHeight="1">
      <c r="B79" s="39"/>
      <c r="C79" s="61"/>
      <c r="D79" s="61"/>
      <c r="E79" s="61"/>
      <c r="F79" s="61"/>
      <c r="G79" s="61"/>
      <c r="H79" s="61"/>
      <c r="I79" s="161"/>
      <c r="J79" s="61"/>
      <c r="K79" s="61"/>
      <c r="L79" s="59"/>
    </row>
    <row r="80" spans="2:12" s="1" customFormat="1">
      <c r="B80" s="39"/>
      <c r="C80" s="63" t="s">
        <v>31</v>
      </c>
      <c r="D80" s="61"/>
      <c r="E80" s="61"/>
      <c r="F80" s="162" t="str">
        <f>E15</f>
        <v>Město Rumburk</v>
      </c>
      <c r="G80" s="61"/>
      <c r="H80" s="61"/>
      <c r="I80" s="163" t="s">
        <v>37</v>
      </c>
      <c r="J80" s="162" t="str">
        <f>E21</f>
        <v xml:space="preserve">ProProjekt, s.r.o. </v>
      </c>
      <c r="K80" s="61"/>
      <c r="L80" s="59"/>
    </row>
    <row r="81" spans="2:65" s="1" customFormat="1" ht="14.45" customHeight="1">
      <c r="B81" s="39"/>
      <c r="C81" s="63" t="s">
        <v>35</v>
      </c>
      <c r="D81" s="61"/>
      <c r="E81" s="61"/>
      <c r="F81" s="162" t="str">
        <f>IF(E18="","",E18)</f>
        <v/>
      </c>
      <c r="G81" s="61"/>
      <c r="H81" s="61"/>
      <c r="I81" s="161"/>
      <c r="J81" s="61"/>
      <c r="K81" s="61"/>
      <c r="L81" s="59"/>
    </row>
    <row r="82" spans="2:65" s="1" customFormat="1" ht="10.35" customHeight="1">
      <c r="B82" s="39"/>
      <c r="C82" s="61"/>
      <c r="D82" s="61"/>
      <c r="E82" s="61"/>
      <c r="F82" s="61"/>
      <c r="G82" s="61"/>
      <c r="H82" s="61"/>
      <c r="I82" s="161"/>
      <c r="J82" s="61"/>
      <c r="K82" s="61"/>
      <c r="L82" s="59"/>
    </row>
    <row r="83" spans="2:65" s="9" customFormat="1" ht="29.25" customHeight="1">
      <c r="B83" s="164"/>
      <c r="C83" s="165" t="s">
        <v>113</v>
      </c>
      <c r="D83" s="166" t="s">
        <v>61</v>
      </c>
      <c r="E83" s="166" t="s">
        <v>57</v>
      </c>
      <c r="F83" s="166" t="s">
        <v>114</v>
      </c>
      <c r="G83" s="166" t="s">
        <v>115</v>
      </c>
      <c r="H83" s="166" t="s">
        <v>116</v>
      </c>
      <c r="I83" s="167" t="s">
        <v>117</v>
      </c>
      <c r="J83" s="166" t="s">
        <v>101</v>
      </c>
      <c r="K83" s="168" t="s">
        <v>118</v>
      </c>
      <c r="L83" s="169"/>
      <c r="M83" s="79" t="s">
        <v>119</v>
      </c>
      <c r="N83" s="80" t="s">
        <v>46</v>
      </c>
      <c r="O83" s="80" t="s">
        <v>120</v>
      </c>
      <c r="P83" s="80" t="s">
        <v>121</v>
      </c>
      <c r="Q83" s="80" t="s">
        <v>122</v>
      </c>
      <c r="R83" s="80" t="s">
        <v>123</v>
      </c>
      <c r="S83" s="80" t="s">
        <v>124</v>
      </c>
      <c r="T83" s="81" t="s">
        <v>125</v>
      </c>
    </row>
    <row r="84" spans="2:65" s="1" customFormat="1" ht="29.25" customHeight="1">
      <c r="B84" s="39"/>
      <c r="C84" s="85" t="s">
        <v>102</v>
      </c>
      <c r="D84" s="61"/>
      <c r="E84" s="61"/>
      <c r="F84" s="61"/>
      <c r="G84" s="61"/>
      <c r="H84" s="61"/>
      <c r="I84" s="161"/>
      <c r="J84" s="170">
        <f>BK84</f>
        <v>0</v>
      </c>
      <c r="K84" s="61"/>
      <c r="L84" s="59"/>
      <c r="M84" s="82"/>
      <c r="N84" s="83"/>
      <c r="O84" s="83"/>
      <c r="P84" s="171">
        <f>P85+P128</f>
        <v>0</v>
      </c>
      <c r="Q84" s="83"/>
      <c r="R84" s="171">
        <f>R85+R128</f>
        <v>0.24497814999999998</v>
      </c>
      <c r="S84" s="83"/>
      <c r="T84" s="172">
        <f>T85+T128</f>
        <v>1.1550099999999999</v>
      </c>
      <c r="AT84" s="22" t="s">
        <v>75</v>
      </c>
      <c r="AU84" s="22" t="s">
        <v>103</v>
      </c>
      <c r="BK84" s="173">
        <f>BK85+BK128</f>
        <v>0</v>
      </c>
    </row>
    <row r="85" spans="2:65" s="10" customFormat="1" ht="37.35" customHeight="1">
      <c r="B85" s="174"/>
      <c r="C85" s="175"/>
      <c r="D85" s="176" t="s">
        <v>75</v>
      </c>
      <c r="E85" s="177" t="s">
        <v>126</v>
      </c>
      <c r="F85" s="177" t="s">
        <v>127</v>
      </c>
      <c r="G85" s="175"/>
      <c r="H85" s="175"/>
      <c r="I85" s="178"/>
      <c r="J85" s="179">
        <f>BK85</f>
        <v>0</v>
      </c>
      <c r="K85" s="175"/>
      <c r="L85" s="180"/>
      <c r="M85" s="181"/>
      <c r="N85" s="182"/>
      <c r="O85" s="182"/>
      <c r="P85" s="183">
        <f>P86+P101+P125</f>
        <v>0</v>
      </c>
      <c r="Q85" s="182"/>
      <c r="R85" s="183">
        <f>R86+R101+R125</f>
        <v>2.58011E-2</v>
      </c>
      <c r="S85" s="182"/>
      <c r="T85" s="184">
        <f>T86+T101+T125</f>
        <v>0</v>
      </c>
      <c r="AR85" s="185" t="s">
        <v>10</v>
      </c>
      <c r="AT85" s="186" t="s">
        <v>75</v>
      </c>
      <c r="AU85" s="186" t="s">
        <v>76</v>
      </c>
      <c r="AY85" s="185" t="s">
        <v>128</v>
      </c>
      <c r="BK85" s="187">
        <f>BK86+BK101+BK125</f>
        <v>0</v>
      </c>
    </row>
    <row r="86" spans="2:65" s="10" customFormat="1" ht="19.899999999999999" customHeight="1">
      <c r="B86" s="174"/>
      <c r="C86" s="175"/>
      <c r="D86" s="188" t="s">
        <v>75</v>
      </c>
      <c r="E86" s="189" t="s">
        <v>129</v>
      </c>
      <c r="F86" s="189" t="s">
        <v>130</v>
      </c>
      <c r="G86" s="175"/>
      <c r="H86" s="175"/>
      <c r="I86" s="178"/>
      <c r="J86" s="190">
        <f>BK86</f>
        <v>0</v>
      </c>
      <c r="K86" s="175"/>
      <c r="L86" s="180"/>
      <c r="M86" s="181"/>
      <c r="N86" s="182"/>
      <c r="O86" s="182"/>
      <c r="P86" s="183">
        <f>SUM(P87:P100)</f>
        <v>0</v>
      </c>
      <c r="Q86" s="182"/>
      <c r="R86" s="183">
        <f>SUM(R87:R100)</f>
        <v>2.0590799999999999E-2</v>
      </c>
      <c r="S86" s="182"/>
      <c r="T86" s="184">
        <f>SUM(T87:T100)</f>
        <v>0</v>
      </c>
      <c r="AR86" s="185" t="s">
        <v>10</v>
      </c>
      <c r="AT86" s="186" t="s">
        <v>75</v>
      </c>
      <c r="AU86" s="186" t="s">
        <v>10</v>
      </c>
      <c r="AY86" s="185" t="s">
        <v>128</v>
      </c>
      <c r="BK86" s="187">
        <f>SUM(BK87:BK100)</f>
        <v>0</v>
      </c>
    </row>
    <row r="87" spans="2:65" s="1" customFormat="1" ht="31.5" customHeight="1">
      <c r="B87" s="39"/>
      <c r="C87" s="191" t="s">
        <v>10</v>
      </c>
      <c r="D87" s="191" t="s">
        <v>131</v>
      </c>
      <c r="E87" s="192" t="s">
        <v>132</v>
      </c>
      <c r="F87" s="193" t="s">
        <v>133</v>
      </c>
      <c r="G87" s="194" t="s">
        <v>134</v>
      </c>
      <c r="H87" s="195">
        <v>64</v>
      </c>
      <c r="I87" s="196"/>
      <c r="J87" s="197">
        <f>ROUND(I87*H87,0)</f>
        <v>0</v>
      </c>
      <c r="K87" s="193" t="s">
        <v>135</v>
      </c>
      <c r="L87" s="59"/>
      <c r="M87" s="198" t="s">
        <v>23</v>
      </c>
      <c r="N87" s="199" t="s">
        <v>50</v>
      </c>
      <c r="O87" s="40"/>
      <c r="P87" s="200">
        <f>O87*H87</f>
        <v>0</v>
      </c>
      <c r="Q87" s="200">
        <v>1.2E-4</v>
      </c>
      <c r="R87" s="200">
        <f>Q87*H87</f>
        <v>7.6800000000000002E-3</v>
      </c>
      <c r="S87" s="200">
        <v>0</v>
      </c>
      <c r="T87" s="201">
        <f>S87*H87</f>
        <v>0</v>
      </c>
      <c r="AR87" s="22" t="s">
        <v>136</v>
      </c>
      <c r="AT87" s="22" t="s">
        <v>131</v>
      </c>
      <c r="AU87" s="22" t="s">
        <v>137</v>
      </c>
      <c r="AY87" s="22" t="s">
        <v>128</v>
      </c>
      <c r="BE87" s="202">
        <f>IF(N87="základní",J87,0)</f>
        <v>0</v>
      </c>
      <c r="BF87" s="202">
        <f>IF(N87="snížená",J87,0)</f>
        <v>0</v>
      </c>
      <c r="BG87" s="202">
        <f>IF(N87="zákl. přenesená",J87,0)</f>
        <v>0</v>
      </c>
      <c r="BH87" s="202">
        <f>IF(N87="sníž. přenesená",J87,0)</f>
        <v>0</v>
      </c>
      <c r="BI87" s="202">
        <f>IF(N87="nulová",J87,0)</f>
        <v>0</v>
      </c>
      <c r="BJ87" s="22" t="s">
        <v>138</v>
      </c>
      <c r="BK87" s="202">
        <f>ROUND(I87*H87,0)</f>
        <v>0</v>
      </c>
      <c r="BL87" s="22" t="s">
        <v>136</v>
      </c>
      <c r="BM87" s="22" t="s">
        <v>139</v>
      </c>
    </row>
    <row r="88" spans="2:65" s="1" customFormat="1" ht="54">
      <c r="B88" s="39"/>
      <c r="C88" s="61"/>
      <c r="D88" s="203" t="s">
        <v>140</v>
      </c>
      <c r="E88" s="61"/>
      <c r="F88" s="204" t="s">
        <v>141</v>
      </c>
      <c r="G88" s="61"/>
      <c r="H88" s="61"/>
      <c r="I88" s="161"/>
      <c r="J88" s="61"/>
      <c r="K88" s="61"/>
      <c r="L88" s="59"/>
      <c r="M88" s="205"/>
      <c r="N88" s="40"/>
      <c r="O88" s="40"/>
      <c r="P88" s="40"/>
      <c r="Q88" s="40"/>
      <c r="R88" s="40"/>
      <c r="S88" s="40"/>
      <c r="T88" s="76"/>
      <c r="AT88" s="22" t="s">
        <v>140</v>
      </c>
      <c r="AU88" s="22" t="s">
        <v>137</v>
      </c>
    </row>
    <row r="89" spans="2:65" s="11" customFormat="1" ht="13.5">
      <c r="B89" s="206"/>
      <c r="C89" s="207"/>
      <c r="D89" s="203" t="s">
        <v>142</v>
      </c>
      <c r="E89" s="208" t="s">
        <v>23</v>
      </c>
      <c r="F89" s="209" t="s">
        <v>143</v>
      </c>
      <c r="G89" s="207"/>
      <c r="H89" s="210">
        <v>20</v>
      </c>
      <c r="I89" s="211"/>
      <c r="J89" s="207"/>
      <c r="K89" s="207"/>
      <c r="L89" s="212"/>
      <c r="M89" s="213"/>
      <c r="N89" s="214"/>
      <c r="O89" s="214"/>
      <c r="P89" s="214"/>
      <c r="Q89" s="214"/>
      <c r="R89" s="214"/>
      <c r="S89" s="214"/>
      <c r="T89" s="215"/>
      <c r="AT89" s="216" t="s">
        <v>142</v>
      </c>
      <c r="AU89" s="216" t="s">
        <v>137</v>
      </c>
      <c r="AV89" s="11" t="s">
        <v>137</v>
      </c>
      <c r="AW89" s="11" t="s">
        <v>38</v>
      </c>
      <c r="AX89" s="11" t="s">
        <v>76</v>
      </c>
      <c r="AY89" s="216" t="s">
        <v>128</v>
      </c>
    </row>
    <row r="90" spans="2:65" s="11" customFormat="1" ht="13.5">
      <c r="B90" s="206"/>
      <c r="C90" s="207"/>
      <c r="D90" s="203" t="s">
        <v>142</v>
      </c>
      <c r="E90" s="208" t="s">
        <v>23</v>
      </c>
      <c r="F90" s="209" t="s">
        <v>144</v>
      </c>
      <c r="G90" s="207"/>
      <c r="H90" s="210">
        <v>20</v>
      </c>
      <c r="I90" s="211"/>
      <c r="J90" s="207"/>
      <c r="K90" s="207"/>
      <c r="L90" s="212"/>
      <c r="M90" s="213"/>
      <c r="N90" s="214"/>
      <c r="O90" s="214"/>
      <c r="P90" s="214"/>
      <c r="Q90" s="214"/>
      <c r="R90" s="214"/>
      <c r="S90" s="214"/>
      <c r="T90" s="215"/>
      <c r="AT90" s="216" t="s">
        <v>142</v>
      </c>
      <c r="AU90" s="216" t="s">
        <v>137</v>
      </c>
      <c r="AV90" s="11" t="s">
        <v>137</v>
      </c>
      <c r="AW90" s="11" t="s">
        <v>38</v>
      </c>
      <c r="AX90" s="11" t="s">
        <v>76</v>
      </c>
      <c r="AY90" s="216" t="s">
        <v>128</v>
      </c>
    </row>
    <row r="91" spans="2:65" s="11" customFormat="1" ht="13.5">
      <c r="B91" s="206"/>
      <c r="C91" s="207"/>
      <c r="D91" s="203" t="s">
        <v>142</v>
      </c>
      <c r="E91" s="208" t="s">
        <v>23</v>
      </c>
      <c r="F91" s="209" t="s">
        <v>145</v>
      </c>
      <c r="G91" s="207"/>
      <c r="H91" s="210">
        <v>12</v>
      </c>
      <c r="I91" s="211"/>
      <c r="J91" s="207"/>
      <c r="K91" s="207"/>
      <c r="L91" s="212"/>
      <c r="M91" s="213"/>
      <c r="N91" s="214"/>
      <c r="O91" s="214"/>
      <c r="P91" s="214"/>
      <c r="Q91" s="214"/>
      <c r="R91" s="214"/>
      <c r="S91" s="214"/>
      <c r="T91" s="215"/>
      <c r="AT91" s="216" t="s">
        <v>142</v>
      </c>
      <c r="AU91" s="216" t="s">
        <v>137</v>
      </c>
      <c r="AV91" s="11" t="s">
        <v>137</v>
      </c>
      <c r="AW91" s="11" t="s">
        <v>38</v>
      </c>
      <c r="AX91" s="11" t="s">
        <v>76</v>
      </c>
      <c r="AY91" s="216" t="s">
        <v>128</v>
      </c>
    </row>
    <row r="92" spans="2:65" s="11" customFormat="1" ht="13.5">
      <c r="B92" s="206"/>
      <c r="C92" s="207"/>
      <c r="D92" s="203" t="s">
        <v>142</v>
      </c>
      <c r="E92" s="208" t="s">
        <v>23</v>
      </c>
      <c r="F92" s="209" t="s">
        <v>146</v>
      </c>
      <c r="G92" s="207"/>
      <c r="H92" s="210">
        <v>12</v>
      </c>
      <c r="I92" s="211"/>
      <c r="J92" s="207"/>
      <c r="K92" s="207"/>
      <c r="L92" s="212"/>
      <c r="M92" s="213"/>
      <c r="N92" s="214"/>
      <c r="O92" s="214"/>
      <c r="P92" s="214"/>
      <c r="Q92" s="214"/>
      <c r="R92" s="214"/>
      <c r="S92" s="214"/>
      <c r="T92" s="215"/>
      <c r="AT92" s="216" t="s">
        <v>142</v>
      </c>
      <c r="AU92" s="216" t="s">
        <v>137</v>
      </c>
      <c r="AV92" s="11" t="s">
        <v>137</v>
      </c>
      <c r="AW92" s="11" t="s">
        <v>38</v>
      </c>
      <c r="AX92" s="11" t="s">
        <v>76</v>
      </c>
      <c r="AY92" s="216" t="s">
        <v>128</v>
      </c>
    </row>
    <row r="93" spans="2:65" s="12" customFormat="1" ht="13.5">
      <c r="B93" s="217"/>
      <c r="C93" s="218"/>
      <c r="D93" s="219" t="s">
        <v>142</v>
      </c>
      <c r="E93" s="220" t="s">
        <v>23</v>
      </c>
      <c r="F93" s="221" t="s">
        <v>147</v>
      </c>
      <c r="G93" s="218"/>
      <c r="H93" s="222">
        <v>64</v>
      </c>
      <c r="I93" s="223"/>
      <c r="J93" s="218"/>
      <c r="K93" s="218"/>
      <c r="L93" s="224"/>
      <c r="M93" s="225"/>
      <c r="N93" s="226"/>
      <c r="O93" s="226"/>
      <c r="P93" s="226"/>
      <c r="Q93" s="226"/>
      <c r="R93" s="226"/>
      <c r="S93" s="226"/>
      <c r="T93" s="227"/>
      <c r="AT93" s="228" t="s">
        <v>142</v>
      </c>
      <c r="AU93" s="228" t="s">
        <v>137</v>
      </c>
      <c r="AV93" s="12" t="s">
        <v>136</v>
      </c>
      <c r="AW93" s="12" t="s">
        <v>38</v>
      </c>
      <c r="AX93" s="12" t="s">
        <v>10</v>
      </c>
      <c r="AY93" s="228" t="s">
        <v>128</v>
      </c>
    </row>
    <row r="94" spans="2:65" s="1" customFormat="1" ht="31.5" customHeight="1">
      <c r="B94" s="39"/>
      <c r="C94" s="191" t="s">
        <v>137</v>
      </c>
      <c r="D94" s="191" t="s">
        <v>131</v>
      </c>
      <c r="E94" s="192" t="s">
        <v>148</v>
      </c>
      <c r="F94" s="193" t="s">
        <v>149</v>
      </c>
      <c r="G94" s="194" t="s">
        <v>134</v>
      </c>
      <c r="H94" s="195">
        <v>53.795000000000002</v>
      </c>
      <c r="I94" s="196"/>
      <c r="J94" s="197">
        <f>ROUND(I94*H94,0)</f>
        <v>0</v>
      </c>
      <c r="K94" s="193" t="s">
        <v>135</v>
      </c>
      <c r="L94" s="59"/>
      <c r="M94" s="198" t="s">
        <v>23</v>
      </c>
      <c r="N94" s="199" t="s">
        <v>50</v>
      </c>
      <c r="O94" s="40"/>
      <c r="P94" s="200">
        <f>O94*H94</f>
        <v>0</v>
      </c>
      <c r="Q94" s="200">
        <v>2.4000000000000001E-4</v>
      </c>
      <c r="R94" s="200">
        <f>Q94*H94</f>
        <v>1.29108E-2</v>
      </c>
      <c r="S94" s="200">
        <v>0</v>
      </c>
      <c r="T94" s="201">
        <f>S94*H94</f>
        <v>0</v>
      </c>
      <c r="AR94" s="22" t="s">
        <v>136</v>
      </c>
      <c r="AT94" s="22" t="s">
        <v>131</v>
      </c>
      <c r="AU94" s="22" t="s">
        <v>137</v>
      </c>
      <c r="AY94" s="22" t="s">
        <v>128</v>
      </c>
      <c r="BE94" s="202">
        <f>IF(N94="základní",J94,0)</f>
        <v>0</v>
      </c>
      <c r="BF94" s="202">
        <f>IF(N94="snížená",J94,0)</f>
        <v>0</v>
      </c>
      <c r="BG94" s="202">
        <f>IF(N94="zákl. přenesená",J94,0)</f>
        <v>0</v>
      </c>
      <c r="BH94" s="202">
        <f>IF(N94="sníž. přenesená",J94,0)</f>
        <v>0</v>
      </c>
      <c r="BI94" s="202">
        <f>IF(N94="nulová",J94,0)</f>
        <v>0</v>
      </c>
      <c r="BJ94" s="22" t="s">
        <v>138</v>
      </c>
      <c r="BK94" s="202">
        <f>ROUND(I94*H94,0)</f>
        <v>0</v>
      </c>
      <c r="BL94" s="22" t="s">
        <v>136</v>
      </c>
      <c r="BM94" s="22" t="s">
        <v>150</v>
      </c>
    </row>
    <row r="95" spans="2:65" s="1" customFormat="1" ht="54">
      <c r="B95" s="39"/>
      <c r="C95" s="61"/>
      <c r="D95" s="203" t="s">
        <v>140</v>
      </c>
      <c r="E95" s="61"/>
      <c r="F95" s="204" t="s">
        <v>141</v>
      </c>
      <c r="G95" s="61"/>
      <c r="H95" s="61"/>
      <c r="I95" s="161"/>
      <c r="J95" s="61"/>
      <c r="K95" s="61"/>
      <c r="L95" s="59"/>
      <c r="M95" s="205"/>
      <c r="N95" s="40"/>
      <c r="O95" s="40"/>
      <c r="P95" s="40"/>
      <c r="Q95" s="40"/>
      <c r="R95" s="40"/>
      <c r="S95" s="40"/>
      <c r="T95" s="76"/>
      <c r="AT95" s="22" t="s">
        <v>140</v>
      </c>
      <c r="AU95" s="22" t="s">
        <v>137</v>
      </c>
    </row>
    <row r="96" spans="2:65" s="11" customFormat="1" ht="13.5">
      <c r="B96" s="206"/>
      <c r="C96" s="207"/>
      <c r="D96" s="203" t="s">
        <v>142</v>
      </c>
      <c r="E96" s="208" t="s">
        <v>23</v>
      </c>
      <c r="F96" s="209" t="s">
        <v>151</v>
      </c>
      <c r="G96" s="207"/>
      <c r="H96" s="210">
        <v>16.2</v>
      </c>
      <c r="I96" s="211"/>
      <c r="J96" s="207"/>
      <c r="K96" s="207"/>
      <c r="L96" s="212"/>
      <c r="M96" s="213"/>
      <c r="N96" s="214"/>
      <c r="O96" s="214"/>
      <c r="P96" s="214"/>
      <c r="Q96" s="214"/>
      <c r="R96" s="214"/>
      <c r="S96" s="214"/>
      <c r="T96" s="215"/>
      <c r="AT96" s="216" t="s">
        <v>142</v>
      </c>
      <c r="AU96" s="216" t="s">
        <v>137</v>
      </c>
      <c r="AV96" s="11" t="s">
        <v>137</v>
      </c>
      <c r="AW96" s="11" t="s">
        <v>38</v>
      </c>
      <c r="AX96" s="11" t="s">
        <v>76</v>
      </c>
      <c r="AY96" s="216" t="s">
        <v>128</v>
      </c>
    </row>
    <row r="97" spans="2:65" s="11" customFormat="1" ht="13.5">
      <c r="B97" s="206"/>
      <c r="C97" s="207"/>
      <c r="D97" s="203" t="s">
        <v>142</v>
      </c>
      <c r="E97" s="208" t="s">
        <v>23</v>
      </c>
      <c r="F97" s="209" t="s">
        <v>152</v>
      </c>
      <c r="G97" s="207"/>
      <c r="H97" s="210">
        <v>21.6</v>
      </c>
      <c r="I97" s="211"/>
      <c r="J97" s="207"/>
      <c r="K97" s="207"/>
      <c r="L97" s="212"/>
      <c r="M97" s="213"/>
      <c r="N97" s="214"/>
      <c r="O97" s="214"/>
      <c r="P97" s="214"/>
      <c r="Q97" s="214"/>
      <c r="R97" s="214"/>
      <c r="S97" s="214"/>
      <c r="T97" s="215"/>
      <c r="AT97" s="216" t="s">
        <v>142</v>
      </c>
      <c r="AU97" s="216" t="s">
        <v>137</v>
      </c>
      <c r="AV97" s="11" t="s">
        <v>137</v>
      </c>
      <c r="AW97" s="11" t="s">
        <v>38</v>
      </c>
      <c r="AX97" s="11" t="s">
        <v>76</v>
      </c>
      <c r="AY97" s="216" t="s">
        <v>128</v>
      </c>
    </row>
    <row r="98" spans="2:65" s="11" customFormat="1" ht="13.5">
      <c r="B98" s="206"/>
      <c r="C98" s="207"/>
      <c r="D98" s="203" t="s">
        <v>142</v>
      </c>
      <c r="E98" s="208" t="s">
        <v>23</v>
      </c>
      <c r="F98" s="209" t="s">
        <v>153</v>
      </c>
      <c r="G98" s="207"/>
      <c r="H98" s="210">
        <v>3.6</v>
      </c>
      <c r="I98" s="211"/>
      <c r="J98" s="207"/>
      <c r="K98" s="207"/>
      <c r="L98" s="212"/>
      <c r="M98" s="213"/>
      <c r="N98" s="214"/>
      <c r="O98" s="214"/>
      <c r="P98" s="214"/>
      <c r="Q98" s="214"/>
      <c r="R98" s="214"/>
      <c r="S98" s="214"/>
      <c r="T98" s="215"/>
      <c r="AT98" s="216" t="s">
        <v>142</v>
      </c>
      <c r="AU98" s="216" t="s">
        <v>137</v>
      </c>
      <c r="AV98" s="11" t="s">
        <v>137</v>
      </c>
      <c r="AW98" s="11" t="s">
        <v>38</v>
      </c>
      <c r="AX98" s="11" t="s">
        <v>76</v>
      </c>
      <c r="AY98" s="216" t="s">
        <v>128</v>
      </c>
    </row>
    <row r="99" spans="2:65" s="11" customFormat="1" ht="13.5">
      <c r="B99" s="206"/>
      <c r="C99" s="207"/>
      <c r="D99" s="203" t="s">
        <v>142</v>
      </c>
      <c r="E99" s="208" t="s">
        <v>23</v>
      </c>
      <c r="F99" s="209" t="s">
        <v>154</v>
      </c>
      <c r="G99" s="207"/>
      <c r="H99" s="210">
        <v>12.395</v>
      </c>
      <c r="I99" s="211"/>
      <c r="J99" s="207"/>
      <c r="K99" s="207"/>
      <c r="L99" s="212"/>
      <c r="M99" s="213"/>
      <c r="N99" s="214"/>
      <c r="O99" s="214"/>
      <c r="P99" s="214"/>
      <c r="Q99" s="214"/>
      <c r="R99" s="214"/>
      <c r="S99" s="214"/>
      <c r="T99" s="215"/>
      <c r="AT99" s="216" t="s">
        <v>142</v>
      </c>
      <c r="AU99" s="216" t="s">
        <v>137</v>
      </c>
      <c r="AV99" s="11" t="s">
        <v>137</v>
      </c>
      <c r="AW99" s="11" t="s">
        <v>38</v>
      </c>
      <c r="AX99" s="11" t="s">
        <v>76</v>
      </c>
      <c r="AY99" s="216" t="s">
        <v>128</v>
      </c>
    </row>
    <row r="100" spans="2:65" s="12" customFormat="1" ht="13.5">
      <c r="B100" s="217"/>
      <c r="C100" s="218"/>
      <c r="D100" s="203" t="s">
        <v>142</v>
      </c>
      <c r="E100" s="229" t="s">
        <v>23</v>
      </c>
      <c r="F100" s="230" t="s">
        <v>147</v>
      </c>
      <c r="G100" s="218"/>
      <c r="H100" s="231">
        <v>53.795000000000002</v>
      </c>
      <c r="I100" s="223"/>
      <c r="J100" s="218"/>
      <c r="K100" s="218"/>
      <c r="L100" s="224"/>
      <c r="M100" s="225"/>
      <c r="N100" s="226"/>
      <c r="O100" s="226"/>
      <c r="P100" s="226"/>
      <c r="Q100" s="226"/>
      <c r="R100" s="226"/>
      <c r="S100" s="226"/>
      <c r="T100" s="227"/>
      <c r="AT100" s="228" t="s">
        <v>142</v>
      </c>
      <c r="AU100" s="228" t="s">
        <v>137</v>
      </c>
      <c r="AV100" s="12" t="s">
        <v>136</v>
      </c>
      <c r="AW100" s="12" t="s">
        <v>38</v>
      </c>
      <c r="AX100" s="12" t="s">
        <v>10</v>
      </c>
      <c r="AY100" s="228" t="s">
        <v>128</v>
      </c>
    </row>
    <row r="101" spans="2:65" s="10" customFormat="1" ht="29.85" customHeight="1">
      <c r="B101" s="174"/>
      <c r="C101" s="175"/>
      <c r="D101" s="188" t="s">
        <v>75</v>
      </c>
      <c r="E101" s="189" t="s">
        <v>155</v>
      </c>
      <c r="F101" s="189" t="s">
        <v>156</v>
      </c>
      <c r="G101" s="175"/>
      <c r="H101" s="175"/>
      <c r="I101" s="178"/>
      <c r="J101" s="190">
        <f>BK101</f>
        <v>0</v>
      </c>
      <c r="K101" s="175"/>
      <c r="L101" s="180"/>
      <c r="M101" s="181"/>
      <c r="N101" s="182"/>
      <c r="O101" s="182"/>
      <c r="P101" s="183">
        <f>SUM(P102:P124)</f>
        <v>0</v>
      </c>
      <c r="Q101" s="182"/>
      <c r="R101" s="183">
        <f>SUM(R102:R124)</f>
        <v>5.2103000000000002E-3</v>
      </c>
      <c r="S101" s="182"/>
      <c r="T101" s="184">
        <f>SUM(T102:T124)</f>
        <v>0</v>
      </c>
      <c r="AR101" s="185" t="s">
        <v>10</v>
      </c>
      <c r="AT101" s="186" t="s">
        <v>75</v>
      </c>
      <c r="AU101" s="186" t="s">
        <v>10</v>
      </c>
      <c r="AY101" s="185" t="s">
        <v>128</v>
      </c>
      <c r="BK101" s="187">
        <f>SUM(BK102:BK124)</f>
        <v>0</v>
      </c>
    </row>
    <row r="102" spans="2:65" s="1" customFormat="1" ht="31.5" customHeight="1">
      <c r="B102" s="39"/>
      <c r="C102" s="191" t="s">
        <v>157</v>
      </c>
      <c r="D102" s="191" t="s">
        <v>131</v>
      </c>
      <c r="E102" s="192" t="s">
        <v>158</v>
      </c>
      <c r="F102" s="193" t="s">
        <v>159</v>
      </c>
      <c r="G102" s="194" t="s">
        <v>134</v>
      </c>
      <c r="H102" s="195">
        <v>9.48</v>
      </c>
      <c r="I102" s="196"/>
      <c r="J102" s="197">
        <f>ROUND(I102*H102,0)</f>
        <v>0</v>
      </c>
      <c r="K102" s="193" t="s">
        <v>135</v>
      </c>
      <c r="L102" s="59"/>
      <c r="M102" s="198" t="s">
        <v>23</v>
      </c>
      <c r="N102" s="199" t="s">
        <v>50</v>
      </c>
      <c r="O102" s="40"/>
      <c r="P102" s="200">
        <f>O102*H102</f>
        <v>0</v>
      </c>
      <c r="Q102" s="200">
        <v>1.2999999999999999E-4</v>
      </c>
      <c r="R102" s="200">
        <f>Q102*H102</f>
        <v>1.2324E-3</v>
      </c>
      <c r="S102" s="200">
        <v>0</v>
      </c>
      <c r="T102" s="201">
        <f>S102*H102</f>
        <v>0</v>
      </c>
      <c r="AR102" s="22" t="s">
        <v>136</v>
      </c>
      <c r="AT102" s="22" t="s">
        <v>131</v>
      </c>
      <c r="AU102" s="22" t="s">
        <v>137</v>
      </c>
      <c r="AY102" s="22" t="s">
        <v>128</v>
      </c>
      <c r="BE102" s="202">
        <f>IF(N102="základní",J102,0)</f>
        <v>0</v>
      </c>
      <c r="BF102" s="202">
        <f>IF(N102="snížená",J102,0)</f>
        <v>0</v>
      </c>
      <c r="BG102" s="202">
        <f>IF(N102="zákl. přenesená",J102,0)</f>
        <v>0</v>
      </c>
      <c r="BH102" s="202">
        <f>IF(N102="sníž. přenesená",J102,0)</f>
        <v>0</v>
      </c>
      <c r="BI102" s="202">
        <f>IF(N102="nulová",J102,0)</f>
        <v>0</v>
      </c>
      <c r="BJ102" s="22" t="s">
        <v>138</v>
      </c>
      <c r="BK102" s="202">
        <f>ROUND(I102*H102,0)</f>
        <v>0</v>
      </c>
      <c r="BL102" s="22" t="s">
        <v>136</v>
      </c>
      <c r="BM102" s="22" t="s">
        <v>160</v>
      </c>
    </row>
    <row r="103" spans="2:65" s="1" customFormat="1" ht="54">
      <c r="B103" s="39"/>
      <c r="C103" s="61"/>
      <c r="D103" s="203" t="s">
        <v>140</v>
      </c>
      <c r="E103" s="61"/>
      <c r="F103" s="204" t="s">
        <v>161</v>
      </c>
      <c r="G103" s="61"/>
      <c r="H103" s="61"/>
      <c r="I103" s="161"/>
      <c r="J103" s="61"/>
      <c r="K103" s="61"/>
      <c r="L103" s="59"/>
      <c r="M103" s="205"/>
      <c r="N103" s="40"/>
      <c r="O103" s="40"/>
      <c r="P103" s="40"/>
      <c r="Q103" s="40"/>
      <c r="R103" s="40"/>
      <c r="S103" s="40"/>
      <c r="T103" s="76"/>
      <c r="AT103" s="22" t="s">
        <v>140</v>
      </c>
      <c r="AU103" s="22" t="s">
        <v>137</v>
      </c>
    </row>
    <row r="104" spans="2:65" s="11" customFormat="1" ht="13.5">
      <c r="B104" s="206"/>
      <c r="C104" s="207"/>
      <c r="D104" s="203" t="s">
        <v>142</v>
      </c>
      <c r="E104" s="208" t="s">
        <v>23</v>
      </c>
      <c r="F104" s="209" t="s">
        <v>162</v>
      </c>
      <c r="G104" s="207"/>
      <c r="H104" s="210">
        <v>3.6</v>
      </c>
      <c r="I104" s="211"/>
      <c r="J104" s="207"/>
      <c r="K104" s="207"/>
      <c r="L104" s="212"/>
      <c r="M104" s="213"/>
      <c r="N104" s="214"/>
      <c r="O104" s="214"/>
      <c r="P104" s="214"/>
      <c r="Q104" s="214"/>
      <c r="R104" s="214"/>
      <c r="S104" s="214"/>
      <c r="T104" s="215"/>
      <c r="AT104" s="216" t="s">
        <v>142</v>
      </c>
      <c r="AU104" s="216" t="s">
        <v>137</v>
      </c>
      <c r="AV104" s="11" t="s">
        <v>137</v>
      </c>
      <c r="AW104" s="11" t="s">
        <v>38</v>
      </c>
      <c r="AX104" s="11" t="s">
        <v>76</v>
      </c>
      <c r="AY104" s="216" t="s">
        <v>128</v>
      </c>
    </row>
    <row r="105" spans="2:65" s="11" customFormat="1" ht="13.5">
      <c r="B105" s="206"/>
      <c r="C105" s="207"/>
      <c r="D105" s="203" t="s">
        <v>142</v>
      </c>
      <c r="E105" s="208" t="s">
        <v>23</v>
      </c>
      <c r="F105" s="209" t="s">
        <v>163</v>
      </c>
      <c r="G105" s="207"/>
      <c r="H105" s="210">
        <v>4.08</v>
      </c>
      <c r="I105" s="211"/>
      <c r="J105" s="207"/>
      <c r="K105" s="207"/>
      <c r="L105" s="212"/>
      <c r="M105" s="213"/>
      <c r="N105" s="214"/>
      <c r="O105" s="214"/>
      <c r="P105" s="214"/>
      <c r="Q105" s="214"/>
      <c r="R105" s="214"/>
      <c r="S105" s="214"/>
      <c r="T105" s="215"/>
      <c r="AT105" s="216" t="s">
        <v>142</v>
      </c>
      <c r="AU105" s="216" t="s">
        <v>137</v>
      </c>
      <c r="AV105" s="11" t="s">
        <v>137</v>
      </c>
      <c r="AW105" s="11" t="s">
        <v>38</v>
      </c>
      <c r="AX105" s="11" t="s">
        <v>76</v>
      </c>
      <c r="AY105" s="216" t="s">
        <v>128</v>
      </c>
    </row>
    <row r="106" spans="2:65" s="11" customFormat="1" ht="13.5">
      <c r="B106" s="206"/>
      <c r="C106" s="207"/>
      <c r="D106" s="203" t="s">
        <v>142</v>
      </c>
      <c r="E106" s="208" t="s">
        <v>23</v>
      </c>
      <c r="F106" s="209" t="s">
        <v>164</v>
      </c>
      <c r="G106" s="207"/>
      <c r="H106" s="210">
        <v>1.8</v>
      </c>
      <c r="I106" s="211"/>
      <c r="J106" s="207"/>
      <c r="K106" s="207"/>
      <c r="L106" s="212"/>
      <c r="M106" s="213"/>
      <c r="N106" s="214"/>
      <c r="O106" s="214"/>
      <c r="P106" s="214"/>
      <c r="Q106" s="214"/>
      <c r="R106" s="214"/>
      <c r="S106" s="214"/>
      <c r="T106" s="215"/>
      <c r="AT106" s="216" t="s">
        <v>142</v>
      </c>
      <c r="AU106" s="216" t="s">
        <v>137</v>
      </c>
      <c r="AV106" s="11" t="s">
        <v>137</v>
      </c>
      <c r="AW106" s="11" t="s">
        <v>38</v>
      </c>
      <c r="AX106" s="11" t="s">
        <v>76</v>
      </c>
      <c r="AY106" s="216" t="s">
        <v>128</v>
      </c>
    </row>
    <row r="107" spans="2:65" s="12" customFormat="1" ht="13.5">
      <c r="B107" s="217"/>
      <c r="C107" s="218"/>
      <c r="D107" s="219" t="s">
        <v>142</v>
      </c>
      <c r="E107" s="220" t="s">
        <v>23</v>
      </c>
      <c r="F107" s="221" t="s">
        <v>147</v>
      </c>
      <c r="G107" s="218"/>
      <c r="H107" s="222">
        <v>9.48</v>
      </c>
      <c r="I107" s="223"/>
      <c r="J107" s="218"/>
      <c r="K107" s="218"/>
      <c r="L107" s="224"/>
      <c r="M107" s="225"/>
      <c r="N107" s="226"/>
      <c r="O107" s="226"/>
      <c r="P107" s="226"/>
      <c r="Q107" s="226"/>
      <c r="R107" s="226"/>
      <c r="S107" s="226"/>
      <c r="T107" s="227"/>
      <c r="AT107" s="228" t="s">
        <v>142</v>
      </c>
      <c r="AU107" s="228" t="s">
        <v>137</v>
      </c>
      <c r="AV107" s="12" t="s">
        <v>136</v>
      </c>
      <c r="AW107" s="12" t="s">
        <v>38</v>
      </c>
      <c r="AX107" s="12" t="s">
        <v>10</v>
      </c>
      <c r="AY107" s="228" t="s">
        <v>128</v>
      </c>
    </row>
    <row r="108" spans="2:65" s="1" customFormat="1" ht="31.5" customHeight="1">
      <c r="B108" s="39"/>
      <c r="C108" s="191" t="s">
        <v>136</v>
      </c>
      <c r="D108" s="191" t="s">
        <v>131</v>
      </c>
      <c r="E108" s="192" t="s">
        <v>165</v>
      </c>
      <c r="F108" s="193" t="s">
        <v>166</v>
      </c>
      <c r="G108" s="194" t="s">
        <v>134</v>
      </c>
      <c r="H108" s="195">
        <v>3.6</v>
      </c>
      <c r="I108" s="196"/>
      <c r="J108" s="197">
        <f>ROUND(I108*H108,0)</f>
        <v>0</v>
      </c>
      <c r="K108" s="193" t="s">
        <v>135</v>
      </c>
      <c r="L108" s="59"/>
      <c r="M108" s="198" t="s">
        <v>23</v>
      </c>
      <c r="N108" s="199" t="s">
        <v>50</v>
      </c>
      <c r="O108" s="40"/>
      <c r="P108" s="200">
        <f>O108*H108</f>
        <v>0</v>
      </c>
      <c r="Q108" s="200">
        <v>2.1000000000000001E-4</v>
      </c>
      <c r="R108" s="200">
        <f>Q108*H108</f>
        <v>7.5600000000000005E-4</v>
      </c>
      <c r="S108" s="200">
        <v>0</v>
      </c>
      <c r="T108" s="201">
        <f>S108*H108</f>
        <v>0</v>
      </c>
      <c r="AR108" s="22" t="s">
        <v>136</v>
      </c>
      <c r="AT108" s="22" t="s">
        <v>131</v>
      </c>
      <c r="AU108" s="22" t="s">
        <v>137</v>
      </c>
      <c r="AY108" s="22" t="s">
        <v>128</v>
      </c>
      <c r="BE108" s="202">
        <f>IF(N108="základní",J108,0)</f>
        <v>0</v>
      </c>
      <c r="BF108" s="202">
        <f>IF(N108="snížená",J108,0)</f>
        <v>0</v>
      </c>
      <c r="BG108" s="202">
        <f>IF(N108="zákl. přenesená",J108,0)</f>
        <v>0</v>
      </c>
      <c r="BH108" s="202">
        <f>IF(N108="sníž. přenesená",J108,0)</f>
        <v>0</v>
      </c>
      <c r="BI108" s="202">
        <f>IF(N108="nulová",J108,0)</f>
        <v>0</v>
      </c>
      <c r="BJ108" s="22" t="s">
        <v>138</v>
      </c>
      <c r="BK108" s="202">
        <f>ROUND(I108*H108,0)</f>
        <v>0</v>
      </c>
      <c r="BL108" s="22" t="s">
        <v>136</v>
      </c>
      <c r="BM108" s="22" t="s">
        <v>167</v>
      </c>
    </row>
    <row r="109" spans="2:65" s="1" customFormat="1" ht="54">
      <c r="B109" s="39"/>
      <c r="C109" s="61"/>
      <c r="D109" s="203" t="s">
        <v>140</v>
      </c>
      <c r="E109" s="61"/>
      <c r="F109" s="204" t="s">
        <v>161</v>
      </c>
      <c r="G109" s="61"/>
      <c r="H109" s="61"/>
      <c r="I109" s="161"/>
      <c r="J109" s="61"/>
      <c r="K109" s="61"/>
      <c r="L109" s="59"/>
      <c r="M109" s="205"/>
      <c r="N109" s="40"/>
      <c r="O109" s="40"/>
      <c r="P109" s="40"/>
      <c r="Q109" s="40"/>
      <c r="R109" s="40"/>
      <c r="S109" s="40"/>
      <c r="T109" s="76"/>
      <c r="AT109" s="22" t="s">
        <v>140</v>
      </c>
      <c r="AU109" s="22" t="s">
        <v>137</v>
      </c>
    </row>
    <row r="110" spans="2:65" s="11" customFormat="1" ht="13.5">
      <c r="B110" s="206"/>
      <c r="C110" s="207"/>
      <c r="D110" s="219" t="s">
        <v>142</v>
      </c>
      <c r="E110" s="232" t="s">
        <v>23</v>
      </c>
      <c r="F110" s="233" t="s">
        <v>168</v>
      </c>
      <c r="G110" s="207"/>
      <c r="H110" s="234">
        <v>3.6</v>
      </c>
      <c r="I110" s="211"/>
      <c r="J110" s="207"/>
      <c r="K110" s="207"/>
      <c r="L110" s="212"/>
      <c r="M110" s="213"/>
      <c r="N110" s="214"/>
      <c r="O110" s="214"/>
      <c r="P110" s="214"/>
      <c r="Q110" s="214"/>
      <c r="R110" s="214"/>
      <c r="S110" s="214"/>
      <c r="T110" s="215"/>
      <c r="AT110" s="216" t="s">
        <v>142</v>
      </c>
      <c r="AU110" s="216" t="s">
        <v>137</v>
      </c>
      <c r="AV110" s="11" t="s">
        <v>137</v>
      </c>
      <c r="AW110" s="11" t="s">
        <v>38</v>
      </c>
      <c r="AX110" s="11" t="s">
        <v>10</v>
      </c>
      <c r="AY110" s="216" t="s">
        <v>128</v>
      </c>
    </row>
    <row r="111" spans="2:65" s="1" customFormat="1" ht="31.5" customHeight="1">
      <c r="B111" s="39"/>
      <c r="C111" s="191" t="s">
        <v>138</v>
      </c>
      <c r="D111" s="191" t="s">
        <v>131</v>
      </c>
      <c r="E111" s="192" t="s">
        <v>169</v>
      </c>
      <c r="F111" s="193" t="s">
        <v>170</v>
      </c>
      <c r="G111" s="194" t="s">
        <v>134</v>
      </c>
      <c r="H111" s="195">
        <v>33.094999999999999</v>
      </c>
      <c r="I111" s="196"/>
      <c r="J111" s="197">
        <f>ROUND(I111*H111,0)</f>
        <v>0</v>
      </c>
      <c r="K111" s="193" t="s">
        <v>135</v>
      </c>
      <c r="L111" s="59"/>
      <c r="M111" s="198" t="s">
        <v>23</v>
      </c>
      <c r="N111" s="199" t="s">
        <v>50</v>
      </c>
      <c r="O111" s="40"/>
      <c r="P111" s="200">
        <f>O111*H111</f>
        <v>0</v>
      </c>
      <c r="Q111" s="200">
        <v>2.0000000000000002E-5</v>
      </c>
      <c r="R111" s="200">
        <f>Q111*H111</f>
        <v>6.6189999999999999E-4</v>
      </c>
      <c r="S111" s="200">
        <v>0</v>
      </c>
      <c r="T111" s="201">
        <f>S111*H111</f>
        <v>0</v>
      </c>
      <c r="AR111" s="22" t="s">
        <v>136</v>
      </c>
      <c r="AT111" s="22" t="s">
        <v>131</v>
      </c>
      <c r="AU111" s="22" t="s">
        <v>137</v>
      </c>
      <c r="AY111" s="22" t="s">
        <v>128</v>
      </c>
      <c r="BE111" s="202">
        <f>IF(N111="základní",J111,0)</f>
        <v>0</v>
      </c>
      <c r="BF111" s="202">
        <f>IF(N111="snížená",J111,0)</f>
        <v>0</v>
      </c>
      <c r="BG111" s="202">
        <f>IF(N111="zákl. přenesená",J111,0)</f>
        <v>0</v>
      </c>
      <c r="BH111" s="202">
        <f>IF(N111="sníž. přenesená",J111,0)</f>
        <v>0</v>
      </c>
      <c r="BI111" s="202">
        <f>IF(N111="nulová",J111,0)</f>
        <v>0</v>
      </c>
      <c r="BJ111" s="22" t="s">
        <v>138</v>
      </c>
      <c r="BK111" s="202">
        <f>ROUND(I111*H111,0)</f>
        <v>0</v>
      </c>
      <c r="BL111" s="22" t="s">
        <v>136</v>
      </c>
      <c r="BM111" s="22" t="s">
        <v>171</v>
      </c>
    </row>
    <row r="112" spans="2:65" s="1" customFormat="1" ht="243">
      <c r="B112" s="39"/>
      <c r="C112" s="61"/>
      <c r="D112" s="203" t="s">
        <v>140</v>
      </c>
      <c r="E112" s="61"/>
      <c r="F112" s="204" t="s">
        <v>172</v>
      </c>
      <c r="G112" s="61"/>
      <c r="H112" s="61"/>
      <c r="I112" s="161"/>
      <c r="J112" s="61"/>
      <c r="K112" s="61"/>
      <c r="L112" s="59"/>
      <c r="M112" s="205"/>
      <c r="N112" s="40"/>
      <c r="O112" s="40"/>
      <c r="P112" s="40"/>
      <c r="Q112" s="40"/>
      <c r="R112" s="40"/>
      <c r="S112" s="40"/>
      <c r="T112" s="76"/>
      <c r="AT112" s="22" t="s">
        <v>140</v>
      </c>
      <c r="AU112" s="22" t="s">
        <v>137</v>
      </c>
    </row>
    <row r="113" spans="2:65" s="11" customFormat="1" ht="13.5">
      <c r="B113" s="206"/>
      <c r="C113" s="207"/>
      <c r="D113" s="203" t="s">
        <v>142</v>
      </c>
      <c r="E113" s="208" t="s">
        <v>23</v>
      </c>
      <c r="F113" s="209" t="s">
        <v>173</v>
      </c>
      <c r="G113" s="207"/>
      <c r="H113" s="210">
        <v>8.1</v>
      </c>
      <c r="I113" s="211"/>
      <c r="J113" s="207"/>
      <c r="K113" s="207"/>
      <c r="L113" s="212"/>
      <c r="M113" s="213"/>
      <c r="N113" s="214"/>
      <c r="O113" s="214"/>
      <c r="P113" s="214"/>
      <c r="Q113" s="214"/>
      <c r="R113" s="214"/>
      <c r="S113" s="214"/>
      <c r="T113" s="215"/>
      <c r="AT113" s="216" t="s">
        <v>142</v>
      </c>
      <c r="AU113" s="216" t="s">
        <v>137</v>
      </c>
      <c r="AV113" s="11" t="s">
        <v>137</v>
      </c>
      <c r="AW113" s="11" t="s">
        <v>38</v>
      </c>
      <c r="AX113" s="11" t="s">
        <v>76</v>
      </c>
      <c r="AY113" s="216" t="s">
        <v>128</v>
      </c>
    </row>
    <row r="114" spans="2:65" s="11" customFormat="1" ht="13.5">
      <c r="B114" s="206"/>
      <c r="C114" s="207"/>
      <c r="D114" s="203" t="s">
        <v>142</v>
      </c>
      <c r="E114" s="208" t="s">
        <v>23</v>
      </c>
      <c r="F114" s="209" t="s">
        <v>174</v>
      </c>
      <c r="G114" s="207"/>
      <c r="H114" s="210">
        <v>10.8</v>
      </c>
      <c r="I114" s="211"/>
      <c r="J114" s="207"/>
      <c r="K114" s="207"/>
      <c r="L114" s="212"/>
      <c r="M114" s="213"/>
      <c r="N114" s="214"/>
      <c r="O114" s="214"/>
      <c r="P114" s="214"/>
      <c r="Q114" s="214"/>
      <c r="R114" s="214"/>
      <c r="S114" s="214"/>
      <c r="T114" s="215"/>
      <c r="AT114" s="216" t="s">
        <v>142</v>
      </c>
      <c r="AU114" s="216" t="s">
        <v>137</v>
      </c>
      <c r="AV114" s="11" t="s">
        <v>137</v>
      </c>
      <c r="AW114" s="11" t="s">
        <v>38</v>
      </c>
      <c r="AX114" s="11" t="s">
        <v>76</v>
      </c>
      <c r="AY114" s="216" t="s">
        <v>128</v>
      </c>
    </row>
    <row r="115" spans="2:65" s="11" customFormat="1" ht="13.5">
      <c r="B115" s="206"/>
      <c r="C115" s="207"/>
      <c r="D115" s="203" t="s">
        <v>142</v>
      </c>
      <c r="E115" s="208" t="s">
        <v>23</v>
      </c>
      <c r="F115" s="209" t="s">
        <v>175</v>
      </c>
      <c r="G115" s="207"/>
      <c r="H115" s="210">
        <v>1.8</v>
      </c>
      <c r="I115" s="211"/>
      <c r="J115" s="207"/>
      <c r="K115" s="207"/>
      <c r="L115" s="212"/>
      <c r="M115" s="213"/>
      <c r="N115" s="214"/>
      <c r="O115" s="214"/>
      <c r="P115" s="214"/>
      <c r="Q115" s="214"/>
      <c r="R115" s="214"/>
      <c r="S115" s="214"/>
      <c r="T115" s="215"/>
      <c r="AT115" s="216" t="s">
        <v>142</v>
      </c>
      <c r="AU115" s="216" t="s">
        <v>137</v>
      </c>
      <c r="AV115" s="11" t="s">
        <v>137</v>
      </c>
      <c r="AW115" s="11" t="s">
        <v>38</v>
      </c>
      <c r="AX115" s="11" t="s">
        <v>76</v>
      </c>
      <c r="AY115" s="216" t="s">
        <v>128</v>
      </c>
    </row>
    <row r="116" spans="2:65" s="11" customFormat="1" ht="13.5">
      <c r="B116" s="206"/>
      <c r="C116" s="207"/>
      <c r="D116" s="203" t="s">
        <v>142</v>
      </c>
      <c r="E116" s="208" t="s">
        <v>23</v>
      </c>
      <c r="F116" s="209" t="s">
        <v>176</v>
      </c>
      <c r="G116" s="207"/>
      <c r="H116" s="210">
        <v>12.395</v>
      </c>
      <c r="I116" s="211"/>
      <c r="J116" s="207"/>
      <c r="K116" s="207"/>
      <c r="L116" s="212"/>
      <c r="M116" s="213"/>
      <c r="N116" s="214"/>
      <c r="O116" s="214"/>
      <c r="P116" s="214"/>
      <c r="Q116" s="214"/>
      <c r="R116" s="214"/>
      <c r="S116" s="214"/>
      <c r="T116" s="215"/>
      <c r="AT116" s="216" t="s">
        <v>142</v>
      </c>
      <c r="AU116" s="216" t="s">
        <v>137</v>
      </c>
      <c r="AV116" s="11" t="s">
        <v>137</v>
      </c>
      <c r="AW116" s="11" t="s">
        <v>38</v>
      </c>
      <c r="AX116" s="11" t="s">
        <v>76</v>
      </c>
      <c r="AY116" s="216" t="s">
        <v>128</v>
      </c>
    </row>
    <row r="117" spans="2:65" s="12" customFormat="1" ht="13.5">
      <c r="B117" s="217"/>
      <c r="C117" s="218"/>
      <c r="D117" s="219" t="s">
        <v>142</v>
      </c>
      <c r="E117" s="220" t="s">
        <v>23</v>
      </c>
      <c r="F117" s="221" t="s">
        <v>147</v>
      </c>
      <c r="G117" s="218"/>
      <c r="H117" s="222">
        <v>33.094999999999999</v>
      </c>
      <c r="I117" s="223"/>
      <c r="J117" s="218"/>
      <c r="K117" s="218"/>
      <c r="L117" s="224"/>
      <c r="M117" s="225"/>
      <c r="N117" s="226"/>
      <c r="O117" s="226"/>
      <c r="P117" s="226"/>
      <c r="Q117" s="226"/>
      <c r="R117" s="226"/>
      <c r="S117" s="226"/>
      <c r="T117" s="227"/>
      <c r="AT117" s="228" t="s">
        <v>142</v>
      </c>
      <c r="AU117" s="228" t="s">
        <v>137</v>
      </c>
      <c r="AV117" s="12" t="s">
        <v>136</v>
      </c>
      <c r="AW117" s="12" t="s">
        <v>38</v>
      </c>
      <c r="AX117" s="12" t="s">
        <v>10</v>
      </c>
      <c r="AY117" s="228" t="s">
        <v>128</v>
      </c>
    </row>
    <row r="118" spans="2:65" s="1" customFormat="1" ht="57" customHeight="1">
      <c r="B118" s="39"/>
      <c r="C118" s="191" t="s">
        <v>129</v>
      </c>
      <c r="D118" s="191" t="s">
        <v>131</v>
      </c>
      <c r="E118" s="192" t="s">
        <v>177</v>
      </c>
      <c r="F118" s="193" t="s">
        <v>178</v>
      </c>
      <c r="G118" s="194" t="s">
        <v>134</v>
      </c>
      <c r="H118" s="195">
        <v>64</v>
      </c>
      <c r="I118" s="196"/>
      <c r="J118" s="197">
        <f>ROUND(I118*H118,0)</f>
        <v>0</v>
      </c>
      <c r="K118" s="193" t="s">
        <v>135</v>
      </c>
      <c r="L118" s="59"/>
      <c r="M118" s="198" t="s">
        <v>23</v>
      </c>
      <c r="N118" s="199" t="s">
        <v>50</v>
      </c>
      <c r="O118" s="40"/>
      <c r="P118" s="200">
        <f>O118*H118</f>
        <v>0</v>
      </c>
      <c r="Q118" s="200">
        <v>4.0000000000000003E-5</v>
      </c>
      <c r="R118" s="200">
        <f>Q118*H118</f>
        <v>2.5600000000000002E-3</v>
      </c>
      <c r="S118" s="200">
        <v>0</v>
      </c>
      <c r="T118" s="201">
        <f>S118*H118</f>
        <v>0</v>
      </c>
      <c r="AR118" s="22" t="s">
        <v>136</v>
      </c>
      <c r="AT118" s="22" t="s">
        <v>131</v>
      </c>
      <c r="AU118" s="22" t="s">
        <v>137</v>
      </c>
      <c r="AY118" s="22" t="s">
        <v>128</v>
      </c>
      <c r="BE118" s="202">
        <f>IF(N118="základní",J118,0)</f>
        <v>0</v>
      </c>
      <c r="BF118" s="202">
        <f>IF(N118="snížená",J118,0)</f>
        <v>0</v>
      </c>
      <c r="BG118" s="202">
        <f>IF(N118="zákl. přenesená",J118,0)</f>
        <v>0</v>
      </c>
      <c r="BH118" s="202">
        <f>IF(N118="sníž. přenesená",J118,0)</f>
        <v>0</v>
      </c>
      <c r="BI118" s="202">
        <f>IF(N118="nulová",J118,0)</f>
        <v>0</v>
      </c>
      <c r="BJ118" s="22" t="s">
        <v>138</v>
      </c>
      <c r="BK118" s="202">
        <f>ROUND(I118*H118,0)</f>
        <v>0</v>
      </c>
      <c r="BL118" s="22" t="s">
        <v>136</v>
      </c>
      <c r="BM118" s="22" t="s">
        <v>179</v>
      </c>
    </row>
    <row r="119" spans="2:65" s="1" customFormat="1" ht="94.5">
      <c r="B119" s="39"/>
      <c r="C119" s="61"/>
      <c r="D119" s="203" t="s">
        <v>140</v>
      </c>
      <c r="E119" s="61"/>
      <c r="F119" s="204" t="s">
        <v>180</v>
      </c>
      <c r="G119" s="61"/>
      <c r="H119" s="61"/>
      <c r="I119" s="161"/>
      <c r="J119" s="61"/>
      <c r="K119" s="61"/>
      <c r="L119" s="59"/>
      <c r="M119" s="205"/>
      <c r="N119" s="40"/>
      <c r="O119" s="40"/>
      <c r="P119" s="40"/>
      <c r="Q119" s="40"/>
      <c r="R119" s="40"/>
      <c r="S119" s="40"/>
      <c r="T119" s="76"/>
      <c r="AT119" s="22" t="s">
        <v>140</v>
      </c>
      <c r="AU119" s="22" t="s">
        <v>137</v>
      </c>
    </row>
    <row r="120" spans="2:65" s="11" customFormat="1" ht="13.5">
      <c r="B120" s="206"/>
      <c r="C120" s="207"/>
      <c r="D120" s="203" t="s">
        <v>142</v>
      </c>
      <c r="E120" s="208" t="s">
        <v>23</v>
      </c>
      <c r="F120" s="209" t="s">
        <v>143</v>
      </c>
      <c r="G120" s="207"/>
      <c r="H120" s="210">
        <v>20</v>
      </c>
      <c r="I120" s="211"/>
      <c r="J120" s="207"/>
      <c r="K120" s="207"/>
      <c r="L120" s="212"/>
      <c r="M120" s="213"/>
      <c r="N120" s="214"/>
      <c r="O120" s="214"/>
      <c r="P120" s="214"/>
      <c r="Q120" s="214"/>
      <c r="R120" s="214"/>
      <c r="S120" s="214"/>
      <c r="T120" s="215"/>
      <c r="AT120" s="216" t="s">
        <v>142</v>
      </c>
      <c r="AU120" s="216" t="s">
        <v>137</v>
      </c>
      <c r="AV120" s="11" t="s">
        <v>137</v>
      </c>
      <c r="AW120" s="11" t="s">
        <v>38</v>
      </c>
      <c r="AX120" s="11" t="s">
        <v>76</v>
      </c>
      <c r="AY120" s="216" t="s">
        <v>128</v>
      </c>
    </row>
    <row r="121" spans="2:65" s="11" customFormat="1" ht="13.5">
      <c r="B121" s="206"/>
      <c r="C121" s="207"/>
      <c r="D121" s="203" t="s">
        <v>142</v>
      </c>
      <c r="E121" s="208" t="s">
        <v>23</v>
      </c>
      <c r="F121" s="209" t="s">
        <v>144</v>
      </c>
      <c r="G121" s="207"/>
      <c r="H121" s="210">
        <v>20</v>
      </c>
      <c r="I121" s="211"/>
      <c r="J121" s="207"/>
      <c r="K121" s="207"/>
      <c r="L121" s="212"/>
      <c r="M121" s="213"/>
      <c r="N121" s="214"/>
      <c r="O121" s="214"/>
      <c r="P121" s="214"/>
      <c r="Q121" s="214"/>
      <c r="R121" s="214"/>
      <c r="S121" s="214"/>
      <c r="T121" s="215"/>
      <c r="AT121" s="216" t="s">
        <v>142</v>
      </c>
      <c r="AU121" s="216" t="s">
        <v>137</v>
      </c>
      <c r="AV121" s="11" t="s">
        <v>137</v>
      </c>
      <c r="AW121" s="11" t="s">
        <v>38</v>
      </c>
      <c r="AX121" s="11" t="s">
        <v>76</v>
      </c>
      <c r="AY121" s="216" t="s">
        <v>128</v>
      </c>
    </row>
    <row r="122" spans="2:65" s="11" customFormat="1" ht="13.5">
      <c r="B122" s="206"/>
      <c r="C122" s="207"/>
      <c r="D122" s="203" t="s">
        <v>142</v>
      </c>
      <c r="E122" s="208" t="s">
        <v>23</v>
      </c>
      <c r="F122" s="209" t="s">
        <v>145</v>
      </c>
      <c r="G122" s="207"/>
      <c r="H122" s="210">
        <v>12</v>
      </c>
      <c r="I122" s="211"/>
      <c r="J122" s="207"/>
      <c r="K122" s="207"/>
      <c r="L122" s="212"/>
      <c r="M122" s="213"/>
      <c r="N122" s="214"/>
      <c r="O122" s="214"/>
      <c r="P122" s="214"/>
      <c r="Q122" s="214"/>
      <c r="R122" s="214"/>
      <c r="S122" s="214"/>
      <c r="T122" s="215"/>
      <c r="AT122" s="216" t="s">
        <v>142</v>
      </c>
      <c r="AU122" s="216" t="s">
        <v>137</v>
      </c>
      <c r="AV122" s="11" t="s">
        <v>137</v>
      </c>
      <c r="AW122" s="11" t="s">
        <v>38</v>
      </c>
      <c r="AX122" s="11" t="s">
        <v>76</v>
      </c>
      <c r="AY122" s="216" t="s">
        <v>128</v>
      </c>
    </row>
    <row r="123" spans="2:65" s="11" customFormat="1" ht="13.5">
      <c r="B123" s="206"/>
      <c r="C123" s="207"/>
      <c r="D123" s="203" t="s">
        <v>142</v>
      </c>
      <c r="E123" s="208" t="s">
        <v>23</v>
      </c>
      <c r="F123" s="209" t="s">
        <v>146</v>
      </c>
      <c r="G123" s="207"/>
      <c r="H123" s="210">
        <v>12</v>
      </c>
      <c r="I123" s="211"/>
      <c r="J123" s="207"/>
      <c r="K123" s="207"/>
      <c r="L123" s="212"/>
      <c r="M123" s="213"/>
      <c r="N123" s="214"/>
      <c r="O123" s="214"/>
      <c r="P123" s="214"/>
      <c r="Q123" s="214"/>
      <c r="R123" s="214"/>
      <c r="S123" s="214"/>
      <c r="T123" s="215"/>
      <c r="AT123" s="216" t="s">
        <v>142</v>
      </c>
      <c r="AU123" s="216" t="s">
        <v>137</v>
      </c>
      <c r="AV123" s="11" t="s">
        <v>137</v>
      </c>
      <c r="AW123" s="11" t="s">
        <v>38</v>
      </c>
      <c r="AX123" s="11" t="s">
        <v>76</v>
      </c>
      <c r="AY123" s="216" t="s">
        <v>128</v>
      </c>
    </row>
    <row r="124" spans="2:65" s="12" customFormat="1" ht="13.5">
      <c r="B124" s="217"/>
      <c r="C124" s="218"/>
      <c r="D124" s="203" t="s">
        <v>142</v>
      </c>
      <c r="E124" s="229" t="s">
        <v>23</v>
      </c>
      <c r="F124" s="230" t="s">
        <v>147</v>
      </c>
      <c r="G124" s="218"/>
      <c r="H124" s="231">
        <v>64</v>
      </c>
      <c r="I124" s="223"/>
      <c r="J124" s="218"/>
      <c r="K124" s="218"/>
      <c r="L124" s="224"/>
      <c r="M124" s="225"/>
      <c r="N124" s="226"/>
      <c r="O124" s="226"/>
      <c r="P124" s="226"/>
      <c r="Q124" s="226"/>
      <c r="R124" s="226"/>
      <c r="S124" s="226"/>
      <c r="T124" s="227"/>
      <c r="AT124" s="228" t="s">
        <v>142</v>
      </c>
      <c r="AU124" s="228" t="s">
        <v>137</v>
      </c>
      <c r="AV124" s="12" t="s">
        <v>136</v>
      </c>
      <c r="AW124" s="12" t="s">
        <v>38</v>
      </c>
      <c r="AX124" s="12" t="s">
        <v>10</v>
      </c>
      <c r="AY124" s="228" t="s">
        <v>128</v>
      </c>
    </row>
    <row r="125" spans="2:65" s="10" customFormat="1" ht="29.85" customHeight="1">
      <c r="B125" s="174"/>
      <c r="C125" s="175"/>
      <c r="D125" s="188" t="s">
        <v>75</v>
      </c>
      <c r="E125" s="189" t="s">
        <v>181</v>
      </c>
      <c r="F125" s="189" t="s">
        <v>182</v>
      </c>
      <c r="G125" s="175"/>
      <c r="H125" s="175"/>
      <c r="I125" s="178"/>
      <c r="J125" s="190">
        <f>BK125</f>
        <v>0</v>
      </c>
      <c r="K125" s="175"/>
      <c r="L125" s="180"/>
      <c r="M125" s="181"/>
      <c r="N125" s="182"/>
      <c r="O125" s="182"/>
      <c r="P125" s="183">
        <f>SUM(P126:P127)</f>
        <v>0</v>
      </c>
      <c r="Q125" s="182"/>
      <c r="R125" s="183">
        <f>SUM(R126:R127)</f>
        <v>0</v>
      </c>
      <c r="S125" s="182"/>
      <c r="T125" s="184">
        <f>SUM(T126:T127)</f>
        <v>0</v>
      </c>
      <c r="AR125" s="185" t="s">
        <v>10</v>
      </c>
      <c r="AT125" s="186" t="s">
        <v>75</v>
      </c>
      <c r="AU125" s="186" t="s">
        <v>10</v>
      </c>
      <c r="AY125" s="185" t="s">
        <v>128</v>
      </c>
      <c r="BK125" s="187">
        <f>SUM(BK126:BK127)</f>
        <v>0</v>
      </c>
    </row>
    <row r="126" spans="2:65" s="1" customFormat="1" ht="44.25" customHeight="1">
      <c r="B126" s="39"/>
      <c r="C126" s="191" t="s">
        <v>183</v>
      </c>
      <c r="D126" s="191" t="s">
        <v>131</v>
      </c>
      <c r="E126" s="192" t="s">
        <v>184</v>
      </c>
      <c r="F126" s="193" t="s">
        <v>185</v>
      </c>
      <c r="G126" s="194" t="s">
        <v>186</v>
      </c>
      <c r="H126" s="195">
        <v>2.5999999999999999E-2</v>
      </c>
      <c r="I126" s="196"/>
      <c r="J126" s="197">
        <f>ROUND(I126*H126,0)</f>
        <v>0</v>
      </c>
      <c r="K126" s="193" t="s">
        <v>135</v>
      </c>
      <c r="L126" s="59"/>
      <c r="M126" s="198" t="s">
        <v>23</v>
      </c>
      <c r="N126" s="199" t="s">
        <v>50</v>
      </c>
      <c r="O126" s="40"/>
      <c r="P126" s="200">
        <f>O126*H126</f>
        <v>0</v>
      </c>
      <c r="Q126" s="200">
        <v>0</v>
      </c>
      <c r="R126" s="200">
        <f>Q126*H126</f>
        <v>0</v>
      </c>
      <c r="S126" s="200">
        <v>0</v>
      </c>
      <c r="T126" s="201">
        <f>S126*H126</f>
        <v>0</v>
      </c>
      <c r="AR126" s="22" t="s">
        <v>136</v>
      </c>
      <c r="AT126" s="22" t="s">
        <v>131</v>
      </c>
      <c r="AU126" s="22" t="s">
        <v>137</v>
      </c>
      <c r="AY126" s="22" t="s">
        <v>128</v>
      </c>
      <c r="BE126" s="202">
        <f>IF(N126="základní",J126,0)</f>
        <v>0</v>
      </c>
      <c r="BF126" s="202">
        <f>IF(N126="snížená",J126,0)</f>
        <v>0</v>
      </c>
      <c r="BG126" s="202">
        <f>IF(N126="zákl. přenesená",J126,0)</f>
        <v>0</v>
      </c>
      <c r="BH126" s="202">
        <f>IF(N126="sníž. přenesená",J126,0)</f>
        <v>0</v>
      </c>
      <c r="BI126" s="202">
        <f>IF(N126="nulová",J126,0)</f>
        <v>0</v>
      </c>
      <c r="BJ126" s="22" t="s">
        <v>138</v>
      </c>
      <c r="BK126" s="202">
        <f>ROUND(I126*H126,0)</f>
        <v>0</v>
      </c>
      <c r="BL126" s="22" t="s">
        <v>136</v>
      </c>
      <c r="BM126" s="22" t="s">
        <v>187</v>
      </c>
    </row>
    <row r="127" spans="2:65" s="1" customFormat="1" ht="81">
      <c r="B127" s="39"/>
      <c r="C127" s="61"/>
      <c r="D127" s="203" t="s">
        <v>140</v>
      </c>
      <c r="E127" s="61"/>
      <c r="F127" s="204" t="s">
        <v>188</v>
      </c>
      <c r="G127" s="61"/>
      <c r="H127" s="61"/>
      <c r="I127" s="161"/>
      <c r="J127" s="61"/>
      <c r="K127" s="61"/>
      <c r="L127" s="59"/>
      <c r="M127" s="205"/>
      <c r="N127" s="40"/>
      <c r="O127" s="40"/>
      <c r="P127" s="40"/>
      <c r="Q127" s="40"/>
      <c r="R127" s="40"/>
      <c r="S127" s="40"/>
      <c r="T127" s="76"/>
      <c r="AT127" s="22" t="s">
        <v>140</v>
      </c>
      <c r="AU127" s="22" t="s">
        <v>137</v>
      </c>
    </row>
    <row r="128" spans="2:65" s="10" customFormat="1" ht="37.35" customHeight="1">
      <c r="B128" s="174"/>
      <c r="C128" s="175"/>
      <c r="D128" s="176" t="s">
        <v>75</v>
      </c>
      <c r="E128" s="177" t="s">
        <v>189</v>
      </c>
      <c r="F128" s="177" t="s">
        <v>190</v>
      </c>
      <c r="G128" s="175"/>
      <c r="H128" s="175"/>
      <c r="I128" s="178"/>
      <c r="J128" s="179">
        <f>BK128</f>
        <v>0</v>
      </c>
      <c r="K128" s="175"/>
      <c r="L128" s="180"/>
      <c r="M128" s="181"/>
      <c r="N128" s="182"/>
      <c r="O128" s="182"/>
      <c r="P128" s="183">
        <f>P129+P153+P186</f>
        <v>0</v>
      </c>
      <c r="Q128" s="182"/>
      <c r="R128" s="183">
        <f>R129+R153+R186</f>
        <v>0.21917704999999998</v>
      </c>
      <c r="S128" s="182"/>
      <c r="T128" s="184">
        <f>T129+T153+T186</f>
        <v>1.1550099999999999</v>
      </c>
      <c r="AR128" s="185" t="s">
        <v>137</v>
      </c>
      <c r="AT128" s="186" t="s">
        <v>75</v>
      </c>
      <c r="AU128" s="186" t="s">
        <v>76</v>
      </c>
      <c r="AY128" s="185" t="s">
        <v>128</v>
      </c>
      <c r="BK128" s="187">
        <f>BK129+BK153+BK186</f>
        <v>0</v>
      </c>
    </row>
    <row r="129" spans="2:65" s="10" customFormat="1" ht="19.899999999999999" customHeight="1">
      <c r="B129" s="174"/>
      <c r="C129" s="175"/>
      <c r="D129" s="188" t="s">
        <v>75</v>
      </c>
      <c r="E129" s="189" t="s">
        <v>191</v>
      </c>
      <c r="F129" s="189" t="s">
        <v>192</v>
      </c>
      <c r="G129" s="175"/>
      <c r="H129" s="175"/>
      <c r="I129" s="178"/>
      <c r="J129" s="190">
        <f>BK129</f>
        <v>0</v>
      </c>
      <c r="K129" s="175"/>
      <c r="L129" s="180"/>
      <c r="M129" s="181"/>
      <c r="N129" s="182"/>
      <c r="O129" s="182"/>
      <c r="P129" s="183">
        <f>SUM(P130:P152)</f>
        <v>0</v>
      </c>
      <c r="Q129" s="182"/>
      <c r="R129" s="183">
        <f>SUM(R130:R152)</f>
        <v>0.16</v>
      </c>
      <c r="S129" s="182"/>
      <c r="T129" s="184">
        <f>SUM(T130:T152)</f>
        <v>1.1312</v>
      </c>
      <c r="AR129" s="185" t="s">
        <v>137</v>
      </c>
      <c r="AT129" s="186" t="s">
        <v>75</v>
      </c>
      <c r="AU129" s="186" t="s">
        <v>10</v>
      </c>
      <c r="AY129" s="185" t="s">
        <v>128</v>
      </c>
      <c r="BK129" s="187">
        <f>SUM(BK130:BK152)</f>
        <v>0</v>
      </c>
    </row>
    <row r="130" spans="2:65" s="1" customFormat="1" ht="22.5" customHeight="1">
      <c r="B130" s="39"/>
      <c r="C130" s="191" t="s">
        <v>193</v>
      </c>
      <c r="D130" s="191" t="s">
        <v>131</v>
      </c>
      <c r="E130" s="192" t="s">
        <v>194</v>
      </c>
      <c r="F130" s="193" t="s">
        <v>195</v>
      </c>
      <c r="G130" s="194" t="s">
        <v>196</v>
      </c>
      <c r="H130" s="195">
        <v>16</v>
      </c>
      <c r="I130" s="196"/>
      <c r="J130" s="197">
        <f>ROUND(I130*H130,0)</f>
        <v>0</v>
      </c>
      <c r="K130" s="193" t="s">
        <v>23</v>
      </c>
      <c r="L130" s="59"/>
      <c r="M130" s="198" t="s">
        <v>23</v>
      </c>
      <c r="N130" s="199" t="s">
        <v>50</v>
      </c>
      <c r="O130" s="40"/>
      <c r="P130" s="200">
        <f>O130*H130</f>
        <v>0</v>
      </c>
      <c r="Q130" s="200">
        <v>0.01</v>
      </c>
      <c r="R130" s="200">
        <f>Q130*H130</f>
        <v>0.16</v>
      </c>
      <c r="S130" s="200">
        <v>1.1999999999999999E-3</v>
      </c>
      <c r="T130" s="201">
        <f>S130*H130</f>
        <v>1.9199999999999998E-2</v>
      </c>
      <c r="AR130" s="22" t="s">
        <v>197</v>
      </c>
      <c r="AT130" s="22" t="s">
        <v>131</v>
      </c>
      <c r="AU130" s="22" t="s">
        <v>137</v>
      </c>
      <c r="AY130" s="22" t="s">
        <v>128</v>
      </c>
      <c r="BE130" s="202">
        <f>IF(N130="základní",J130,0)</f>
        <v>0</v>
      </c>
      <c r="BF130" s="202">
        <f>IF(N130="snížená",J130,0)</f>
        <v>0</v>
      </c>
      <c r="BG130" s="202">
        <f>IF(N130="zákl. přenesená",J130,0)</f>
        <v>0</v>
      </c>
      <c r="BH130" s="202">
        <f>IF(N130="sníž. přenesená",J130,0)</f>
        <v>0</v>
      </c>
      <c r="BI130" s="202">
        <f>IF(N130="nulová",J130,0)</f>
        <v>0</v>
      </c>
      <c r="BJ130" s="22" t="s">
        <v>138</v>
      </c>
      <c r="BK130" s="202">
        <f>ROUND(I130*H130,0)</f>
        <v>0</v>
      </c>
      <c r="BL130" s="22" t="s">
        <v>197</v>
      </c>
      <c r="BM130" s="22" t="s">
        <v>198</v>
      </c>
    </row>
    <row r="131" spans="2:65" s="11" customFormat="1" ht="13.5">
      <c r="B131" s="206"/>
      <c r="C131" s="207"/>
      <c r="D131" s="203" t="s">
        <v>142</v>
      </c>
      <c r="E131" s="208" t="s">
        <v>23</v>
      </c>
      <c r="F131" s="209" t="s">
        <v>199</v>
      </c>
      <c r="G131" s="207"/>
      <c r="H131" s="210">
        <v>5</v>
      </c>
      <c r="I131" s="211"/>
      <c r="J131" s="207"/>
      <c r="K131" s="207"/>
      <c r="L131" s="212"/>
      <c r="M131" s="213"/>
      <c r="N131" s="214"/>
      <c r="O131" s="214"/>
      <c r="P131" s="214"/>
      <c r="Q131" s="214"/>
      <c r="R131" s="214"/>
      <c r="S131" s="214"/>
      <c r="T131" s="215"/>
      <c r="AT131" s="216" t="s">
        <v>142</v>
      </c>
      <c r="AU131" s="216" t="s">
        <v>137</v>
      </c>
      <c r="AV131" s="11" t="s">
        <v>137</v>
      </c>
      <c r="AW131" s="11" t="s">
        <v>38</v>
      </c>
      <c r="AX131" s="11" t="s">
        <v>76</v>
      </c>
      <c r="AY131" s="216" t="s">
        <v>128</v>
      </c>
    </row>
    <row r="132" spans="2:65" s="11" customFormat="1" ht="13.5">
      <c r="B132" s="206"/>
      <c r="C132" s="207"/>
      <c r="D132" s="203" t="s">
        <v>142</v>
      </c>
      <c r="E132" s="208" t="s">
        <v>23</v>
      </c>
      <c r="F132" s="209" t="s">
        <v>200</v>
      </c>
      <c r="G132" s="207"/>
      <c r="H132" s="210">
        <v>5</v>
      </c>
      <c r="I132" s="211"/>
      <c r="J132" s="207"/>
      <c r="K132" s="207"/>
      <c r="L132" s="212"/>
      <c r="M132" s="213"/>
      <c r="N132" s="214"/>
      <c r="O132" s="214"/>
      <c r="P132" s="214"/>
      <c r="Q132" s="214"/>
      <c r="R132" s="214"/>
      <c r="S132" s="214"/>
      <c r="T132" s="215"/>
      <c r="AT132" s="216" t="s">
        <v>142</v>
      </c>
      <c r="AU132" s="216" t="s">
        <v>137</v>
      </c>
      <c r="AV132" s="11" t="s">
        <v>137</v>
      </c>
      <c r="AW132" s="11" t="s">
        <v>38</v>
      </c>
      <c r="AX132" s="11" t="s">
        <v>76</v>
      </c>
      <c r="AY132" s="216" t="s">
        <v>128</v>
      </c>
    </row>
    <row r="133" spans="2:65" s="11" customFormat="1" ht="13.5">
      <c r="B133" s="206"/>
      <c r="C133" s="207"/>
      <c r="D133" s="203" t="s">
        <v>142</v>
      </c>
      <c r="E133" s="208" t="s">
        <v>23</v>
      </c>
      <c r="F133" s="209" t="s">
        <v>201</v>
      </c>
      <c r="G133" s="207"/>
      <c r="H133" s="210">
        <v>3</v>
      </c>
      <c r="I133" s="211"/>
      <c r="J133" s="207"/>
      <c r="K133" s="207"/>
      <c r="L133" s="212"/>
      <c r="M133" s="213"/>
      <c r="N133" s="214"/>
      <c r="O133" s="214"/>
      <c r="P133" s="214"/>
      <c r="Q133" s="214"/>
      <c r="R133" s="214"/>
      <c r="S133" s="214"/>
      <c r="T133" s="215"/>
      <c r="AT133" s="216" t="s">
        <v>142</v>
      </c>
      <c r="AU133" s="216" t="s">
        <v>137</v>
      </c>
      <c r="AV133" s="11" t="s">
        <v>137</v>
      </c>
      <c r="AW133" s="11" t="s">
        <v>38</v>
      </c>
      <c r="AX133" s="11" t="s">
        <v>76</v>
      </c>
      <c r="AY133" s="216" t="s">
        <v>128</v>
      </c>
    </row>
    <row r="134" spans="2:65" s="11" customFormat="1" ht="13.5">
      <c r="B134" s="206"/>
      <c r="C134" s="207"/>
      <c r="D134" s="203" t="s">
        <v>142</v>
      </c>
      <c r="E134" s="208" t="s">
        <v>23</v>
      </c>
      <c r="F134" s="209" t="s">
        <v>202</v>
      </c>
      <c r="G134" s="207"/>
      <c r="H134" s="210">
        <v>3</v>
      </c>
      <c r="I134" s="211"/>
      <c r="J134" s="207"/>
      <c r="K134" s="207"/>
      <c r="L134" s="212"/>
      <c r="M134" s="213"/>
      <c r="N134" s="214"/>
      <c r="O134" s="214"/>
      <c r="P134" s="214"/>
      <c r="Q134" s="214"/>
      <c r="R134" s="214"/>
      <c r="S134" s="214"/>
      <c r="T134" s="215"/>
      <c r="AT134" s="216" t="s">
        <v>142</v>
      </c>
      <c r="AU134" s="216" t="s">
        <v>137</v>
      </c>
      <c r="AV134" s="11" t="s">
        <v>137</v>
      </c>
      <c r="AW134" s="11" t="s">
        <v>38</v>
      </c>
      <c r="AX134" s="11" t="s">
        <v>76</v>
      </c>
      <c r="AY134" s="216" t="s">
        <v>128</v>
      </c>
    </row>
    <row r="135" spans="2:65" s="12" customFormat="1" ht="13.5">
      <c r="B135" s="217"/>
      <c r="C135" s="218"/>
      <c r="D135" s="219" t="s">
        <v>142</v>
      </c>
      <c r="E135" s="220" t="s">
        <v>23</v>
      </c>
      <c r="F135" s="221" t="s">
        <v>147</v>
      </c>
      <c r="G135" s="218"/>
      <c r="H135" s="222">
        <v>16</v>
      </c>
      <c r="I135" s="223"/>
      <c r="J135" s="218"/>
      <c r="K135" s="218"/>
      <c r="L135" s="224"/>
      <c r="M135" s="225"/>
      <c r="N135" s="226"/>
      <c r="O135" s="226"/>
      <c r="P135" s="226"/>
      <c r="Q135" s="226"/>
      <c r="R135" s="226"/>
      <c r="S135" s="226"/>
      <c r="T135" s="227"/>
      <c r="AT135" s="228" t="s">
        <v>142</v>
      </c>
      <c r="AU135" s="228" t="s">
        <v>137</v>
      </c>
      <c r="AV135" s="12" t="s">
        <v>136</v>
      </c>
      <c r="AW135" s="12" t="s">
        <v>38</v>
      </c>
      <c r="AX135" s="12" t="s">
        <v>10</v>
      </c>
      <c r="AY135" s="228" t="s">
        <v>128</v>
      </c>
    </row>
    <row r="136" spans="2:65" s="1" customFormat="1" ht="22.5" customHeight="1">
      <c r="B136" s="39"/>
      <c r="C136" s="191" t="s">
        <v>155</v>
      </c>
      <c r="D136" s="191" t="s">
        <v>131</v>
      </c>
      <c r="E136" s="192" t="s">
        <v>203</v>
      </c>
      <c r="F136" s="193" t="s">
        <v>204</v>
      </c>
      <c r="G136" s="194" t="s">
        <v>196</v>
      </c>
      <c r="H136" s="195">
        <v>16</v>
      </c>
      <c r="I136" s="196"/>
      <c r="J136" s="197">
        <f>ROUND(I136*H136,0)</f>
        <v>0</v>
      </c>
      <c r="K136" s="193" t="s">
        <v>23</v>
      </c>
      <c r="L136" s="59"/>
      <c r="M136" s="198" t="s">
        <v>23</v>
      </c>
      <c r="N136" s="199" t="s">
        <v>50</v>
      </c>
      <c r="O136" s="40"/>
      <c r="P136" s="200">
        <f>O136*H136</f>
        <v>0</v>
      </c>
      <c r="Q136" s="200">
        <v>0</v>
      </c>
      <c r="R136" s="200">
        <f>Q136*H136</f>
        <v>0</v>
      </c>
      <c r="S136" s="200">
        <v>7.5000000000000002E-4</v>
      </c>
      <c r="T136" s="201">
        <f>S136*H136</f>
        <v>1.2E-2</v>
      </c>
      <c r="AR136" s="22" t="s">
        <v>197</v>
      </c>
      <c r="AT136" s="22" t="s">
        <v>131</v>
      </c>
      <c r="AU136" s="22" t="s">
        <v>137</v>
      </c>
      <c r="AY136" s="22" t="s">
        <v>128</v>
      </c>
      <c r="BE136" s="202">
        <f>IF(N136="základní",J136,0)</f>
        <v>0</v>
      </c>
      <c r="BF136" s="202">
        <f>IF(N136="snížená",J136,0)</f>
        <v>0</v>
      </c>
      <c r="BG136" s="202">
        <f>IF(N136="zákl. přenesená",J136,0)</f>
        <v>0</v>
      </c>
      <c r="BH136" s="202">
        <f>IF(N136="sníž. přenesená",J136,0)</f>
        <v>0</v>
      </c>
      <c r="BI136" s="202">
        <f>IF(N136="nulová",J136,0)</f>
        <v>0</v>
      </c>
      <c r="BJ136" s="22" t="s">
        <v>138</v>
      </c>
      <c r="BK136" s="202">
        <f>ROUND(I136*H136,0)</f>
        <v>0</v>
      </c>
      <c r="BL136" s="22" t="s">
        <v>197</v>
      </c>
      <c r="BM136" s="22" t="s">
        <v>205</v>
      </c>
    </row>
    <row r="137" spans="2:65" s="11" customFormat="1" ht="13.5">
      <c r="B137" s="206"/>
      <c r="C137" s="207"/>
      <c r="D137" s="203" t="s">
        <v>142</v>
      </c>
      <c r="E137" s="208" t="s">
        <v>23</v>
      </c>
      <c r="F137" s="209" t="s">
        <v>199</v>
      </c>
      <c r="G137" s="207"/>
      <c r="H137" s="210">
        <v>5</v>
      </c>
      <c r="I137" s="211"/>
      <c r="J137" s="207"/>
      <c r="K137" s="207"/>
      <c r="L137" s="212"/>
      <c r="M137" s="213"/>
      <c r="N137" s="214"/>
      <c r="O137" s="214"/>
      <c r="P137" s="214"/>
      <c r="Q137" s="214"/>
      <c r="R137" s="214"/>
      <c r="S137" s="214"/>
      <c r="T137" s="215"/>
      <c r="AT137" s="216" t="s">
        <v>142</v>
      </c>
      <c r="AU137" s="216" t="s">
        <v>137</v>
      </c>
      <c r="AV137" s="11" t="s">
        <v>137</v>
      </c>
      <c r="AW137" s="11" t="s">
        <v>38</v>
      </c>
      <c r="AX137" s="11" t="s">
        <v>76</v>
      </c>
      <c r="AY137" s="216" t="s">
        <v>128</v>
      </c>
    </row>
    <row r="138" spans="2:65" s="11" customFormat="1" ht="13.5">
      <c r="B138" s="206"/>
      <c r="C138" s="207"/>
      <c r="D138" s="203" t="s">
        <v>142</v>
      </c>
      <c r="E138" s="208" t="s">
        <v>23</v>
      </c>
      <c r="F138" s="209" t="s">
        <v>200</v>
      </c>
      <c r="G138" s="207"/>
      <c r="H138" s="210">
        <v>5</v>
      </c>
      <c r="I138" s="211"/>
      <c r="J138" s="207"/>
      <c r="K138" s="207"/>
      <c r="L138" s="212"/>
      <c r="M138" s="213"/>
      <c r="N138" s="214"/>
      <c r="O138" s="214"/>
      <c r="P138" s="214"/>
      <c r="Q138" s="214"/>
      <c r="R138" s="214"/>
      <c r="S138" s="214"/>
      <c r="T138" s="215"/>
      <c r="AT138" s="216" t="s">
        <v>142</v>
      </c>
      <c r="AU138" s="216" t="s">
        <v>137</v>
      </c>
      <c r="AV138" s="11" t="s">
        <v>137</v>
      </c>
      <c r="AW138" s="11" t="s">
        <v>38</v>
      </c>
      <c r="AX138" s="11" t="s">
        <v>76</v>
      </c>
      <c r="AY138" s="216" t="s">
        <v>128</v>
      </c>
    </row>
    <row r="139" spans="2:65" s="11" customFormat="1" ht="13.5">
      <c r="B139" s="206"/>
      <c r="C139" s="207"/>
      <c r="D139" s="203" t="s">
        <v>142</v>
      </c>
      <c r="E139" s="208" t="s">
        <v>23</v>
      </c>
      <c r="F139" s="209" t="s">
        <v>201</v>
      </c>
      <c r="G139" s="207"/>
      <c r="H139" s="210">
        <v>3</v>
      </c>
      <c r="I139" s="211"/>
      <c r="J139" s="207"/>
      <c r="K139" s="207"/>
      <c r="L139" s="212"/>
      <c r="M139" s="213"/>
      <c r="N139" s="214"/>
      <c r="O139" s="214"/>
      <c r="P139" s="214"/>
      <c r="Q139" s="214"/>
      <c r="R139" s="214"/>
      <c r="S139" s="214"/>
      <c r="T139" s="215"/>
      <c r="AT139" s="216" t="s">
        <v>142</v>
      </c>
      <c r="AU139" s="216" t="s">
        <v>137</v>
      </c>
      <c r="AV139" s="11" t="s">
        <v>137</v>
      </c>
      <c r="AW139" s="11" t="s">
        <v>38</v>
      </c>
      <c r="AX139" s="11" t="s">
        <v>76</v>
      </c>
      <c r="AY139" s="216" t="s">
        <v>128</v>
      </c>
    </row>
    <row r="140" spans="2:65" s="11" customFormat="1" ht="13.5">
      <c r="B140" s="206"/>
      <c r="C140" s="207"/>
      <c r="D140" s="203" t="s">
        <v>142</v>
      </c>
      <c r="E140" s="208" t="s">
        <v>23</v>
      </c>
      <c r="F140" s="209" t="s">
        <v>202</v>
      </c>
      <c r="G140" s="207"/>
      <c r="H140" s="210">
        <v>3</v>
      </c>
      <c r="I140" s="211"/>
      <c r="J140" s="207"/>
      <c r="K140" s="207"/>
      <c r="L140" s="212"/>
      <c r="M140" s="213"/>
      <c r="N140" s="214"/>
      <c r="O140" s="214"/>
      <c r="P140" s="214"/>
      <c r="Q140" s="214"/>
      <c r="R140" s="214"/>
      <c r="S140" s="214"/>
      <c r="T140" s="215"/>
      <c r="AT140" s="216" t="s">
        <v>142</v>
      </c>
      <c r="AU140" s="216" t="s">
        <v>137</v>
      </c>
      <c r="AV140" s="11" t="s">
        <v>137</v>
      </c>
      <c r="AW140" s="11" t="s">
        <v>38</v>
      </c>
      <c r="AX140" s="11" t="s">
        <v>76</v>
      </c>
      <c r="AY140" s="216" t="s">
        <v>128</v>
      </c>
    </row>
    <row r="141" spans="2:65" s="12" customFormat="1" ht="13.5">
      <c r="B141" s="217"/>
      <c r="C141" s="218"/>
      <c r="D141" s="219" t="s">
        <v>142</v>
      </c>
      <c r="E141" s="220" t="s">
        <v>23</v>
      </c>
      <c r="F141" s="221" t="s">
        <v>147</v>
      </c>
      <c r="G141" s="218"/>
      <c r="H141" s="222">
        <v>16</v>
      </c>
      <c r="I141" s="223"/>
      <c r="J141" s="218"/>
      <c r="K141" s="218"/>
      <c r="L141" s="224"/>
      <c r="M141" s="225"/>
      <c r="N141" s="226"/>
      <c r="O141" s="226"/>
      <c r="P141" s="226"/>
      <c r="Q141" s="226"/>
      <c r="R141" s="226"/>
      <c r="S141" s="226"/>
      <c r="T141" s="227"/>
      <c r="AT141" s="228" t="s">
        <v>142</v>
      </c>
      <c r="AU141" s="228" t="s">
        <v>137</v>
      </c>
      <c r="AV141" s="12" t="s">
        <v>136</v>
      </c>
      <c r="AW141" s="12" t="s">
        <v>38</v>
      </c>
      <c r="AX141" s="12" t="s">
        <v>10</v>
      </c>
      <c r="AY141" s="228" t="s">
        <v>128</v>
      </c>
    </row>
    <row r="142" spans="2:65" s="1" customFormat="1" ht="31.5" customHeight="1">
      <c r="B142" s="39"/>
      <c r="C142" s="191" t="s">
        <v>29</v>
      </c>
      <c r="D142" s="191" t="s">
        <v>131</v>
      </c>
      <c r="E142" s="192" t="s">
        <v>206</v>
      </c>
      <c r="F142" s="193" t="s">
        <v>207</v>
      </c>
      <c r="G142" s="194" t="s">
        <v>196</v>
      </c>
      <c r="H142" s="195">
        <v>88</v>
      </c>
      <c r="I142" s="196"/>
      <c r="J142" s="197">
        <f>ROUND(I142*H142,0)</f>
        <v>0</v>
      </c>
      <c r="K142" s="193" t="s">
        <v>135</v>
      </c>
      <c r="L142" s="59"/>
      <c r="M142" s="198" t="s">
        <v>23</v>
      </c>
      <c r="N142" s="199" t="s">
        <v>50</v>
      </c>
      <c r="O142" s="40"/>
      <c r="P142" s="200">
        <f>O142*H142</f>
        <v>0</v>
      </c>
      <c r="Q142" s="200">
        <v>0</v>
      </c>
      <c r="R142" s="200">
        <f>Q142*H142</f>
        <v>0</v>
      </c>
      <c r="S142" s="200">
        <v>1.2500000000000001E-2</v>
      </c>
      <c r="T142" s="201">
        <f>S142*H142</f>
        <v>1.1000000000000001</v>
      </c>
      <c r="AR142" s="22" t="s">
        <v>197</v>
      </c>
      <c r="AT142" s="22" t="s">
        <v>131</v>
      </c>
      <c r="AU142" s="22" t="s">
        <v>137</v>
      </c>
      <c r="AY142" s="22" t="s">
        <v>128</v>
      </c>
      <c r="BE142" s="202">
        <f>IF(N142="základní",J142,0)</f>
        <v>0</v>
      </c>
      <c r="BF142" s="202">
        <f>IF(N142="snížená",J142,0)</f>
        <v>0</v>
      </c>
      <c r="BG142" s="202">
        <f>IF(N142="zákl. přenesená",J142,0)</f>
        <v>0</v>
      </c>
      <c r="BH142" s="202">
        <f>IF(N142="sníž. přenesená",J142,0)</f>
        <v>0</v>
      </c>
      <c r="BI142" s="202">
        <f>IF(N142="nulová",J142,0)</f>
        <v>0</v>
      </c>
      <c r="BJ142" s="22" t="s">
        <v>138</v>
      </c>
      <c r="BK142" s="202">
        <f>ROUND(I142*H142,0)</f>
        <v>0</v>
      </c>
      <c r="BL142" s="22" t="s">
        <v>197</v>
      </c>
      <c r="BM142" s="22" t="s">
        <v>208</v>
      </c>
    </row>
    <row r="143" spans="2:65" s="1" customFormat="1" ht="27">
      <c r="B143" s="39"/>
      <c r="C143" s="61"/>
      <c r="D143" s="203" t="s">
        <v>140</v>
      </c>
      <c r="E143" s="61"/>
      <c r="F143" s="204" t="s">
        <v>209</v>
      </c>
      <c r="G143" s="61"/>
      <c r="H143" s="61"/>
      <c r="I143" s="161"/>
      <c r="J143" s="61"/>
      <c r="K143" s="61"/>
      <c r="L143" s="59"/>
      <c r="M143" s="205"/>
      <c r="N143" s="40"/>
      <c r="O143" s="40"/>
      <c r="P143" s="40"/>
      <c r="Q143" s="40"/>
      <c r="R143" s="40"/>
      <c r="S143" s="40"/>
      <c r="T143" s="76"/>
      <c r="AT143" s="22" t="s">
        <v>140</v>
      </c>
      <c r="AU143" s="22" t="s">
        <v>137</v>
      </c>
    </row>
    <row r="144" spans="2:65" s="11" customFormat="1" ht="13.5">
      <c r="B144" s="206"/>
      <c r="C144" s="207"/>
      <c r="D144" s="203" t="s">
        <v>142</v>
      </c>
      <c r="E144" s="208" t="s">
        <v>23</v>
      </c>
      <c r="F144" s="209" t="s">
        <v>210</v>
      </c>
      <c r="G144" s="207"/>
      <c r="H144" s="210">
        <v>30</v>
      </c>
      <c r="I144" s="211"/>
      <c r="J144" s="207"/>
      <c r="K144" s="207"/>
      <c r="L144" s="212"/>
      <c r="M144" s="213"/>
      <c r="N144" s="214"/>
      <c r="O144" s="214"/>
      <c r="P144" s="214"/>
      <c r="Q144" s="214"/>
      <c r="R144" s="214"/>
      <c r="S144" s="214"/>
      <c r="T144" s="215"/>
      <c r="AT144" s="216" t="s">
        <v>142</v>
      </c>
      <c r="AU144" s="216" t="s">
        <v>137</v>
      </c>
      <c r="AV144" s="11" t="s">
        <v>137</v>
      </c>
      <c r="AW144" s="11" t="s">
        <v>38</v>
      </c>
      <c r="AX144" s="11" t="s">
        <v>76</v>
      </c>
      <c r="AY144" s="216" t="s">
        <v>128</v>
      </c>
    </row>
    <row r="145" spans="2:65" s="11" customFormat="1" ht="13.5">
      <c r="B145" s="206"/>
      <c r="C145" s="207"/>
      <c r="D145" s="203" t="s">
        <v>142</v>
      </c>
      <c r="E145" s="208" t="s">
        <v>23</v>
      </c>
      <c r="F145" s="209" t="s">
        <v>211</v>
      </c>
      <c r="G145" s="207"/>
      <c r="H145" s="210">
        <v>40</v>
      </c>
      <c r="I145" s="211"/>
      <c r="J145" s="207"/>
      <c r="K145" s="207"/>
      <c r="L145" s="212"/>
      <c r="M145" s="213"/>
      <c r="N145" s="214"/>
      <c r="O145" s="214"/>
      <c r="P145" s="214"/>
      <c r="Q145" s="214"/>
      <c r="R145" s="214"/>
      <c r="S145" s="214"/>
      <c r="T145" s="215"/>
      <c r="AT145" s="216" t="s">
        <v>142</v>
      </c>
      <c r="AU145" s="216" t="s">
        <v>137</v>
      </c>
      <c r="AV145" s="11" t="s">
        <v>137</v>
      </c>
      <c r="AW145" s="11" t="s">
        <v>38</v>
      </c>
      <c r="AX145" s="11" t="s">
        <v>76</v>
      </c>
      <c r="AY145" s="216" t="s">
        <v>128</v>
      </c>
    </row>
    <row r="146" spans="2:65" s="11" customFormat="1" ht="13.5">
      <c r="B146" s="206"/>
      <c r="C146" s="207"/>
      <c r="D146" s="203" t="s">
        <v>142</v>
      </c>
      <c r="E146" s="208" t="s">
        <v>23</v>
      </c>
      <c r="F146" s="209" t="s">
        <v>212</v>
      </c>
      <c r="G146" s="207"/>
      <c r="H146" s="210">
        <v>6</v>
      </c>
      <c r="I146" s="211"/>
      <c r="J146" s="207"/>
      <c r="K146" s="207"/>
      <c r="L146" s="212"/>
      <c r="M146" s="213"/>
      <c r="N146" s="214"/>
      <c r="O146" s="214"/>
      <c r="P146" s="214"/>
      <c r="Q146" s="214"/>
      <c r="R146" s="214"/>
      <c r="S146" s="214"/>
      <c r="T146" s="215"/>
      <c r="AT146" s="216" t="s">
        <v>142</v>
      </c>
      <c r="AU146" s="216" t="s">
        <v>137</v>
      </c>
      <c r="AV146" s="11" t="s">
        <v>137</v>
      </c>
      <c r="AW146" s="11" t="s">
        <v>38</v>
      </c>
      <c r="AX146" s="11" t="s">
        <v>76</v>
      </c>
      <c r="AY146" s="216" t="s">
        <v>128</v>
      </c>
    </row>
    <row r="147" spans="2:65" s="11" customFormat="1" ht="13.5">
      <c r="B147" s="206"/>
      <c r="C147" s="207"/>
      <c r="D147" s="203" t="s">
        <v>142</v>
      </c>
      <c r="E147" s="208" t="s">
        <v>23</v>
      </c>
      <c r="F147" s="209" t="s">
        <v>213</v>
      </c>
      <c r="G147" s="207"/>
      <c r="H147" s="210">
        <v>12</v>
      </c>
      <c r="I147" s="211"/>
      <c r="J147" s="207"/>
      <c r="K147" s="207"/>
      <c r="L147" s="212"/>
      <c r="M147" s="213"/>
      <c r="N147" s="214"/>
      <c r="O147" s="214"/>
      <c r="P147" s="214"/>
      <c r="Q147" s="214"/>
      <c r="R147" s="214"/>
      <c r="S147" s="214"/>
      <c r="T147" s="215"/>
      <c r="AT147" s="216" t="s">
        <v>142</v>
      </c>
      <c r="AU147" s="216" t="s">
        <v>137</v>
      </c>
      <c r="AV147" s="11" t="s">
        <v>137</v>
      </c>
      <c r="AW147" s="11" t="s">
        <v>38</v>
      </c>
      <c r="AX147" s="11" t="s">
        <v>76</v>
      </c>
      <c r="AY147" s="216" t="s">
        <v>128</v>
      </c>
    </row>
    <row r="148" spans="2:65" s="12" customFormat="1" ht="13.5">
      <c r="B148" s="217"/>
      <c r="C148" s="218"/>
      <c r="D148" s="219" t="s">
        <v>142</v>
      </c>
      <c r="E148" s="220" t="s">
        <v>23</v>
      </c>
      <c r="F148" s="221" t="s">
        <v>147</v>
      </c>
      <c r="G148" s="218"/>
      <c r="H148" s="222">
        <v>88</v>
      </c>
      <c r="I148" s="223"/>
      <c r="J148" s="218"/>
      <c r="K148" s="218"/>
      <c r="L148" s="224"/>
      <c r="M148" s="225"/>
      <c r="N148" s="226"/>
      <c r="O148" s="226"/>
      <c r="P148" s="226"/>
      <c r="Q148" s="226"/>
      <c r="R148" s="226"/>
      <c r="S148" s="226"/>
      <c r="T148" s="227"/>
      <c r="AT148" s="228" t="s">
        <v>142</v>
      </c>
      <c r="AU148" s="228" t="s">
        <v>137</v>
      </c>
      <c r="AV148" s="12" t="s">
        <v>136</v>
      </c>
      <c r="AW148" s="12" t="s">
        <v>38</v>
      </c>
      <c r="AX148" s="12" t="s">
        <v>10</v>
      </c>
      <c r="AY148" s="228" t="s">
        <v>128</v>
      </c>
    </row>
    <row r="149" spans="2:65" s="1" customFormat="1" ht="31.5" customHeight="1">
      <c r="B149" s="39"/>
      <c r="C149" s="191" t="s">
        <v>214</v>
      </c>
      <c r="D149" s="191" t="s">
        <v>131</v>
      </c>
      <c r="E149" s="192" t="s">
        <v>215</v>
      </c>
      <c r="F149" s="193" t="s">
        <v>216</v>
      </c>
      <c r="G149" s="194" t="s">
        <v>186</v>
      </c>
      <c r="H149" s="195">
        <v>0.16</v>
      </c>
      <c r="I149" s="196"/>
      <c r="J149" s="197">
        <f>ROUND(I149*H149,0)</f>
        <v>0</v>
      </c>
      <c r="K149" s="193" t="s">
        <v>135</v>
      </c>
      <c r="L149" s="59"/>
      <c r="M149" s="198" t="s">
        <v>23</v>
      </c>
      <c r="N149" s="199" t="s">
        <v>50</v>
      </c>
      <c r="O149" s="40"/>
      <c r="P149" s="200">
        <f>O149*H149</f>
        <v>0</v>
      </c>
      <c r="Q149" s="200">
        <v>0</v>
      </c>
      <c r="R149" s="200">
        <f>Q149*H149</f>
        <v>0</v>
      </c>
      <c r="S149" s="200">
        <v>0</v>
      </c>
      <c r="T149" s="201">
        <f>S149*H149</f>
        <v>0</v>
      </c>
      <c r="AR149" s="22" t="s">
        <v>197</v>
      </c>
      <c r="AT149" s="22" t="s">
        <v>131</v>
      </c>
      <c r="AU149" s="22" t="s">
        <v>137</v>
      </c>
      <c r="AY149" s="22" t="s">
        <v>128</v>
      </c>
      <c r="BE149" s="202">
        <f>IF(N149="základní",J149,0)</f>
        <v>0</v>
      </c>
      <c r="BF149" s="202">
        <f>IF(N149="snížená",J149,0)</f>
        <v>0</v>
      </c>
      <c r="BG149" s="202">
        <f>IF(N149="zákl. přenesená",J149,0)</f>
        <v>0</v>
      </c>
      <c r="BH149" s="202">
        <f>IF(N149="sníž. přenesená",J149,0)</f>
        <v>0</v>
      </c>
      <c r="BI149" s="202">
        <f>IF(N149="nulová",J149,0)</f>
        <v>0</v>
      </c>
      <c r="BJ149" s="22" t="s">
        <v>138</v>
      </c>
      <c r="BK149" s="202">
        <f>ROUND(I149*H149,0)</f>
        <v>0</v>
      </c>
      <c r="BL149" s="22" t="s">
        <v>197</v>
      </c>
      <c r="BM149" s="22" t="s">
        <v>217</v>
      </c>
    </row>
    <row r="150" spans="2:65" s="1" customFormat="1" ht="121.5">
      <c r="B150" s="39"/>
      <c r="C150" s="61"/>
      <c r="D150" s="219" t="s">
        <v>140</v>
      </c>
      <c r="E150" s="61"/>
      <c r="F150" s="235" t="s">
        <v>218</v>
      </c>
      <c r="G150" s="61"/>
      <c r="H150" s="61"/>
      <c r="I150" s="161"/>
      <c r="J150" s="61"/>
      <c r="K150" s="61"/>
      <c r="L150" s="59"/>
      <c r="M150" s="205"/>
      <c r="N150" s="40"/>
      <c r="O150" s="40"/>
      <c r="P150" s="40"/>
      <c r="Q150" s="40"/>
      <c r="R150" s="40"/>
      <c r="S150" s="40"/>
      <c r="T150" s="76"/>
      <c r="AT150" s="22" t="s">
        <v>140</v>
      </c>
      <c r="AU150" s="22" t="s">
        <v>137</v>
      </c>
    </row>
    <row r="151" spans="2:65" s="1" customFormat="1" ht="44.25" customHeight="1">
      <c r="B151" s="39"/>
      <c r="C151" s="191" t="s">
        <v>219</v>
      </c>
      <c r="D151" s="191" t="s">
        <v>131</v>
      </c>
      <c r="E151" s="192" t="s">
        <v>220</v>
      </c>
      <c r="F151" s="193" t="s">
        <v>221</v>
      </c>
      <c r="G151" s="194" t="s">
        <v>186</v>
      </c>
      <c r="H151" s="195">
        <v>0.16</v>
      </c>
      <c r="I151" s="196"/>
      <c r="J151" s="197">
        <f>ROUND(I151*H151,0)</f>
        <v>0</v>
      </c>
      <c r="K151" s="193" t="s">
        <v>135</v>
      </c>
      <c r="L151" s="59"/>
      <c r="M151" s="198" t="s">
        <v>23</v>
      </c>
      <c r="N151" s="199" t="s">
        <v>50</v>
      </c>
      <c r="O151" s="40"/>
      <c r="P151" s="200">
        <f>O151*H151</f>
        <v>0</v>
      </c>
      <c r="Q151" s="200">
        <v>0</v>
      </c>
      <c r="R151" s="200">
        <f>Q151*H151</f>
        <v>0</v>
      </c>
      <c r="S151" s="200">
        <v>0</v>
      </c>
      <c r="T151" s="201">
        <f>S151*H151</f>
        <v>0</v>
      </c>
      <c r="AR151" s="22" t="s">
        <v>197</v>
      </c>
      <c r="AT151" s="22" t="s">
        <v>131</v>
      </c>
      <c r="AU151" s="22" t="s">
        <v>137</v>
      </c>
      <c r="AY151" s="22" t="s">
        <v>128</v>
      </c>
      <c r="BE151" s="202">
        <f>IF(N151="základní",J151,0)</f>
        <v>0</v>
      </c>
      <c r="BF151" s="202">
        <f>IF(N151="snížená",J151,0)</f>
        <v>0</v>
      </c>
      <c r="BG151" s="202">
        <f>IF(N151="zákl. přenesená",J151,0)</f>
        <v>0</v>
      </c>
      <c r="BH151" s="202">
        <f>IF(N151="sníž. přenesená",J151,0)</f>
        <v>0</v>
      </c>
      <c r="BI151" s="202">
        <f>IF(N151="nulová",J151,0)</f>
        <v>0</v>
      </c>
      <c r="BJ151" s="22" t="s">
        <v>138</v>
      </c>
      <c r="BK151" s="202">
        <f>ROUND(I151*H151,0)</f>
        <v>0</v>
      </c>
      <c r="BL151" s="22" t="s">
        <v>197</v>
      </c>
      <c r="BM151" s="22" t="s">
        <v>222</v>
      </c>
    </row>
    <row r="152" spans="2:65" s="1" customFormat="1" ht="121.5">
      <c r="B152" s="39"/>
      <c r="C152" s="61"/>
      <c r="D152" s="203" t="s">
        <v>140</v>
      </c>
      <c r="E152" s="61"/>
      <c r="F152" s="204" t="s">
        <v>218</v>
      </c>
      <c r="G152" s="61"/>
      <c r="H152" s="61"/>
      <c r="I152" s="161"/>
      <c r="J152" s="61"/>
      <c r="K152" s="61"/>
      <c r="L152" s="59"/>
      <c r="M152" s="205"/>
      <c r="N152" s="40"/>
      <c r="O152" s="40"/>
      <c r="P152" s="40"/>
      <c r="Q152" s="40"/>
      <c r="R152" s="40"/>
      <c r="S152" s="40"/>
      <c r="T152" s="76"/>
      <c r="AT152" s="22" t="s">
        <v>140</v>
      </c>
      <c r="AU152" s="22" t="s">
        <v>137</v>
      </c>
    </row>
    <row r="153" spans="2:65" s="10" customFormat="1" ht="29.85" customHeight="1">
      <c r="B153" s="174"/>
      <c r="C153" s="175"/>
      <c r="D153" s="188" t="s">
        <v>75</v>
      </c>
      <c r="E153" s="189" t="s">
        <v>223</v>
      </c>
      <c r="F153" s="189" t="s">
        <v>224</v>
      </c>
      <c r="G153" s="175"/>
      <c r="H153" s="175"/>
      <c r="I153" s="178"/>
      <c r="J153" s="190">
        <f>BK153</f>
        <v>0</v>
      </c>
      <c r="K153" s="175"/>
      <c r="L153" s="180"/>
      <c r="M153" s="181"/>
      <c r="N153" s="182"/>
      <c r="O153" s="182"/>
      <c r="P153" s="183">
        <f>SUM(P154:P185)</f>
        <v>0</v>
      </c>
      <c r="Q153" s="182"/>
      <c r="R153" s="183">
        <f>SUM(R154:R185)</f>
        <v>1.8700049999999999E-2</v>
      </c>
      <c r="S153" s="182"/>
      <c r="T153" s="184">
        <f>SUM(T154:T185)</f>
        <v>0</v>
      </c>
      <c r="AR153" s="185" t="s">
        <v>137</v>
      </c>
      <c r="AT153" s="186" t="s">
        <v>75</v>
      </c>
      <c r="AU153" s="186" t="s">
        <v>10</v>
      </c>
      <c r="AY153" s="185" t="s">
        <v>128</v>
      </c>
      <c r="BK153" s="187">
        <f>SUM(BK154:BK185)</f>
        <v>0</v>
      </c>
    </row>
    <row r="154" spans="2:65" s="1" customFormat="1" ht="31.5" customHeight="1">
      <c r="B154" s="39"/>
      <c r="C154" s="191" t="s">
        <v>225</v>
      </c>
      <c r="D154" s="191" t="s">
        <v>131</v>
      </c>
      <c r="E154" s="192" t="s">
        <v>226</v>
      </c>
      <c r="F154" s="193" t="s">
        <v>227</v>
      </c>
      <c r="G154" s="194" t="s">
        <v>134</v>
      </c>
      <c r="H154" s="195">
        <v>145.35</v>
      </c>
      <c r="I154" s="196"/>
      <c r="J154" s="197">
        <f>ROUND(I154*H154,0)</f>
        <v>0</v>
      </c>
      <c r="K154" s="193" t="s">
        <v>135</v>
      </c>
      <c r="L154" s="59"/>
      <c r="M154" s="198" t="s">
        <v>23</v>
      </c>
      <c r="N154" s="199" t="s">
        <v>50</v>
      </c>
      <c r="O154" s="40"/>
      <c r="P154" s="200">
        <f>O154*H154</f>
        <v>0</v>
      </c>
      <c r="Q154" s="200">
        <v>2.0000000000000002E-5</v>
      </c>
      <c r="R154" s="200">
        <f>Q154*H154</f>
        <v>2.9070000000000003E-3</v>
      </c>
      <c r="S154" s="200">
        <v>0</v>
      </c>
      <c r="T154" s="201">
        <f>S154*H154</f>
        <v>0</v>
      </c>
      <c r="AR154" s="22" t="s">
        <v>197</v>
      </c>
      <c r="AT154" s="22" t="s">
        <v>131</v>
      </c>
      <c r="AU154" s="22" t="s">
        <v>137</v>
      </c>
      <c r="AY154" s="22" t="s">
        <v>128</v>
      </c>
      <c r="BE154" s="202">
        <f>IF(N154="základní",J154,0)</f>
        <v>0</v>
      </c>
      <c r="BF154" s="202">
        <f>IF(N154="snížená",J154,0)</f>
        <v>0</v>
      </c>
      <c r="BG154" s="202">
        <f>IF(N154="zákl. přenesená",J154,0)</f>
        <v>0</v>
      </c>
      <c r="BH154" s="202">
        <f>IF(N154="sníž. přenesená",J154,0)</f>
        <v>0</v>
      </c>
      <c r="BI154" s="202">
        <f>IF(N154="nulová",J154,0)</f>
        <v>0</v>
      </c>
      <c r="BJ154" s="22" t="s">
        <v>138</v>
      </c>
      <c r="BK154" s="202">
        <f>ROUND(I154*H154,0)</f>
        <v>0</v>
      </c>
      <c r="BL154" s="22" t="s">
        <v>197</v>
      </c>
      <c r="BM154" s="22" t="s">
        <v>228</v>
      </c>
    </row>
    <row r="155" spans="2:65" s="11" customFormat="1" ht="13.5">
      <c r="B155" s="206"/>
      <c r="C155" s="207"/>
      <c r="D155" s="203" t="s">
        <v>142</v>
      </c>
      <c r="E155" s="208" t="s">
        <v>23</v>
      </c>
      <c r="F155" s="209" t="s">
        <v>229</v>
      </c>
      <c r="G155" s="207"/>
      <c r="H155" s="210">
        <v>72.674999999999997</v>
      </c>
      <c r="I155" s="211"/>
      <c r="J155" s="207"/>
      <c r="K155" s="207"/>
      <c r="L155" s="212"/>
      <c r="M155" s="213"/>
      <c r="N155" s="214"/>
      <c r="O155" s="214"/>
      <c r="P155" s="214"/>
      <c r="Q155" s="214"/>
      <c r="R155" s="214"/>
      <c r="S155" s="214"/>
      <c r="T155" s="215"/>
      <c r="AT155" s="216" t="s">
        <v>142</v>
      </c>
      <c r="AU155" s="216" t="s">
        <v>137</v>
      </c>
      <c r="AV155" s="11" t="s">
        <v>137</v>
      </c>
      <c r="AW155" s="11" t="s">
        <v>38</v>
      </c>
      <c r="AX155" s="11" t="s">
        <v>76</v>
      </c>
      <c r="AY155" s="216" t="s">
        <v>128</v>
      </c>
    </row>
    <row r="156" spans="2:65" s="11" customFormat="1" ht="13.5">
      <c r="B156" s="206"/>
      <c r="C156" s="207"/>
      <c r="D156" s="203" t="s">
        <v>142</v>
      </c>
      <c r="E156" s="208" t="s">
        <v>23</v>
      </c>
      <c r="F156" s="209" t="s">
        <v>230</v>
      </c>
      <c r="G156" s="207"/>
      <c r="H156" s="210">
        <v>72.674999999999997</v>
      </c>
      <c r="I156" s="211"/>
      <c r="J156" s="207"/>
      <c r="K156" s="207"/>
      <c r="L156" s="212"/>
      <c r="M156" s="213"/>
      <c r="N156" s="214"/>
      <c r="O156" s="214"/>
      <c r="P156" s="214"/>
      <c r="Q156" s="214"/>
      <c r="R156" s="214"/>
      <c r="S156" s="214"/>
      <c r="T156" s="215"/>
      <c r="AT156" s="216" t="s">
        <v>142</v>
      </c>
      <c r="AU156" s="216" t="s">
        <v>137</v>
      </c>
      <c r="AV156" s="11" t="s">
        <v>137</v>
      </c>
      <c r="AW156" s="11" t="s">
        <v>38</v>
      </c>
      <c r="AX156" s="11" t="s">
        <v>76</v>
      </c>
      <c r="AY156" s="216" t="s">
        <v>128</v>
      </c>
    </row>
    <row r="157" spans="2:65" s="12" customFormat="1" ht="13.5">
      <c r="B157" s="217"/>
      <c r="C157" s="218"/>
      <c r="D157" s="219" t="s">
        <v>142</v>
      </c>
      <c r="E157" s="220" t="s">
        <v>23</v>
      </c>
      <c r="F157" s="221" t="s">
        <v>147</v>
      </c>
      <c r="G157" s="218"/>
      <c r="H157" s="222">
        <v>145.35</v>
      </c>
      <c r="I157" s="223"/>
      <c r="J157" s="218"/>
      <c r="K157" s="218"/>
      <c r="L157" s="224"/>
      <c r="M157" s="225"/>
      <c r="N157" s="226"/>
      <c r="O157" s="226"/>
      <c r="P157" s="226"/>
      <c r="Q157" s="226"/>
      <c r="R157" s="226"/>
      <c r="S157" s="226"/>
      <c r="T157" s="227"/>
      <c r="AT157" s="228" t="s">
        <v>142</v>
      </c>
      <c r="AU157" s="228" t="s">
        <v>137</v>
      </c>
      <c r="AV157" s="12" t="s">
        <v>136</v>
      </c>
      <c r="AW157" s="12" t="s">
        <v>38</v>
      </c>
      <c r="AX157" s="12" t="s">
        <v>10</v>
      </c>
      <c r="AY157" s="228" t="s">
        <v>128</v>
      </c>
    </row>
    <row r="158" spans="2:65" s="1" customFormat="1" ht="31.5" customHeight="1">
      <c r="B158" s="39"/>
      <c r="C158" s="191" t="s">
        <v>231</v>
      </c>
      <c r="D158" s="191" t="s">
        <v>131</v>
      </c>
      <c r="E158" s="192" t="s">
        <v>232</v>
      </c>
      <c r="F158" s="193" t="s">
        <v>233</v>
      </c>
      <c r="G158" s="194" t="s">
        <v>134</v>
      </c>
      <c r="H158" s="195">
        <v>145.35</v>
      </c>
      <c r="I158" s="196"/>
      <c r="J158" s="197">
        <f>ROUND(I158*H158,0)</f>
        <v>0</v>
      </c>
      <c r="K158" s="193" t="s">
        <v>135</v>
      </c>
      <c r="L158" s="59"/>
      <c r="M158" s="198" t="s">
        <v>23</v>
      </c>
      <c r="N158" s="199" t="s">
        <v>50</v>
      </c>
      <c r="O158" s="40"/>
      <c r="P158" s="200">
        <f>O158*H158</f>
        <v>0</v>
      </c>
      <c r="Q158" s="200">
        <v>0</v>
      </c>
      <c r="R158" s="200">
        <f>Q158*H158</f>
        <v>0</v>
      </c>
      <c r="S158" s="200">
        <v>0</v>
      </c>
      <c r="T158" s="201">
        <f>S158*H158</f>
        <v>0</v>
      </c>
      <c r="AR158" s="22" t="s">
        <v>197</v>
      </c>
      <c r="AT158" s="22" t="s">
        <v>131</v>
      </c>
      <c r="AU158" s="22" t="s">
        <v>137</v>
      </c>
      <c r="AY158" s="22" t="s">
        <v>128</v>
      </c>
      <c r="BE158" s="202">
        <f>IF(N158="základní",J158,0)</f>
        <v>0</v>
      </c>
      <c r="BF158" s="202">
        <f>IF(N158="snížená",J158,0)</f>
        <v>0</v>
      </c>
      <c r="BG158" s="202">
        <f>IF(N158="zákl. přenesená",J158,0)</f>
        <v>0</v>
      </c>
      <c r="BH158" s="202">
        <f>IF(N158="sníž. přenesená",J158,0)</f>
        <v>0</v>
      </c>
      <c r="BI158" s="202">
        <f>IF(N158="nulová",J158,0)</f>
        <v>0</v>
      </c>
      <c r="BJ158" s="22" t="s">
        <v>138</v>
      </c>
      <c r="BK158" s="202">
        <f>ROUND(I158*H158,0)</f>
        <v>0</v>
      </c>
      <c r="BL158" s="22" t="s">
        <v>197</v>
      </c>
      <c r="BM158" s="22" t="s">
        <v>234</v>
      </c>
    </row>
    <row r="159" spans="2:65" s="11" customFormat="1" ht="13.5">
      <c r="B159" s="206"/>
      <c r="C159" s="207"/>
      <c r="D159" s="203" t="s">
        <v>142</v>
      </c>
      <c r="E159" s="208" t="s">
        <v>23</v>
      </c>
      <c r="F159" s="209" t="s">
        <v>229</v>
      </c>
      <c r="G159" s="207"/>
      <c r="H159" s="210">
        <v>72.674999999999997</v>
      </c>
      <c r="I159" s="211"/>
      <c r="J159" s="207"/>
      <c r="K159" s="207"/>
      <c r="L159" s="212"/>
      <c r="M159" s="213"/>
      <c r="N159" s="214"/>
      <c r="O159" s="214"/>
      <c r="P159" s="214"/>
      <c r="Q159" s="214"/>
      <c r="R159" s="214"/>
      <c r="S159" s="214"/>
      <c r="T159" s="215"/>
      <c r="AT159" s="216" t="s">
        <v>142</v>
      </c>
      <c r="AU159" s="216" t="s">
        <v>137</v>
      </c>
      <c r="AV159" s="11" t="s">
        <v>137</v>
      </c>
      <c r="AW159" s="11" t="s">
        <v>38</v>
      </c>
      <c r="AX159" s="11" t="s">
        <v>76</v>
      </c>
      <c r="AY159" s="216" t="s">
        <v>128</v>
      </c>
    </row>
    <row r="160" spans="2:65" s="11" customFormat="1" ht="13.5">
      <c r="B160" s="206"/>
      <c r="C160" s="207"/>
      <c r="D160" s="203" t="s">
        <v>142</v>
      </c>
      <c r="E160" s="208" t="s">
        <v>23</v>
      </c>
      <c r="F160" s="209" t="s">
        <v>230</v>
      </c>
      <c r="G160" s="207"/>
      <c r="H160" s="210">
        <v>72.674999999999997</v>
      </c>
      <c r="I160" s="211"/>
      <c r="J160" s="207"/>
      <c r="K160" s="207"/>
      <c r="L160" s="212"/>
      <c r="M160" s="213"/>
      <c r="N160" s="214"/>
      <c r="O160" s="214"/>
      <c r="P160" s="214"/>
      <c r="Q160" s="214"/>
      <c r="R160" s="214"/>
      <c r="S160" s="214"/>
      <c r="T160" s="215"/>
      <c r="AT160" s="216" t="s">
        <v>142</v>
      </c>
      <c r="AU160" s="216" t="s">
        <v>137</v>
      </c>
      <c r="AV160" s="11" t="s">
        <v>137</v>
      </c>
      <c r="AW160" s="11" t="s">
        <v>38</v>
      </c>
      <c r="AX160" s="11" t="s">
        <v>76</v>
      </c>
      <c r="AY160" s="216" t="s">
        <v>128</v>
      </c>
    </row>
    <row r="161" spans="2:65" s="12" customFormat="1" ht="13.5">
      <c r="B161" s="217"/>
      <c r="C161" s="218"/>
      <c r="D161" s="219" t="s">
        <v>142</v>
      </c>
      <c r="E161" s="220" t="s">
        <v>23</v>
      </c>
      <c r="F161" s="221" t="s">
        <v>147</v>
      </c>
      <c r="G161" s="218"/>
      <c r="H161" s="222">
        <v>145.35</v>
      </c>
      <c r="I161" s="223"/>
      <c r="J161" s="218"/>
      <c r="K161" s="218"/>
      <c r="L161" s="224"/>
      <c r="M161" s="225"/>
      <c r="N161" s="226"/>
      <c r="O161" s="226"/>
      <c r="P161" s="226"/>
      <c r="Q161" s="226"/>
      <c r="R161" s="226"/>
      <c r="S161" s="226"/>
      <c r="T161" s="227"/>
      <c r="AT161" s="228" t="s">
        <v>142</v>
      </c>
      <c r="AU161" s="228" t="s">
        <v>137</v>
      </c>
      <c r="AV161" s="12" t="s">
        <v>136</v>
      </c>
      <c r="AW161" s="12" t="s">
        <v>38</v>
      </c>
      <c r="AX161" s="12" t="s">
        <v>10</v>
      </c>
      <c r="AY161" s="228" t="s">
        <v>128</v>
      </c>
    </row>
    <row r="162" spans="2:65" s="1" customFormat="1" ht="22.5" customHeight="1">
      <c r="B162" s="39"/>
      <c r="C162" s="191" t="s">
        <v>11</v>
      </c>
      <c r="D162" s="191" t="s">
        <v>131</v>
      </c>
      <c r="E162" s="192" t="s">
        <v>235</v>
      </c>
      <c r="F162" s="193" t="s">
        <v>236</v>
      </c>
      <c r="G162" s="194" t="s">
        <v>134</v>
      </c>
      <c r="H162" s="195">
        <v>72.674999999999997</v>
      </c>
      <c r="I162" s="196"/>
      <c r="J162" s="197">
        <f>ROUND(I162*H162,0)</f>
        <v>0</v>
      </c>
      <c r="K162" s="193" t="s">
        <v>135</v>
      </c>
      <c r="L162" s="59"/>
      <c r="M162" s="198" t="s">
        <v>23</v>
      </c>
      <c r="N162" s="199" t="s">
        <v>50</v>
      </c>
      <c r="O162" s="40"/>
      <c r="P162" s="200">
        <f>O162*H162</f>
        <v>0</v>
      </c>
      <c r="Q162" s="200">
        <v>2.0000000000000002E-5</v>
      </c>
      <c r="R162" s="200">
        <f>Q162*H162</f>
        <v>1.4535000000000001E-3</v>
      </c>
      <c r="S162" s="200">
        <v>0</v>
      </c>
      <c r="T162" s="201">
        <f>S162*H162</f>
        <v>0</v>
      </c>
      <c r="AR162" s="22" t="s">
        <v>197</v>
      </c>
      <c r="AT162" s="22" t="s">
        <v>131</v>
      </c>
      <c r="AU162" s="22" t="s">
        <v>137</v>
      </c>
      <c r="AY162" s="22" t="s">
        <v>128</v>
      </c>
      <c r="BE162" s="202">
        <f>IF(N162="základní",J162,0)</f>
        <v>0</v>
      </c>
      <c r="BF162" s="202">
        <f>IF(N162="snížená",J162,0)</f>
        <v>0</v>
      </c>
      <c r="BG162" s="202">
        <f>IF(N162="zákl. přenesená",J162,0)</f>
        <v>0</v>
      </c>
      <c r="BH162" s="202">
        <f>IF(N162="sníž. přenesená",J162,0)</f>
        <v>0</v>
      </c>
      <c r="BI162" s="202">
        <f>IF(N162="nulová",J162,0)</f>
        <v>0</v>
      </c>
      <c r="BJ162" s="22" t="s">
        <v>138</v>
      </c>
      <c r="BK162" s="202">
        <f>ROUND(I162*H162,0)</f>
        <v>0</v>
      </c>
      <c r="BL162" s="22" t="s">
        <v>197</v>
      </c>
      <c r="BM162" s="22" t="s">
        <v>237</v>
      </c>
    </row>
    <row r="163" spans="2:65" s="11" customFormat="1" ht="13.5">
      <c r="B163" s="206"/>
      <c r="C163" s="207"/>
      <c r="D163" s="203" t="s">
        <v>142</v>
      </c>
      <c r="E163" s="208" t="s">
        <v>23</v>
      </c>
      <c r="F163" s="209" t="s">
        <v>238</v>
      </c>
      <c r="G163" s="207"/>
      <c r="H163" s="210">
        <v>16.559999999999999</v>
      </c>
      <c r="I163" s="211"/>
      <c r="J163" s="207"/>
      <c r="K163" s="207"/>
      <c r="L163" s="212"/>
      <c r="M163" s="213"/>
      <c r="N163" s="214"/>
      <c r="O163" s="214"/>
      <c r="P163" s="214"/>
      <c r="Q163" s="214"/>
      <c r="R163" s="214"/>
      <c r="S163" s="214"/>
      <c r="T163" s="215"/>
      <c r="AT163" s="216" t="s">
        <v>142</v>
      </c>
      <c r="AU163" s="216" t="s">
        <v>137</v>
      </c>
      <c r="AV163" s="11" t="s">
        <v>137</v>
      </c>
      <c r="AW163" s="11" t="s">
        <v>38</v>
      </c>
      <c r="AX163" s="11" t="s">
        <v>76</v>
      </c>
      <c r="AY163" s="216" t="s">
        <v>128</v>
      </c>
    </row>
    <row r="164" spans="2:65" s="11" customFormat="1" ht="13.5">
      <c r="B164" s="206"/>
      <c r="C164" s="207"/>
      <c r="D164" s="203" t="s">
        <v>142</v>
      </c>
      <c r="E164" s="208" t="s">
        <v>23</v>
      </c>
      <c r="F164" s="209" t="s">
        <v>239</v>
      </c>
      <c r="G164" s="207"/>
      <c r="H164" s="210">
        <v>22.356000000000002</v>
      </c>
      <c r="I164" s="211"/>
      <c r="J164" s="207"/>
      <c r="K164" s="207"/>
      <c r="L164" s="212"/>
      <c r="M164" s="213"/>
      <c r="N164" s="214"/>
      <c r="O164" s="214"/>
      <c r="P164" s="214"/>
      <c r="Q164" s="214"/>
      <c r="R164" s="214"/>
      <c r="S164" s="214"/>
      <c r="T164" s="215"/>
      <c r="AT164" s="216" t="s">
        <v>142</v>
      </c>
      <c r="AU164" s="216" t="s">
        <v>137</v>
      </c>
      <c r="AV164" s="11" t="s">
        <v>137</v>
      </c>
      <c r="AW164" s="11" t="s">
        <v>38</v>
      </c>
      <c r="AX164" s="11" t="s">
        <v>76</v>
      </c>
      <c r="AY164" s="216" t="s">
        <v>128</v>
      </c>
    </row>
    <row r="165" spans="2:65" s="11" customFormat="1" ht="13.5">
      <c r="B165" s="206"/>
      <c r="C165" s="207"/>
      <c r="D165" s="203" t="s">
        <v>142</v>
      </c>
      <c r="E165" s="208" t="s">
        <v>23</v>
      </c>
      <c r="F165" s="209" t="s">
        <v>240</v>
      </c>
      <c r="G165" s="207"/>
      <c r="H165" s="210">
        <v>5.25</v>
      </c>
      <c r="I165" s="211"/>
      <c r="J165" s="207"/>
      <c r="K165" s="207"/>
      <c r="L165" s="212"/>
      <c r="M165" s="213"/>
      <c r="N165" s="214"/>
      <c r="O165" s="214"/>
      <c r="P165" s="214"/>
      <c r="Q165" s="214"/>
      <c r="R165" s="214"/>
      <c r="S165" s="214"/>
      <c r="T165" s="215"/>
      <c r="AT165" s="216" t="s">
        <v>142</v>
      </c>
      <c r="AU165" s="216" t="s">
        <v>137</v>
      </c>
      <c r="AV165" s="11" t="s">
        <v>137</v>
      </c>
      <c r="AW165" s="11" t="s">
        <v>38</v>
      </c>
      <c r="AX165" s="11" t="s">
        <v>76</v>
      </c>
      <c r="AY165" s="216" t="s">
        <v>128</v>
      </c>
    </row>
    <row r="166" spans="2:65" s="11" customFormat="1" ht="13.5">
      <c r="B166" s="206"/>
      <c r="C166" s="207"/>
      <c r="D166" s="203" t="s">
        <v>142</v>
      </c>
      <c r="E166" s="208" t="s">
        <v>23</v>
      </c>
      <c r="F166" s="209" t="s">
        <v>241</v>
      </c>
      <c r="G166" s="207"/>
      <c r="H166" s="210">
        <v>28.509</v>
      </c>
      <c r="I166" s="211"/>
      <c r="J166" s="207"/>
      <c r="K166" s="207"/>
      <c r="L166" s="212"/>
      <c r="M166" s="213"/>
      <c r="N166" s="214"/>
      <c r="O166" s="214"/>
      <c r="P166" s="214"/>
      <c r="Q166" s="214"/>
      <c r="R166" s="214"/>
      <c r="S166" s="214"/>
      <c r="T166" s="215"/>
      <c r="AT166" s="216" t="s">
        <v>142</v>
      </c>
      <c r="AU166" s="216" t="s">
        <v>137</v>
      </c>
      <c r="AV166" s="11" t="s">
        <v>137</v>
      </c>
      <c r="AW166" s="11" t="s">
        <v>38</v>
      </c>
      <c r="AX166" s="11" t="s">
        <v>76</v>
      </c>
      <c r="AY166" s="216" t="s">
        <v>128</v>
      </c>
    </row>
    <row r="167" spans="2:65" s="12" customFormat="1" ht="13.5">
      <c r="B167" s="217"/>
      <c r="C167" s="218"/>
      <c r="D167" s="219" t="s">
        <v>142</v>
      </c>
      <c r="E167" s="220" t="s">
        <v>23</v>
      </c>
      <c r="F167" s="221" t="s">
        <v>147</v>
      </c>
      <c r="G167" s="218"/>
      <c r="H167" s="222">
        <v>72.674999999999997</v>
      </c>
      <c r="I167" s="223"/>
      <c r="J167" s="218"/>
      <c r="K167" s="218"/>
      <c r="L167" s="224"/>
      <c r="M167" s="225"/>
      <c r="N167" s="226"/>
      <c r="O167" s="226"/>
      <c r="P167" s="226"/>
      <c r="Q167" s="226"/>
      <c r="R167" s="226"/>
      <c r="S167" s="226"/>
      <c r="T167" s="227"/>
      <c r="AT167" s="228" t="s">
        <v>142</v>
      </c>
      <c r="AU167" s="228" t="s">
        <v>137</v>
      </c>
      <c r="AV167" s="12" t="s">
        <v>136</v>
      </c>
      <c r="AW167" s="12" t="s">
        <v>38</v>
      </c>
      <c r="AX167" s="12" t="s">
        <v>10</v>
      </c>
      <c r="AY167" s="228" t="s">
        <v>128</v>
      </c>
    </row>
    <row r="168" spans="2:65" s="1" customFormat="1" ht="31.5" customHeight="1">
      <c r="B168" s="39"/>
      <c r="C168" s="191" t="s">
        <v>197</v>
      </c>
      <c r="D168" s="191" t="s">
        <v>131</v>
      </c>
      <c r="E168" s="192" t="s">
        <v>242</v>
      </c>
      <c r="F168" s="193" t="s">
        <v>243</v>
      </c>
      <c r="G168" s="194" t="s">
        <v>244</v>
      </c>
      <c r="H168" s="195">
        <v>66.16</v>
      </c>
      <c r="I168" s="196"/>
      <c r="J168" s="197">
        <f>ROUND(I168*H168,0)</f>
        <v>0</v>
      </c>
      <c r="K168" s="193" t="s">
        <v>135</v>
      </c>
      <c r="L168" s="59"/>
      <c r="M168" s="198" t="s">
        <v>23</v>
      </c>
      <c r="N168" s="199" t="s">
        <v>50</v>
      </c>
      <c r="O168" s="40"/>
      <c r="P168" s="200">
        <f>O168*H168</f>
        <v>0</v>
      </c>
      <c r="Q168" s="200">
        <v>0</v>
      </c>
      <c r="R168" s="200">
        <f>Q168*H168</f>
        <v>0</v>
      </c>
      <c r="S168" s="200">
        <v>0</v>
      </c>
      <c r="T168" s="201">
        <f>S168*H168</f>
        <v>0</v>
      </c>
      <c r="AR168" s="22" t="s">
        <v>197</v>
      </c>
      <c r="AT168" s="22" t="s">
        <v>131</v>
      </c>
      <c r="AU168" s="22" t="s">
        <v>137</v>
      </c>
      <c r="AY168" s="22" t="s">
        <v>128</v>
      </c>
      <c r="BE168" s="202">
        <f>IF(N168="základní",J168,0)</f>
        <v>0</v>
      </c>
      <c r="BF168" s="202">
        <f>IF(N168="snížená",J168,0)</f>
        <v>0</v>
      </c>
      <c r="BG168" s="202">
        <f>IF(N168="zákl. přenesená",J168,0)</f>
        <v>0</v>
      </c>
      <c r="BH168" s="202">
        <f>IF(N168="sníž. přenesená",J168,0)</f>
        <v>0</v>
      </c>
      <c r="BI168" s="202">
        <f>IF(N168="nulová",J168,0)</f>
        <v>0</v>
      </c>
      <c r="BJ168" s="22" t="s">
        <v>138</v>
      </c>
      <c r="BK168" s="202">
        <f>ROUND(I168*H168,0)</f>
        <v>0</v>
      </c>
      <c r="BL168" s="22" t="s">
        <v>197</v>
      </c>
      <c r="BM168" s="22" t="s">
        <v>245</v>
      </c>
    </row>
    <row r="169" spans="2:65" s="1" customFormat="1" ht="27">
      <c r="B169" s="39"/>
      <c r="C169" s="61"/>
      <c r="D169" s="203" t="s">
        <v>140</v>
      </c>
      <c r="E169" s="61"/>
      <c r="F169" s="204" t="s">
        <v>246</v>
      </c>
      <c r="G169" s="61"/>
      <c r="H169" s="61"/>
      <c r="I169" s="161"/>
      <c r="J169" s="61"/>
      <c r="K169" s="61"/>
      <c r="L169" s="59"/>
      <c r="M169" s="205"/>
      <c r="N169" s="40"/>
      <c r="O169" s="40"/>
      <c r="P169" s="40"/>
      <c r="Q169" s="40"/>
      <c r="R169" s="40"/>
      <c r="S169" s="40"/>
      <c r="T169" s="76"/>
      <c r="AT169" s="22" t="s">
        <v>140</v>
      </c>
      <c r="AU169" s="22" t="s">
        <v>137</v>
      </c>
    </row>
    <row r="170" spans="2:65" s="11" customFormat="1" ht="27">
      <c r="B170" s="206"/>
      <c r="C170" s="207"/>
      <c r="D170" s="219" t="s">
        <v>142</v>
      </c>
      <c r="E170" s="232" t="s">
        <v>23</v>
      </c>
      <c r="F170" s="233" t="s">
        <v>247</v>
      </c>
      <c r="G170" s="207"/>
      <c r="H170" s="234">
        <v>66.16</v>
      </c>
      <c r="I170" s="211"/>
      <c r="J170" s="207"/>
      <c r="K170" s="207"/>
      <c r="L170" s="212"/>
      <c r="M170" s="213"/>
      <c r="N170" s="214"/>
      <c r="O170" s="214"/>
      <c r="P170" s="214"/>
      <c r="Q170" s="214"/>
      <c r="R170" s="214"/>
      <c r="S170" s="214"/>
      <c r="T170" s="215"/>
      <c r="AT170" s="216" t="s">
        <v>142</v>
      </c>
      <c r="AU170" s="216" t="s">
        <v>137</v>
      </c>
      <c r="AV170" s="11" t="s">
        <v>137</v>
      </c>
      <c r="AW170" s="11" t="s">
        <v>38</v>
      </c>
      <c r="AX170" s="11" t="s">
        <v>10</v>
      </c>
      <c r="AY170" s="216" t="s">
        <v>128</v>
      </c>
    </row>
    <row r="171" spans="2:65" s="1" customFormat="1" ht="31.5" customHeight="1">
      <c r="B171" s="39"/>
      <c r="C171" s="191" t="s">
        <v>248</v>
      </c>
      <c r="D171" s="191" t="s">
        <v>131</v>
      </c>
      <c r="E171" s="192" t="s">
        <v>249</v>
      </c>
      <c r="F171" s="193" t="s">
        <v>250</v>
      </c>
      <c r="G171" s="194" t="s">
        <v>134</v>
      </c>
      <c r="H171" s="195">
        <v>72.674999999999997</v>
      </c>
      <c r="I171" s="196"/>
      <c r="J171" s="197">
        <f>ROUND(I171*H171,0)</f>
        <v>0</v>
      </c>
      <c r="K171" s="193" t="s">
        <v>135</v>
      </c>
      <c r="L171" s="59"/>
      <c r="M171" s="198" t="s">
        <v>23</v>
      </c>
      <c r="N171" s="199" t="s">
        <v>50</v>
      </c>
      <c r="O171" s="40"/>
      <c r="P171" s="200">
        <f>O171*H171</f>
        <v>0</v>
      </c>
      <c r="Q171" s="200">
        <v>3.0000000000000001E-5</v>
      </c>
      <c r="R171" s="200">
        <f>Q171*H171</f>
        <v>2.1802499999999999E-3</v>
      </c>
      <c r="S171" s="200">
        <v>0</v>
      </c>
      <c r="T171" s="201">
        <f>S171*H171</f>
        <v>0</v>
      </c>
      <c r="AR171" s="22" t="s">
        <v>197</v>
      </c>
      <c r="AT171" s="22" t="s">
        <v>131</v>
      </c>
      <c r="AU171" s="22" t="s">
        <v>137</v>
      </c>
      <c r="AY171" s="22" t="s">
        <v>128</v>
      </c>
      <c r="BE171" s="202">
        <f>IF(N171="základní",J171,0)</f>
        <v>0</v>
      </c>
      <c r="BF171" s="202">
        <f>IF(N171="snížená",J171,0)</f>
        <v>0</v>
      </c>
      <c r="BG171" s="202">
        <f>IF(N171="zákl. přenesená",J171,0)</f>
        <v>0</v>
      </c>
      <c r="BH171" s="202">
        <f>IF(N171="sníž. přenesená",J171,0)</f>
        <v>0</v>
      </c>
      <c r="BI171" s="202">
        <f>IF(N171="nulová",J171,0)</f>
        <v>0</v>
      </c>
      <c r="BJ171" s="22" t="s">
        <v>138</v>
      </c>
      <c r="BK171" s="202">
        <f>ROUND(I171*H171,0)</f>
        <v>0</v>
      </c>
      <c r="BL171" s="22" t="s">
        <v>197</v>
      </c>
      <c r="BM171" s="22" t="s">
        <v>251</v>
      </c>
    </row>
    <row r="172" spans="2:65" s="11" customFormat="1" ht="13.5">
      <c r="B172" s="206"/>
      <c r="C172" s="207"/>
      <c r="D172" s="203" t="s">
        <v>142</v>
      </c>
      <c r="E172" s="208" t="s">
        <v>23</v>
      </c>
      <c r="F172" s="209" t="s">
        <v>238</v>
      </c>
      <c r="G172" s="207"/>
      <c r="H172" s="210">
        <v>16.559999999999999</v>
      </c>
      <c r="I172" s="211"/>
      <c r="J172" s="207"/>
      <c r="K172" s="207"/>
      <c r="L172" s="212"/>
      <c r="M172" s="213"/>
      <c r="N172" s="214"/>
      <c r="O172" s="214"/>
      <c r="P172" s="214"/>
      <c r="Q172" s="214"/>
      <c r="R172" s="214"/>
      <c r="S172" s="214"/>
      <c r="T172" s="215"/>
      <c r="AT172" s="216" t="s">
        <v>142</v>
      </c>
      <c r="AU172" s="216" t="s">
        <v>137</v>
      </c>
      <c r="AV172" s="11" t="s">
        <v>137</v>
      </c>
      <c r="AW172" s="11" t="s">
        <v>38</v>
      </c>
      <c r="AX172" s="11" t="s">
        <v>76</v>
      </c>
      <c r="AY172" s="216" t="s">
        <v>128</v>
      </c>
    </row>
    <row r="173" spans="2:65" s="11" customFormat="1" ht="13.5">
      <c r="B173" s="206"/>
      <c r="C173" s="207"/>
      <c r="D173" s="203" t="s">
        <v>142</v>
      </c>
      <c r="E173" s="208" t="s">
        <v>23</v>
      </c>
      <c r="F173" s="209" t="s">
        <v>239</v>
      </c>
      <c r="G173" s="207"/>
      <c r="H173" s="210">
        <v>22.356000000000002</v>
      </c>
      <c r="I173" s="211"/>
      <c r="J173" s="207"/>
      <c r="K173" s="207"/>
      <c r="L173" s="212"/>
      <c r="M173" s="213"/>
      <c r="N173" s="214"/>
      <c r="O173" s="214"/>
      <c r="P173" s="214"/>
      <c r="Q173" s="214"/>
      <c r="R173" s="214"/>
      <c r="S173" s="214"/>
      <c r="T173" s="215"/>
      <c r="AT173" s="216" t="s">
        <v>142</v>
      </c>
      <c r="AU173" s="216" t="s">
        <v>137</v>
      </c>
      <c r="AV173" s="11" t="s">
        <v>137</v>
      </c>
      <c r="AW173" s="11" t="s">
        <v>38</v>
      </c>
      <c r="AX173" s="11" t="s">
        <v>76</v>
      </c>
      <c r="AY173" s="216" t="s">
        <v>128</v>
      </c>
    </row>
    <row r="174" spans="2:65" s="11" customFormat="1" ht="13.5">
      <c r="B174" s="206"/>
      <c r="C174" s="207"/>
      <c r="D174" s="203" t="s">
        <v>142</v>
      </c>
      <c r="E174" s="208" t="s">
        <v>23</v>
      </c>
      <c r="F174" s="209" t="s">
        <v>240</v>
      </c>
      <c r="G174" s="207"/>
      <c r="H174" s="210">
        <v>5.25</v>
      </c>
      <c r="I174" s="211"/>
      <c r="J174" s="207"/>
      <c r="K174" s="207"/>
      <c r="L174" s="212"/>
      <c r="M174" s="213"/>
      <c r="N174" s="214"/>
      <c r="O174" s="214"/>
      <c r="P174" s="214"/>
      <c r="Q174" s="214"/>
      <c r="R174" s="214"/>
      <c r="S174" s="214"/>
      <c r="T174" s="215"/>
      <c r="AT174" s="216" t="s">
        <v>142</v>
      </c>
      <c r="AU174" s="216" t="s">
        <v>137</v>
      </c>
      <c r="AV174" s="11" t="s">
        <v>137</v>
      </c>
      <c r="AW174" s="11" t="s">
        <v>38</v>
      </c>
      <c r="AX174" s="11" t="s">
        <v>76</v>
      </c>
      <c r="AY174" s="216" t="s">
        <v>128</v>
      </c>
    </row>
    <row r="175" spans="2:65" s="11" customFormat="1" ht="13.5">
      <c r="B175" s="206"/>
      <c r="C175" s="207"/>
      <c r="D175" s="203" t="s">
        <v>142</v>
      </c>
      <c r="E175" s="208" t="s">
        <v>23</v>
      </c>
      <c r="F175" s="209" t="s">
        <v>241</v>
      </c>
      <c r="G175" s="207"/>
      <c r="H175" s="210">
        <v>28.509</v>
      </c>
      <c r="I175" s="211"/>
      <c r="J175" s="207"/>
      <c r="K175" s="207"/>
      <c r="L175" s="212"/>
      <c r="M175" s="213"/>
      <c r="N175" s="214"/>
      <c r="O175" s="214"/>
      <c r="P175" s="214"/>
      <c r="Q175" s="214"/>
      <c r="R175" s="214"/>
      <c r="S175" s="214"/>
      <c r="T175" s="215"/>
      <c r="AT175" s="216" t="s">
        <v>142</v>
      </c>
      <c r="AU175" s="216" t="s">
        <v>137</v>
      </c>
      <c r="AV175" s="11" t="s">
        <v>137</v>
      </c>
      <c r="AW175" s="11" t="s">
        <v>38</v>
      </c>
      <c r="AX175" s="11" t="s">
        <v>76</v>
      </c>
      <c r="AY175" s="216" t="s">
        <v>128</v>
      </c>
    </row>
    <row r="176" spans="2:65" s="12" customFormat="1" ht="13.5">
      <c r="B176" s="217"/>
      <c r="C176" s="218"/>
      <c r="D176" s="219" t="s">
        <v>142</v>
      </c>
      <c r="E176" s="220" t="s">
        <v>23</v>
      </c>
      <c r="F176" s="221" t="s">
        <v>147</v>
      </c>
      <c r="G176" s="218"/>
      <c r="H176" s="222">
        <v>72.674999999999997</v>
      </c>
      <c r="I176" s="223"/>
      <c r="J176" s="218"/>
      <c r="K176" s="218"/>
      <c r="L176" s="224"/>
      <c r="M176" s="225"/>
      <c r="N176" s="226"/>
      <c r="O176" s="226"/>
      <c r="P176" s="226"/>
      <c r="Q176" s="226"/>
      <c r="R176" s="226"/>
      <c r="S176" s="226"/>
      <c r="T176" s="227"/>
      <c r="AT176" s="228" t="s">
        <v>142</v>
      </c>
      <c r="AU176" s="228" t="s">
        <v>137</v>
      </c>
      <c r="AV176" s="12" t="s">
        <v>136</v>
      </c>
      <c r="AW176" s="12" t="s">
        <v>38</v>
      </c>
      <c r="AX176" s="12" t="s">
        <v>10</v>
      </c>
      <c r="AY176" s="228" t="s">
        <v>128</v>
      </c>
    </row>
    <row r="177" spans="2:65" s="1" customFormat="1" ht="22.5" customHeight="1">
      <c r="B177" s="39"/>
      <c r="C177" s="191" t="s">
        <v>252</v>
      </c>
      <c r="D177" s="191" t="s">
        <v>131</v>
      </c>
      <c r="E177" s="192" t="s">
        <v>253</v>
      </c>
      <c r="F177" s="193" t="s">
        <v>254</v>
      </c>
      <c r="G177" s="194" t="s">
        <v>244</v>
      </c>
      <c r="H177" s="195">
        <v>66.16</v>
      </c>
      <c r="I177" s="196"/>
      <c r="J177" s="197">
        <f>ROUND(I177*H177,0)</f>
        <v>0</v>
      </c>
      <c r="K177" s="193" t="s">
        <v>135</v>
      </c>
      <c r="L177" s="59"/>
      <c r="M177" s="198" t="s">
        <v>23</v>
      </c>
      <c r="N177" s="199" t="s">
        <v>50</v>
      </c>
      <c r="O177" s="40"/>
      <c r="P177" s="200">
        <f>O177*H177</f>
        <v>0</v>
      </c>
      <c r="Q177" s="200">
        <v>3.0000000000000001E-5</v>
      </c>
      <c r="R177" s="200">
        <f>Q177*H177</f>
        <v>1.9848000000000001E-3</v>
      </c>
      <c r="S177" s="200">
        <v>0</v>
      </c>
      <c r="T177" s="201">
        <f>S177*H177</f>
        <v>0</v>
      </c>
      <c r="AR177" s="22" t="s">
        <v>197</v>
      </c>
      <c r="AT177" s="22" t="s">
        <v>131</v>
      </c>
      <c r="AU177" s="22" t="s">
        <v>137</v>
      </c>
      <c r="AY177" s="22" t="s">
        <v>128</v>
      </c>
      <c r="BE177" s="202">
        <f>IF(N177="základní",J177,0)</f>
        <v>0</v>
      </c>
      <c r="BF177" s="202">
        <f>IF(N177="snížená",J177,0)</f>
        <v>0</v>
      </c>
      <c r="BG177" s="202">
        <f>IF(N177="zákl. přenesená",J177,0)</f>
        <v>0</v>
      </c>
      <c r="BH177" s="202">
        <f>IF(N177="sníž. přenesená",J177,0)</f>
        <v>0</v>
      </c>
      <c r="BI177" s="202">
        <f>IF(N177="nulová",J177,0)</f>
        <v>0</v>
      </c>
      <c r="BJ177" s="22" t="s">
        <v>138</v>
      </c>
      <c r="BK177" s="202">
        <f>ROUND(I177*H177,0)</f>
        <v>0</v>
      </c>
      <c r="BL177" s="22" t="s">
        <v>197</v>
      </c>
      <c r="BM177" s="22" t="s">
        <v>255</v>
      </c>
    </row>
    <row r="178" spans="2:65" s="1" customFormat="1" ht="27">
      <c r="B178" s="39"/>
      <c r="C178" s="61"/>
      <c r="D178" s="203" t="s">
        <v>140</v>
      </c>
      <c r="E178" s="61"/>
      <c r="F178" s="204" t="s">
        <v>246</v>
      </c>
      <c r="G178" s="61"/>
      <c r="H178" s="61"/>
      <c r="I178" s="161"/>
      <c r="J178" s="61"/>
      <c r="K178" s="61"/>
      <c r="L178" s="59"/>
      <c r="M178" s="205"/>
      <c r="N178" s="40"/>
      <c r="O178" s="40"/>
      <c r="P178" s="40"/>
      <c r="Q178" s="40"/>
      <c r="R178" s="40"/>
      <c r="S178" s="40"/>
      <c r="T178" s="76"/>
      <c r="AT178" s="22" t="s">
        <v>140</v>
      </c>
      <c r="AU178" s="22" t="s">
        <v>137</v>
      </c>
    </row>
    <row r="179" spans="2:65" s="11" customFormat="1" ht="27">
      <c r="B179" s="206"/>
      <c r="C179" s="207"/>
      <c r="D179" s="219" t="s">
        <v>142</v>
      </c>
      <c r="E179" s="232" t="s">
        <v>23</v>
      </c>
      <c r="F179" s="233" t="s">
        <v>247</v>
      </c>
      <c r="G179" s="207"/>
      <c r="H179" s="234">
        <v>66.16</v>
      </c>
      <c r="I179" s="211"/>
      <c r="J179" s="207"/>
      <c r="K179" s="207"/>
      <c r="L179" s="212"/>
      <c r="M179" s="213"/>
      <c r="N179" s="214"/>
      <c r="O179" s="214"/>
      <c r="P179" s="214"/>
      <c r="Q179" s="214"/>
      <c r="R179" s="214"/>
      <c r="S179" s="214"/>
      <c r="T179" s="215"/>
      <c r="AT179" s="216" t="s">
        <v>142</v>
      </c>
      <c r="AU179" s="216" t="s">
        <v>137</v>
      </c>
      <c r="AV179" s="11" t="s">
        <v>137</v>
      </c>
      <c r="AW179" s="11" t="s">
        <v>38</v>
      </c>
      <c r="AX179" s="11" t="s">
        <v>10</v>
      </c>
      <c r="AY179" s="216" t="s">
        <v>128</v>
      </c>
    </row>
    <row r="180" spans="2:65" s="1" customFormat="1" ht="22.5" customHeight="1">
      <c r="B180" s="39"/>
      <c r="C180" s="191" t="s">
        <v>256</v>
      </c>
      <c r="D180" s="191" t="s">
        <v>131</v>
      </c>
      <c r="E180" s="192" t="s">
        <v>257</v>
      </c>
      <c r="F180" s="193" t="s">
        <v>258</v>
      </c>
      <c r="G180" s="194" t="s">
        <v>134</v>
      </c>
      <c r="H180" s="195">
        <v>72.674999999999997</v>
      </c>
      <c r="I180" s="196"/>
      <c r="J180" s="197">
        <f>ROUND(I180*H180,0)</f>
        <v>0</v>
      </c>
      <c r="K180" s="193" t="s">
        <v>135</v>
      </c>
      <c r="L180" s="59"/>
      <c r="M180" s="198" t="s">
        <v>23</v>
      </c>
      <c r="N180" s="199" t="s">
        <v>50</v>
      </c>
      <c r="O180" s="40"/>
      <c r="P180" s="200">
        <f>O180*H180</f>
        <v>0</v>
      </c>
      <c r="Q180" s="200">
        <v>1.3999999999999999E-4</v>
      </c>
      <c r="R180" s="200">
        <f>Q180*H180</f>
        <v>1.01745E-2</v>
      </c>
      <c r="S180" s="200">
        <v>0</v>
      </c>
      <c r="T180" s="201">
        <f>S180*H180</f>
        <v>0</v>
      </c>
      <c r="AR180" s="22" t="s">
        <v>197</v>
      </c>
      <c r="AT180" s="22" t="s">
        <v>131</v>
      </c>
      <c r="AU180" s="22" t="s">
        <v>137</v>
      </c>
      <c r="AY180" s="22" t="s">
        <v>128</v>
      </c>
      <c r="BE180" s="202">
        <f>IF(N180="základní",J180,0)</f>
        <v>0</v>
      </c>
      <c r="BF180" s="202">
        <f>IF(N180="snížená",J180,0)</f>
        <v>0</v>
      </c>
      <c r="BG180" s="202">
        <f>IF(N180="zákl. přenesená",J180,0)</f>
        <v>0</v>
      </c>
      <c r="BH180" s="202">
        <f>IF(N180="sníž. přenesená",J180,0)</f>
        <v>0</v>
      </c>
      <c r="BI180" s="202">
        <f>IF(N180="nulová",J180,0)</f>
        <v>0</v>
      </c>
      <c r="BJ180" s="22" t="s">
        <v>138</v>
      </c>
      <c r="BK180" s="202">
        <f>ROUND(I180*H180,0)</f>
        <v>0</v>
      </c>
      <c r="BL180" s="22" t="s">
        <v>197</v>
      </c>
      <c r="BM180" s="22" t="s">
        <v>259</v>
      </c>
    </row>
    <row r="181" spans="2:65" s="11" customFormat="1" ht="13.5">
      <c r="B181" s="206"/>
      <c r="C181" s="207"/>
      <c r="D181" s="203" t="s">
        <v>142</v>
      </c>
      <c r="E181" s="208" t="s">
        <v>23</v>
      </c>
      <c r="F181" s="209" t="s">
        <v>238</v>
      </c>
      <c r="G181" s="207"/>
      <c r="H181" s="210">
        <v>16.559999999999999</v>
      </c>
      <c r="I181" s="211"/>
      <c r="J181" s="207"/>
      <c r="K181" s="207"/>
      <c r="L181" s="212"/>
      <c r="M181" s="213"/>
      <c r="N181" s="214"/>
      <c r="O181" s="214"/>
      <c r="P181" s="214"/>
      <c r="Q181" s="214"/>
      <c r="R181" s="214"/>
      <c r="S181" s="214"/>
      <c r="T181" s="215"/>
      <c r="AT181" s="216" t="s">
        <v>142</v>
      </c>
      <c r="AU181" s="216" t="s">
        <v>137</v>
      </c>
      <c r="AV181" s="11" t="s">
        <v>137</v>
      </c>
      <c r="AW181" s="11" t="s">
        <v>38</v>
      </c>
      <c r="AX181" s="11" t="s">
        <v>76</v>
      </c>
      <c r="AY181" s="216" t="s">
        <v>128</v>
      </c>
    </row>
    <row r="182" spans="2:65" s="11" customFormat="1" ht="13.5">
      <c r="B182" s="206"/>
      <c r="C182" s="207"/>
      <c r="D182" s="203" t="s">
        <v>142</v>
      </c>
      <c r="E182" s="208" t="s">
        <v>23</v>
      </c>
      <c r="F182" s="209" t="s">
        <v>239</v>
      </c>
      <c r="G182" s="207"/>
      <c r="H182" s="210">
        <v>22.356000000000002</v>
      </c>
      <c r="I182" s="211"/>
      <c r="J182" s="207"/>
      <c r="K182" s="207"/>
      <c r="L182" s="212"/>
      <c r="M182" s="213"/>
      <c r="N182" s="214"/>
      <c r="O182" s="214"/>
      <c r="P182" s="214"/>
      <c r="Q182" s="214"/>
      <c r="R182" s="214"/>
      <c r="S182" s="214"/>
      <c r="T182" s="215"/>
      <c r="AT182" s="216" t="s">
        <v>142</v>
      </c>
      <c r="AU182" s="216" t="s">
        <v>137</v>
      </c>
      <c r="AV182" s="11" t="s">
        <v>137</v>
      </c>
      <c r="AW182" s="11" t="s">
        <v>38</v>
      </c>
      <c r="AX182" s="11" t="s">
        <v>76</v>
      </c>
      <c r="AY182" s="216" t="s">
        <v>128</v>
      </c>
    </row>
    <row r="183" spans="2:65" s="11" customFormat="1" ht="13.5">
      <c r="B183" s="206"/>
      <c r="C183" s="207"/>
      <c r="D183" s="203" t="s">
        <v>142</v>
      </c>
      <c r="E183" s="208" t="s">
        <v>23</v>
      </c>
      <c r="F183" s="209" t="s">
        <v>240</v>
      </c>
      <c r="G183" s="207"/>
      <c r="H183" s="210">
        <v>5.25</v>
      </c>
      <c r="I183" s="211"/>
      <c r="J183" s="207"/>
      <c r="K183" s="207"/>
      <c r="L183" s="212"/>
      <c r="M183" s="213"/>
      <c r="N183" s="214"/>
      <c r="O183" s="214"/>
      <c r="P183" s="214"/>
      <c r="Q183" s="214"/>
      <c r="R183" s="214"/>
      <c r="S183" s="214"/>
      <c r="T183" s="215"/>
      <c r="AT183" s="216" t="s">
        <v>142</v>
      </c>
      <c r="AU183" s="216" t="s">
        <v>137</v>
      </c>
      <c r="AV183" s="11" t="s">
        <v>137</v>
      </c>
      <c r="AW183" s="11" t="s">
        <v>38</v>
      </c>
      <c r="AX183" s="11" t="s">
        <v>76</v>
      </c>
      <c r="AY183" s="216" t="s">
        <v>128</v>
      </c>
    </row>
    <row r="184" spans="2:65" s="11" customFormat="1" ht="13.5">
      <c r="B184" s="206"/>
      <c r="C184" s="207"/>
      <c r="D184" s="203" t="s">
        <v>142</v>
      </c>
      <c r="E184" s="208" t="s">
        <v>23</v>
      </c>
      <c r="F184" s="209" t="s">
        <v>241</v>
      </c>
      <c r="G184" s="207"/>
      <c r="H184" s="210">
        <v>28.509</v>
      </c>
      <c r="I184" s="211"/>
      <c r="J184" s="207"/>
      <c r="K184" s="207"/>
      <c r="L184" s="212"/>
      <c r="M184" s="213"/>
      <c r="N184" s="214"/>
      <c r="O184" s="214"/>
      <c r="P184" s="214"/>
      <c r="Q184" s="214"/>
      <c r="R184" s="214"/>
      <c r="S184" s="214"/>
      <c r="T184" s="215"/>
      <c r="AT184" s="216" t="s">
        <v>142</v>
      </c>
      <c r="AU184" s="216" t="s">
        <v>137</v>
      </c>
      <c r="AV184" s="11" t="s">
        <v>137</v>
      </c>
      <c r="AW184" s="11" t="s">
        <v>38</v>
      </c>
      <c r="AX184" s="11" t="s">
        <v>76</v>
      </c>
      <c r="AY184" s="216" t="s">
        <v>128</v>
      </c>
    </row>
    <row r="185" spans="2:65" s="12" customFormat="1" ht="13.5">
      <c r="B185" s="217"/>
      <c r="C185" s="218"/>
      <c r="D185" s="203" t="s">
        <v>142</v>
      </c>
      <c r="E185" s="229" t="s">
        <v>23</v>
      </c>
      <c r="F185" s="230" t="s">
        <v>147</v>
      </c>
      <c r="G185" s="218"/>
      <c r="H185" s="231">
        <v>72.674999999999997</v>
      </c>
      <c r="I185" s="223"/>
      <c r="J185" s="218"/>
      <c r="K185" s="218"/>
      <c r="L185" s="224"/>
      <c r="M185" s="225"/>
      <c r="N185" s="226"/>
      <c r="O185" s="226"/>
      <c r="P185" s="226"/>
      <c r="Q185" s="226"/>
      <c r="R185" s="226"/>
      <c r="S185" s="226"/>
      <c r="T185" s="227"/>
      <c r="AT185" s="228" t="s">
        <v>142</v>
      </c>
      <c r="AU185" s="228" t="s">
        <v>137</v>
      </c>
      <c r="AV185" s="12" t="s">
        <v>136</v>
      </c>
      <c r="AW185" s="12" t="s">
        <v>38</v>
      </c>
      <c r="AX185" s="12" t="s">
        <v>10</v>
      </c>
      <c r="AY185" s="228" t="s">
        <v>128</v>
      </c>
    </row>
    <row r="186" spans="2:65" s="10" customFormat="1" ht="29.85" customHeight="1">
      <c r="B186" s="174"/>
      <c r="C186" s="175"/>
      <c r="D186" s="188" t="s">
        <v>75</v>
      </c>
      <c r="E186" s="189" t="s">
        <v>260</v>
      </c>
      <c r="F186" s="189" t="s">
        <v>261</v>
      </c>
      <c r="G186" s="175"/>
      <c r="H186" s="175"/>
      <c r="I186" s="178"/>
      <c r="J186" s="190">
        <f>BK186</f>
        <v>0</v>
      </c>
      <c r="K186" s="175"/>
      <c r="L186" s="180"/>
      <c r="M186" s="181"/>
      <c r="N186" s="182"/>
      <c r="O186" s="182"/>
      <c r="P186" s="183">
        <f>SUM(P187:P194)</f>
        <v>0</v>
      </c>
      <c r="Q186" s="182"/>
      <c r="R186" s="183">
        <f>SUM(R187:R194)</f>
        <v>4.0476999999999999E-2</v>
      </c>
      <c r="S186" s="182"/>
      <c r="T186" s="184">
        <f>SUM(T187:T194)</f>
        <v>2.3809999999999998E-2</v>
      </c>
      <c r="AR186" s="185" t="s">
        <v>137</v>
      </c>
      <c r="AT186" s="186" t="s">
        <v>75</v>
      </c>
      <c r="AU186" s="186" t="s">
        <v>10</v>
      </c>
      <c r="AY186" s="185" t="s">
        <v>128</v>
      </c>
      <c r="BK186" s="187">
        <f>SUM(BK187:BK194)</f>
        <v>0</v>
      </c>
    </row>
    <row r="187" spans="2:65" s="1" customFormat="1" ht="22.5" customHeight="1">
      <c r="B187" s="39"/>
      <c r="C187" s="191" t="s">
        <v>262</v>
      </c>
      <c r="D187" s="191" t="s">
        <v>131</v>
      </c>
      <c r="E187" s="192" t="s">
        <v>263</v>
      </c>
      <c r="F187" s="193" t="s">
        <v>264</v>
      </c>
      <c r="G187" s="194" t="s">
        <v>134</v>
      </c>
      <c r="H187" s="195">
        <v>2.3809999999999998</v>
      </c>
      <c r="I187" s="196"/>
      <c r="J187" s="197">
        <f>ROUND(I187*H187,0)</f>
        <v>0</v>
      </c>
      <c r="K187" s="193" t="s">
        <v>135</v>
      </c>
      <c r="L187" s="59"/>
      <c r="M187" s="198" t="s">
        <v>23</v>
      </c>
      <c r="N187" s="199" t="s">
        <v>50</v>
      </c>
      <c r="O187" s="40"/>
      <c r="P187" s="200">
        <f>O187*H187</f>
        <v>0</v>
      </c>
      <c r="Q187" s="200">
        <v>0</v>
      </c>
      <c r="R187" s="200">
        <f>Q187*H187</f>
        <v>0</v>
      </c>
      <c r="S187" s="200">
        <v>0.01</v>
      </c>
      <c r="T187" s="201">
        <f>S187*H187</f>
        <v>2.3809999999999998E-2</v>
      </c>
      <c r="AR187" s="22" t="s">
        <v>197</v>
      </c>
      <c r="AT187" s="22" t="s">
        <v>131</v>
      </c>
      <c r="AU187" s="22" t="s">
        <v>137</v>
      </c>
      <c r="AY187" s="22" t="s">
        <v>128</v>
      </c>
      <c r="BE187" s="202">
        <f>IF(N187="základní",J187,0)</f>
        <v>0</v>
      </c>
      <c r="BF187" s="202">
        <f>IF(N187="snížená",J187,0)</f>
        <v>0</v>
      </c>
      <c r="BG187" s="202">
        <f>IF(N187="zákl. přenesená",J187,0)</f>
        <v>0</v>
      </c>
      <c r="BH187" s="202">
        <f>IF(N187="sníž. přenesená",J187,0)</f>
        <v>0</v>
      </c>
      <c r="BI187" s="202">
        <f>IF(N187="nulová",J187,0)</f>
        <v>0</v>
      </c>
      <c r="BJ187" s="22" t="s">
        <v>138</v>
      </c>
      <c r="BK187" s="202">
        <f>ROUND(I187*H187,0)</f>
        <v>0</v>
      </c>
      <c r="BL187" s="22" t="s">
        <v>197</v>
      </c>
      <c r="BM187" s="22" t="s">
        <v>265</v>
      </c>
    </row>
    <row r="188" spans="2:65" s="11" customFormat="1" ht="13.5">
      <c r="B188" s="206"/>
      <c r="C188" s="207"/>
      <c r="D188" s="219" t="s">
        <v>142</v>
      </c>
      <c r="E188" s="232" t="s">
        <v>23</v>
      </c>
      <c r="F188" s="233" t="s">
        <v>266</v>
      </c>
      <c r="G188" s="207"/>
      <c r="H188" s="234">
        <v>2.3809999999999998</v>
      </c>
      <c r="I188" s="211"/>
      <c r="J188" s="207"/>
      <c r="K188" s="207"/>
      <c r="L188" s="212"/>
      <c r="M188" s="213"/>
      <c r="N188" s="214"/>
      <c r="O188" s="214"/>
      <c r="P188" s="214"/>
      <c r="Q188" s="214"/>
      <c r="R188" s="214"/>
      <c r="S188" s="214"/>
      <c r="T188" s="215"/>
      <c r="AT188" s="216" t="s">
        <v>142</v>
      </c>
      <c r="AU188" s="216" t="s">
        <v>137</v>
      </c>
      <c r="AV188" s="11" t="s">
        <v>137</v>
      </c>
      <c r="AW188" s="11" t="s">
        <v>38</v>
      </c>
      <c r="AX188" s="11" t="s">
        <v>10</v>
      </c>
      <c r="AY188" s="216" t="s">
        <v>128</v>
      </c>
    </row>
    <row r="189" spans="2:65" s="1" customFormat="1" ht="31.5" customHeight="1">
      <c r="B189" s="39"/>
      <c r="C189" s="191" t="s">
        <v>9</v>
      </c>
      <c r="D189" s="191" t="s">
        <v>131</v>
      </c>
      <c r="E189" s="192" t="s">
        <v>267</v>
      </c>
      <c r="F189" s="193" t="s">
        <v>268</v>
      </c>
      <c r="G189" s="194" t="s">
        <v>134</v>
      </c>
      <c r="H189" s="195">
        <v>2.3809999999999998</v>
      </c>
      <c r="I189" s="196"/>
      <c r="J189" s="197">
        <f>ROUND(I189*H189,0)</f>
        <v>0</v>
      </c>
      <c r="K189" s="193" t="s">
        <v>135</v>
      </c>
      <c r="L189" s="59"/>
      <c r="M189" s="198" t="s">
        <v>23</v>
      </c>
      <c r="N189" s="199" t="s">
        <v>50</v>
      </c>
      <c r="O189" s="40"/>
      <c r="P189" s="200">
        <f>O189*H189</f>
        <v>0</v>
      </c>
      <c r="Q189" s="200">
        <v>1.7000000000000001E-2</v>
      </c>
      <c r="R189" s="200">
        <f>Q189*H189</f>
        <v>4.0476999999999999E-2</v>
      </c>
      <c r="S189" s="200">
        <v>0</v>
      </c>
      <c r="T189" s="201">
        <f>S189*H189</f>
        <v>0</v>
      </c>
      <c r="AR189" s="22" t="s">
        <v>197</v>
      </c>
      <c r="AT189" s="22" t="s">
        <v>131</v>
      </c>
      <c r="AU189" s="22" t="s">
        <v>137</v>
      </c>
      <c r="AY189" s="22" t="s">
        <v>128</v>
      </c>
      <c r="BE189" s="202">
        <f>IF(N189="základní",J189,0)</f>
        <v>0</v>
      </c>
      <c r="BF189" s="202">
        <f>IF(N189="snížená",J189,0)</f>
        <v>0</v>
      </c>
      <c r="BG189" s="202">
        <f>IF(N189="zákl. přenesená",J189,0)</f>
        <v>0</v>
      </c>
      <c r="BH189" s="202">
        <f>IF(N189="sníž. přenesená",J189,0)</f>
        <v>0</v>
      </c>
      <c r="BI189" s="202">
        <f>IF(N189="nulová",J189,0)</f>
        <v>0</v>
      </c>
      <c r="BJ189" s="22" t="s">
        <v>138</v>
      </c>
      <c r="BK189" s="202">
        <f>ROUND(I189*H189,0)</f>
        <v>0</v>
      </c>
      <c r="BL189" s="22" t="s">
        <v>197</v>
      </c>
      <c r="BM189" s="22" t="s">
        <v>269</v>
      </c>
    </row>
    <row r="190" spans="2:65" s="11" customFormat="1" ht="13.5">
      <c r="B190" s="206"/>
      <c r="C190" s="207"/>
      <c r="D190" s="219" t="s">
        <v>142</v>
      </c>
      <c r="E190" s="232" t="s">
        <v>23</v>
      </c>
      <c r="F190" s="233" t="s">
        <v>266</v>
      </c>
      <c r="G190" s="207"/>
      <c r="H190" s="234">
        <v>2.3809999999999998</v>
      </c>
      <c r="I190" s="211"/>
      <c r="J190" s="207"/>
      <c r="K190" s="207"/>
      <c r="L190" s="212"/>
      <c r="M190" s="213"/>
      <c r="N190" s="214"/>
      <c r="O190" s="214"/>
      <c r="P190" s="214"/>
      <c r="Q190" s="214"/>
      <c r="R190" s="214"/>
      <c r="S190" s="214"/>
      <c r="T190" s="215"/>
      <c r="AT190" s="216" t="s">
        <v>142</v>
      </c>
      <c r="AU190" s="216" t="s">
        <v>137</v>
      </c>
      <c r="AV190" s="11" t="s">
        <v>137</v>
      </c>
      <c r="AW190" s="11" t="s">
        <v>38</v>
      </c>
      <c r="AX190" s="11" t="s">
        <v>10</v>
      </c>
      <c r="AY190" s="216" t="s">
        <v>128</v>
      </c>
    </row>
    <row r="191" spans="2:65" s="1" customFormat="1" ht="31.5" customHeight="1">
      <c r="B191" s="39"/>
      <c r="C191" s="191" t="s">
        <v>270</v>
      </c>
      <c r="D191" s="191" t="s">
        <v>131</v>
      </c>
      <c r="E191" s="192" t="s">
        <v>271</v>
      </c>
      <c r="F191" s="193" t="s">
        <v>272</v>
      </c>
      <c r="G191" s="194" t="s">
        <v>186</v>
      </c>
      <c r="H191" s="195">
        <v>0.04</v>
      </c>
      <c r="I191" s="196"/>
      <c r="J191" s="197">
        <f>ROUND(I191*H191,0)</f>
        <v>0</v>
      </c>
      <c r="K191" s="193" t="s">
        <v>135</v>
      </c>
      <c r="L191" s="59"/>
      <c r="M191" s="198" t="s">
        <v>23</v>
      </c>
      <c r="N191" s="199" t="s">
        <v>50</v>
      </c>
      <c r="O191" s="40"/>
      <c r="P191" s="200">
        <f>O191*H191</f>
        <v>0</v>
      </c>
      <c r="Q191" s="200">
        <v>0</v>
      </c>
      <c r="R191" s="200">
        <f>Q191*H191</f>
        <v>0</v>
      </c>
      <c r="S191" s="200">
        <v>0</v>
      </c>
      <c r="T191" s="201">
        <f>S191*H191</f>
        <v>0</v>
      </c>
      <c r="AR191" s="22" t="s">
        <v>197</v>
      </c>
      <c r="AT191" s="22" t="s">
        <v>131</v>
      </c>
      <c r="AU191" s="22" t="s">
        <v>137</v>
      </c>
      <c r="AY191" s="22" t="s">
        <v>128</v>
      </c>
      <c r="BE191" s="202">
        <f>IF(N191="základní",J191,0)</f>
        <v>0</v>
      </c>
      <c r="BF191" s="202">
        <f>IF(N191="snížená",J191,0)</f>
        <v>0</v>
      </c>
      <c r="BG191" s="202">
        <f>IF(N191="zákl. přenesená",J191,0)</f>
        <v>0</v>
      </c>
      <c r="BH191" s="202">
        <f>IF(N191="sníž. přenesená",J191,0)</f>
        <v>0</v>
      </c>
      <c r="BI191" s="202">
        <f>IF(N191="nulová",J191,0)</f>
        <v>0</v>
      </c>
      <c r="BJ191" s="22" t="s">
        <v>138</v>
      </c>
      <c r="BK191" s="202">
        <f>ROUND(I191*H191,0)</f>
        <v>0</v>
      </c>
      <c r="BL191" s="22" t="s">
        <v>197</v>
      </c>
      <c r="BM191" s="22" t="s">
        <v>273</v>
      </c>
    </row>
    <row r="192" spans="2:65" s="1" customFormat="1" ht="121.5">
      <c r="B192" s="39"/>
      <c r="C192" s="61"/>
      <c r="D192" s="219" t="s">
        <v>140</v>
      </c>
      <c r="E192" s="61"/>
      <c r="F192" s="235" t="s">
        <v>274</v>
      </c>
      <c r="G192" s="61"/>
      <c r="H192" s="61"/>
      <c r="I192" s="161"/>
      <c r="J192" s="61"/>
      <c r="K192" s="61"/>
      <c r="L192" s="59"/>
      <c r="M192" s="205"/>
      <c r="N192" s="40"/>
      <c r="O192" s="40"/>
      <c r="P192" s="40"/>
      <c r="Q192" s="40"/>
      <c r="R192" s="40"/>
      <c r="S192" s="40"/>
      <c r="T192" s="76"/>
      <c r="AT192" s="22" t="s">
        <v>140</v>
      </c>
      <c r="AU192" s="22" t="s">
        <v>137</v>
      </c>
    </row>
    <row r="193" spans="2:65" s="1" customFormat="1" ht="31.5" customHeight="1">
      <c r="B193" s="39"/>
      <c r="C193" s="191" t="s">
        <v>275</v>
      </c>
      <c r="D193" s="191" t="s">
        <v>131</v>
      </c>
      <c r="E193" s="192" t="s">
        <v>276</v>
      </c>
      <c r="F193" s="193" t="s">
        <v>277</v>
      </c>
      <c r="G193" s="194" t="s">
        <v>186</v>
      </c>
      <c r="H193" s="195">
        <v>0.04</v>
      </c>
      <c r="I193" s="196"/>
      <c r="J193" s="197">
        <f>ROUND(I193*H193,0)</f>
        <v>0</v>
      </c>
      <c r="K193" s="193" t="s">
        <v>135</v>
      </c>
      <c r="L193" s="59"/>
      <c r="M193" s="198" t="s">
        <v>23</v>
      </c>
      <c r="N193" s="199" t="s">
        <v>50</v>
      </c>
      <c r="O193" s="40"/>
      <c r="P193" s="200">
        <f>O193*H193</f>
        <v>0</v>
      </c>
      <c r="Q193" s="200">
        <v>0</v>
      </c>
      <c r="R193" s="200">
        <f>Q193*H193</f>
        <v>0</v>
      </c>
      <c r="S193" s="200">
        <v>0</v>
      </c>
      <c r="T193" s="201">
        <f>S193*H193</f>
        <v>0</v>
      </c>
      <c r="AR193" s="22" t="s">
        <v>197</v>
      </c>
      <c r="AT193" s="22" t="s">
        <v>131</v>
      </c>
      <c r="AU193" s="22" t="s">
        <v>137</v>
      </c>
      <c r="AY193" s="22" t="s">
        <v>128</v>
      </c>
      <c r="BE193" s="202">
        <f>IF(N193="základní",J193,0)</f>
        <v>0</v>
      </c>
      <c r="BF193" s="202">
        <f>IF(N193="snížená",J193,0)</f>
        <v>0</v>
      </c>
      <c r="BG193" s="202">
        <f>IF(N193="zákl. přenesená",J193,0)</f>
        <v>0</v>
      </c>
      <c r="BH193" s="202">
        <f>IF(N193="sníž. přenesená",J193,0)</f>
        <v>0</v>
      </c>
      <c r="BI193" s="202">
        <f>IF(N193="nulová",J193,0)</f>
        <v>0</v>
      </c>
      <c r="BJ193" s="22" t="s">
        <v>138</v>
      </c>
      <c r="BK193" s="202">
        <f>ROUND(I193*H193,0)</f>
        <v>0</v>
      </c>
      <c r="BL193" s="22" t="s">
        <v>197</v>
      </c>
      <c r="BM193" s="22" t="s">
        <v>278</v>
      </c>
    </row>
    <row r="194" spans="2:65" s="1" customFormat="1" ht="121.5">
      <c r="B194" s="39"/>
      <c r="C194" s="61"/>
      <c r="D194" s="203" t="s">
        <v>140</v>
      </c>
      <c r="E194" s="61"/>
      <c r="F194" s="204" t="s">
        <v>274</v>
      </c>
      <c r="G194" s="61"/>
      <c r="H194" s="61"/>
      <c r="I194" s="161"/>
      <c r="J194" s="61"/>
      <c r="K194" s="61"/>
      <c r="L194" s="59"/>
      <c r="M194" s="236"/>
      <c r="N194" s="237"/>
      <c r="O194" s="237"/>
      <c r="P194" s="237"/>
      <c r="Q194" s="237"/>
      <c r="R194" s="237"/>
      <c r="S194" s="237"/>
      <c r="T194" s="238"/>
      <c r="AT194" s="22" t="s">
        <v>140</v>
      </c>
      <c r="AU194" s="22" t="s">
        <v>137</v>
      </c>
    </row>
    <row r="195" spans="2:65" s="1" customFormat="1" ht="6.95" customHeight="1">
      <c r="B195" s="54"/>
      <c r="C195" s="55"/>
      <c r="D195" s="55"/>
      <c r="E195" s="55"/>
      <c r="F195" s="55"/>
      <c r="G195" s="55"/>
      <c r="H195" s="55"/>
      <c r="I195" s="137"/>
      <c r="J195" s="55"/>
      <c r="K195" s="55"/>
      <c r="L195" s="59"/>
    </row>
  </sheetData>
  <sheetProtection password="CC35" sheet="1" objects="1" scenarios="1" formatCells="0" formatColumns="0" formatRows="0" sort="0" autoFilter="0"/>
  <autoFilter ref="C83:K194"/>
  <mergeCells count="9">
    <mergeCell ref="E74:H74"/>
    <mergeCell ref="E76:H76"/>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3" display="3) Soupis prací"/>
    <hyperlink ref="L1:V1" location="'Rekapitulace zakázky'!C2" display="Rekapitulace zakázk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75"/>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10"/>
      <c r="C1" s="110"/>
      <c r="D1" s="111" t="s">
        <v>1</v>
      </c>
      <c r="E1" s="110"/>
      <c r="F1" s="112" t="s">
        <v>91</v>
      </c>
      <c r="G1" s="365" t="s">
        <v>92</v>
      </c>
      <c r="H1" s="365"/>
      <c r="I1" s="113"/>
      <c r="J1" s="112" t="s">
        <v>93</v>
      </c>
      <c r="K1" s="111" t="s">
        <v>94</v>
      </c>
      <c r="L1" s="112" t="s">
        <v>95</v>
      </c>
      <c r="M1" s="112"/>
      <c r="N1" s="112"/>
      <c r="O1" s="112"/>
      <c r="P1" s="112"/>
      <c r="Q1" s="112"/>
      <c r="R1" s="112"/>
      <c r="S1" s="112"/>
      <c r="T1" s="112"/>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57"/>
      <c r="M2" s="357"/>
      <c r="N2" s="357"/>
      <c r="O2" s="357"/>
      <c r="P2" s="357"/>
      <c r="Q2" s="357"/>
      <c r="R2" s="357"/>
      <c r="S2" s="357"/>
      <c r="T2" s="357"/>
      <c r="U2" s="357"/>
      <c r="V2" s="357"/>
      <c r="AT2" s="22" t="s">
        <v>87</v>
      </c>
    </row>
    <row r="3" spans="1:70" ht="6.95" customHeight="1">
      <c r="B3" s="23"/>
      <c r="C3" s="24"/>
      <c r="D3" s="24"/>
      <c r="E3" s="24"/>
      <c r="F3" s="24"/>
      <c r="G3" s="24"/>
      <c r="H3" s="24"/>
      <c r="I3" s="114"/>
      <c r="J3" s="24"/>
      <c r="K3" s="25"/>
      <c r="AT3" s="22" t="s">
        <v>10</v>
      </c>
    </row>
    <row r="4" spans="1:70" ht="36.950000000000003" customHeight="1">
      <c r="B4" s="26"/>
      <c r="C4" s="27"/>
      <c r="D4" s="28" t="s">
        <v>96</v>
      </c>
      <c r="E4" s="27"/>
      <c r="F4" s="27"/>
      <c r="G4" s="27"/>
      <c r="H4" s="27"/>
      <c r="I4" s="115"/>
      <c r="J4" s="27"/>
      <c r="K4" s="29"/>
      <c r="M4" s="30" t="s">
        <v>13</v>
      </c>
      <c r="AT4" s="22" t="s">
        <v>38</v>
      </c>
    </row>
    <row r="5" spans="1:70" ht="6.95" customHeight="1">
      <c r="B5" s="26"/>
      <c r="C5" s="27"/>
      <c r="D5" s="27"/>
      <c r="E5" s="27"/>
      <c r="F5" s="27"/>
      <c r="G5" s="27"/>
      <c r="H5" s="27"/>
      <c r="I5" s="115"/>
      <c r="J5" s="27"/>
      <c r="K5" s="29"/>
    </row>
    <row r="6" spans="1:70">
      <c r="B6" s="26"/>
      <c r="C6" s="27"/>
      <c r="D6" s="35" t="s">
        <v>19</v>
      </c>
      <c r="E6" s="27"/>
      <c r="F6" s="27"/>
      <c r="G6" s="27"/>
      <c r="H6" s="27"/>
      <c r="I6" s="115"/>
      <c r="J6" s="27"/>
      <c r="K6" s="29"/>
    </row>
    <row r="7" spans="1:70" ht="22.5" customHeight="1">
      <c r="B7" s="26"/>
      <c r="C7" s="27"/>
      <c r="D7" s="27"/>
      <c r="E7" s="358" t="str">
        <f>'Rekapitulace zakázky'!K6</f>
        <v>Nátěr části oken v objektech č.p. 101, 103, 104 - Lužické náměstí, Rumburk</v>
      </c>
      <c r="F7" s="359"/>
      <c r="G7" s="359"/>
      <c r="H7" s="359"/>
      <c r="I7" s="115"/>
      <c r="J7" s="27"/>
      <c r="K7" s="29"/>
    </row>
    <row r="8" spans="1:70" s="1" customFormat="1">
      <c r="B8" s="39"/>
      <c r="C8" s="40"/>
      <c r="D8" s="35" t="s">
        <v>97</v>
      </c>
      <c r="E8" s="40"/>
      <c r="F8" s="40"/>
      <c r="G8" s="40"/>
      <c r="H8" s="40"/>
      <c r="I8" s="116"/>
      <c r="J8" s="40"/>
      <c r="K8" s="43"/>
    </row>
    <row r="9" spans="1:70" s="1" customFormat="1" ht="36.950000000000003" customHeight="1">
      <c r="B9" s="39"/>
      <c r="C9" s="40"/>
      <c r="D9" s="40"/>
      <c r="E9" s="360" t="s">
        <v>279</v>
      </c>
      <c r="F9" s="361"/>
      <c r="G9" s="361"/>
      <c r="H9" s="361"/>
      <c r="I9" s="116"/>
      <c r="J9" s="40"/>
      <c r="K9" s="43"/>
    </row>
    <row r="10" spans="1:70" s="1" customFormat="1" ht="13.5">
      <c r="B10" s="39"/>
      <c r="C10" s="40"/>
      <c r="D10" s="40"/>
      <c r="E10" s="40"/>
      <c r="F10" s="40"/>
      <c r="G10" s="40"/>
      <c r="H10" s="40"/>
      <c r="I10" s="116"/>
      <c r="J10" s="40"/>
      <c r="K10" s="43"/>
    </row>
    <row r="11" spans="1:70" s="1" customFormat="1" ht="14.45" customHeight="1">
      <c r="B11" s="39"/>
      <c r="C11" s="40"/>
      <c r="D11" s="35" t="s">
        <v>22</v>
      </c>
      <c r="E11" s="40"/>
      <c r="F11" s="33" t="s">
        <v>23</v>
      </c>
      <c r="G11" s="40"/>
      <c r="H11" s="40"/>
      <c r="I11" s="117" t="s">
        <v>24</v>
      </c>
      <c r="J11" s="33" t="s">
        <v>23</v>
      </c>
      <c r="K11" s="43"/>
    </row>
    <row r="12" spans="1:70" s="1" customFormat="1" ht="14.45" customHeight="1">
      <c r="B12" s="39"/>
      <c r="C12" s="40"/>
      <c r="D12" s="35" t="s">
        <v>25</v>
      </c>
      <c r="E12" s="40"/>
      <c r="F12" s="33" t="s">
        <v>26</v>
      </c>
      <c r="G12" s="40"/>
      <c r="H12" s="40"/>
      <c r="I12" s="117" t="s">
        <v>27</v>
      </c>
      <c r="J12" s="118" t="str">
        <f>'Rekapitulace zakázky'!AN8</f>
        <v>19.5.2017</v>
      </c>
      <c r="K12" s="43"/>
    </row>
    <row r="13" spans="1:70" s="1" customFormat="1" ht="10.9" customHeight="1">
      <c r="B13" s="39"/>
      <c r="C13" s="40"/>
      <c r="D13" s="40"/>
      <c r="E13" s="40"/>
      <c r="F13" s="40"/>
      <c r="G13" s="40"/>
      <c r="H13" s="40"/>
      <c r="I13" s="116"/>
      <c r="J13" s="40"/>
      <c r="K13" s="43"/>
    </row>
    <row r="14" spans="1:70" s="1" customFormat="1" ht="14.45" customHeight="1">
      <c r="B14" s="39"/>
      <c r="C14" s="40"/>
      <c r="D14" s="35" t="s">
        <v>31</v>
      </c>
      <c r="E14" s="40"/>
      <c r="F14" s="40"/>
      <c r="G14" s="40"/>
      <c r="H14" s="40"/>
      <c r="I14" s="117" t="s">
        <v>32</v>
      </c>
      <c r="J14" s="33" t="s">
        <v>23</v>
      </c>
      <c r="K14" s="43"/>
    </row>
    <row r="15" spans="1:70" s="1" customFormat="1" ht="18" customHeight="1">
      <c r="B15" s="39"/>
      <c r="C15" s="40"/>
      <c r="D15" s="40"/>
      <c r="E15" s="33" t="s">
        <v>33</v>
      </c>
      <c r="F15" s="40"/>
      <c r="G15" s="40"/>
      <c r="H15" s="40"/>
      <c r="I15" s="117" t="s">
        <v>34</v>
      </c>
      <c r="J15" s="33" t="s">
        <v>23</v>
      </c>
      <c r="K15" s="43"/>
    </row>
    <row r="16" spans="1:70" s="1" customFormat="1" ht="6.95" customHeight="1">
      <c r="B16" s="39"/>
      <c r="C16" s="40"/>
      <c r="D16" s="40"/>
      <c r="E16" s="40"/>
      <c r="F16" s="40"/>
      <c r="G16" s="40"/>
      <c r="H16" s="40"/>
      <c r="I16" s="116"/>
      <c r="J16" s="40"/>
      <c r="K16" s="43"/>
    </row>
    <row r="17" spans="2:11" s="1" customFormat="1" ht="14.45" customHeight="1">
      <c r="B17" s="39"/>
      <c r="C17" s="40"/>
      <c r="D17" s="35" t="s">
        <v>35</v>
      </c>
      <c r="E17" s="40"/>
      <c r="F17" s="40"/>
      <c r="G17" s="40"/>
      <c r="H17" s="40"/>
      <c r="I17" s="117" t="s">
        <v>32</v>
      </c>
      <c r="J17" s="33" t="str">
        <f>IF('Rekapitulace zakázky'!AN13="Vyplň údaj","",IF('Rekapitulace zakázky'!AN13="","",'Rekapitulace zakázky'!AN13))</f>
        <v/>
      </c>
      <c r="K17" s="43"/>
    </row>
    <row r="18" spans="2:11" s="1" customFormat="1" ht="18" customHeight="1">
      <c r="B18" s="39"/>
      <c r="C18" s="40"/>
      <c r="D18" s="40"/>
      <c r="E18" s="33" t="str">
        <f>IF('Rekapitulace zakázky'!E14="Vyplň údaj","",IF('Rekapitulace zakázky'!E14="","",'Rekapitulace zakázky'!E14))</f>
        <v/>
      </c>
      <c r="F18" s="40"/>
      <c r="G18" s="40"/>
      <c r="H18" s="40"/>
      <c r="I18" s="117" t="s">
        <v>34</v>
      </c>
      <c r="J18" s="33" t="str">
        <f>IF('Rekapitulace zakázky'!AN14="Vyplň údaj","",IF('Rekapitulace zakázky'!AN14="","",'Rekapitulace zakázky'!AN14))</f>
        <v/>
      </c>
      <c r="K18" s="43"/>
    </row>
    <row r="19" spans="2:11" s="1" customFormat="1" ht="6.95" customHeight="1">
      <c r="B19" s="39"/>
      <c r="C19" s="40"/>
      <c r="D19" s="40"/>
      <c r="E19" s="40"/>
      <c r="F19" s="40"/>
      <c r="G19" s="40"/>
      <c r="H19" s="40"/>
      <c r="I19" s="116"/>
      <c r="J19" s="40"/>
      <c r="K19" s="43"/>
    </row>
    <row r="20" spans="2:11" s="1" customFormat="1" ht="14.45" customHeight="1">
      <c r="B20" s="39"/>
      <c r="C20" s="40"/>
      <c r="D20" s="35" t="s">
        <v>37</v>
      </c>
      <c r="E20" s="40"/>
      <c r="F20" s="40"/>
      <c r="G20" s="40"/>
      <c r="H20" s="40"/>
      <c r="I20" s="117" t="s">
        <v>32</v>
      </c>
      <c r="J20" s="33" t="s">
        <v>23</v>
      </c>
      <c r="K20" s="43"/>
    </row>
    <row r="21" spans="2:11" s="1" customFormat="1" ht="18" customHeight="1">
      <c r="B21" s="39"/>
      <c r="C21" s="40"/>
      <c r="D21" s="40"/>
      <c r="E21" s="33" t="s">
        <v>39</v>
      </c>
      <c r="F21" s="40"/>
      <c r="G21" s="40"/>
      <c r="H21" s="40"/>
      <c r="I21" s="117" t="s">
        <v>34</v>
      </c>
      <c r="J21" s="33" t="s">
        <v>23</v>
      </c>
      <c r="K21" s="43"/>
    </row>
    <row r="22" spans="2:11" s="1" customFormat="1" ht="6.95" customHeight="1">
      <c r="B22" s="39"/>
      <c r="C22" s="40"/>
      <c r="D22" s="40"/>
      <c r="E22" s="40"/>
      <c r="F22" s="40"/>
      <c r="G22" s="40"/>
      <c r="H22" s="40"/>
      <c r="I22" s="116"/>
      <c r="J22" s="40"/>
      <c r="K22" s="43"/>
    </row>
    <row r="23" spans="2:11" s="1" customFormat="1" ht="14.45" customHeight="1">
      <c r="B23" s="39"/>
      <c r="C23" s="40"/>
      <c r="D23" s="35" t="s">
        <v>40</v>
      </c>
      <c r="E23" s="40"/>
      <c r="F23" s="40"/>
      <c r="G23" s="40"/>
      <c r="H23" s="40"/>
      <c r="I23" s="116"/>
      <c r="J23" s="40"/>
      <c r="K23" s="43"/>
    </row>
    <row r="24" spans="2:11" s="6" customFormat="1" ht="22.5" customHeight="1">
      <c r="B24" s="119"/>
      <c r="C24" s="120"/>
      <c r="D24" s="120"/>
      <c r="E24" s="327" t="s">
        <v>23</v>
      </c>
      <c r="F24" s="327"/>
      <c r="G24" s="327"/>
      <c r="H24" s="327"/>
      <c r="I24" s="121"/>
      <c r="J24" s="120"/>
      <c r="K24" s="122"/>
    </row>
    <row r="25" spans="2:11" s="1" customFormat="1" ht="6.95" customHeight="1">
      <c r="B25" s="39"/>
      <c r="C25" s="40"/>
      <c r="D25" s="40"/>
      <c r="E25" s="40"/>
      <c r="F25" s="40"/>
      <c r="G25" s="40"/>
      <c r="H25" s="40"/>
      <c r="I25" s="116"/>
      <c r="J25" s="40"/>
      <c r="K25" s="43"/>
    </row>
    <row r="26" spans="2:11" s="1" customFormat="1" ht="6.95" customHeight="1">
      <c r="B26" s="39"/>
      <c r="C26" s="40"/>
      <c r="D26" s="83"/>
      <c r="E26" s="83"/>
      <c r="F26" s="83"/>
      <c r="G26" s="83"/>
      <c r="H26" s="83"/>
      <c r="I26" s="123"/>
      <c r="J26" s="83"/>
      <c r="K26" s="124"/>
    </row>
    <row r="27" spans="2:11" s="1" customFormat="1" ht="25.35" customHeight="1">
      <c r="B27" s="39"/>
      <c r="C27" s="40"/>
      <c r="D27" s="125" t="s">
        <v>42</v>
      </c>
      <c r="E27" s="40"/>
      <c r="F27" s="40"/>
      <c r="G27" s="40"/>
      <c r="H27" s="40"/>
      <c r="I27" s="116"/>
      <c r="J27" s="126">
        <f>ROUND(J83,2)</f>
        <v>0</v>
      </c>
      <c r="K27" s="43"/>
    </row>
    <row r="28" spans="2:11" s="1" customFormat="1" ht="6.95" customHeight="1">
      <c r="B28" s="39"/>
      <c r="C28" s="40"/>
      <c r="D28" s="83"/>
      <c r="E28" s="83"/>
      <c r="F28" s="83"/>
      <c r="G28" s="83"/>
      <c r="H28" s="83"/>
      <c r="I28" s="123"/>
      <c r="J28" s="83"/>
      <c r="K28" s="124"/>
    </row>
    <row r="29" spans="2:11" s="1" customFormat="1" ht="14.45" customHeight="1">
      <c r="B29" s="39"/>
      <c r="C29" s="40"/>
      <c r="D29" s="40"/>
      <c r="E29" s="40"/>
      <c r="F29" s="44" t="s">
        <v>44</v>
      </c>
      <c r="G29" s="40"/>
      <c r="H29" s="40"/>
      <c r="I29" s="127" t="s">
        <v>43</v>
      </c>
      <c r="J29" s="44" t="s">
        <v>45</v>
      </c>
      <c r="K29" s="43"/>
    </row>
    <row r="30" spans="2:11" s="1" customFormat="1" ht="14.45" hidden="1" customHeight="1">
      <c r="B30" s="39"/>
      <c r="C30" s="40"/>
      <c r="D30" s="47" t="s">
        <v>46</v>
      </c>
      <c r="E30" s="47" t="s">
        <v>47</v>
      </c>
      <c r="F30" s="128">
        <f>ROUND(SUM(BE83:BE174), 2)</f>
        <v>0</v>
      </c>
      <c r="G30" s="40"/>
      <c r="H30" s="40"/>
      <c r="I30" s="129">
        <v>0.21</v>
      </c>
      <c r="J30" s="128">
        <f>ROUND(ROUND((SUM(BE83:BE174)), 2)*I30, 2)</f>
        <v>0</v>
      </c>
      <c r="K30" s="43"/>
    </row>
    <row r="31" spans="2:11" s="1" customFormat="1" ht="14.45" hidden="1" customHeight="1">
      <c r="B31" s="39"/>
      <c r="C31" s="40"/>
      <c r="D31" s="40"/>
      <c r="E31" s="47" t="s">
        <v>48</v>
      </c>
      <c r="F31" s="128">
        <f>ROUND(SUM(BF83:BF174), 2)</f>
        <v>0</v>
      </c>
      <c r="G31" s="40"/>
      <c r="H31" s="40"/>
      <c r="I31" s="129">
        <v>0.15</v>
      </c>
      <c r="J31" s="128">
        <f>ROUND(ROUND((SUM(BF83:BF174)), 2)*I31, 2)</f>
        <v>0</v>
      </c>
      <c r="K31" s="43"/>
    </row>
    <row r="32" spans="2:11" s="1" customFormat="1" ht="14.45" customHeight="1">
      <c r="B32" s="39"/>
      <c r="C32" s="40"/>
      <c r="D32" s="47" t="s">
        <v>46</v>
      </c>
      <c r="E32" s="47" t="s">
        <v>49</v>
      </c>
      <c r="F32" s="128">
        <f>ROUND(SUM(BG83:BG174), 2)</f>
        <v>0</v>
      </c>
      <c r="G32" s="40"/>
      <c r="H32" s="40"/>
      <c r="I32" s="129">
        <v>0.21</v>
      </c>
      <c r="J32" s="128">
        <v>0</v>
      </c>
      <c r="K32" s="43"/>
    </row>
    <row r="33" spans="2:11" s="1" customFormat="1" ht="14.45" customHeight="1">
      <c r="B33" s="39"/>
      <c r="C33" s="40"/>
      <c r="D33" s="40"/>
      <c r="E33" s="47" t="s">
        <v>50</v>
      </c>
      <c r="F33" s="128">
        <f>ROUND(SUM(BH83:BH174), 2)</f>
        <v>0</v>
      </c>
      <c r="G33" s="40"/>
      <c r="H33" s="40"/>
      <c r="I33" s="129">
        <v>0.15</v>
      </c>
      <c r="J33" s="128">
        <v>0</v>
      </c>
      <c r="K33" s="43"/>
    </row>
    <row r="34" spans="2:11" s="1" customFormat="1" ht="14.45" hidden="1" customHeight="1">
      <c r="B34" s="39"/>
      <c r="C34" s="40"/>
      <c r="D34" s="40"/>
      <c r="E34" s="47" t="s">
        <v>51</v>
      </c>
      <c r="F34" s="128">
        <f>ROUND(SUM(BI83:BI174), 2)</f>
        <v>0</v>
      </c>
      <c r="G34" s="40"/>
      <c r="H34" s="40"/>
      <c r="I34" s="129">
        <v>0</v>
      </c>
      <c r="J34" s="128">
        <v>0</v>
      </c>
      <c r="K34" s="43"/>
    </row>
    <row r="35" spans="2:11" s="1" customFormat="1" ht="6.95" customHeight="1">
      <c r="B35" s="39"/>
      <c r="C35" s="40"/>
      <c r="D35" s="40"/>
      <c r="E35" s="40"/>
      <c r="F35" s="40"/>
      <c r="G35" s="40"/>
      <c r="H35" s="40"/>
      <c r="I35" s="116"/>
      <c r="J35" s="40"/>
      <c r="K35" s="43"/>
    </row>
    <row r="36" spans="2:11" s="1" customFormat="1" ht="25.35" customHeight="1">
      <c r="B36" s="39"/>
      <c r="C36" s="130"/>
      <c r="D36" s="131" t="s">
        <v>52</v>
      </c>
      <c r="E36" s="77"/>
      <c r="F36" s="77"/>
      <c r="G36" s="132" t="s">
        <v>53</v>
      </c>
      <c r="H36" s="133" t="s">
        <v>54</v>
      </c>
      <c r="I36" s="134"/>
      <c r="J36" s="135">
        <f>SUM(J27:J34)</f>
        <v>0</v>
      </c>
      <c r="K36" s="136"/>
    </row>
    <row r="37" spans="2:11" s="1" customFormat="1" ht="14.45" customHeight="1">
      <c r="B37" s="54"/>
      <c r="C37" s="55"/>
      <c r="D37" s="55"/>
      <c r="E37" s="55"/>
      <c r="F37" s="55"/>
      <c r="G37" s="55"/>
      <c r="H37" s="55"/>
      <c r="I37" s="137"/>
      <c r="J37" s="55"/>
      <c r="K37" s="56"/>
    </row>
    <row r="41" spans="2:11" s="1" customFormat="1" ht="6.95" customHeight="1">
      <c r="B41" s="138"/>
      <c r="C41" s="139"/>
      <c r="D41" s="139"/>
      <c r="E41" s="139"/>
      <c r="F41" s="139"/>
      <c r="G41" s="139"/>
      <c r="H41" s="139"/>
      <c r="I41" s="140"/>
      <c r="J41" s="139"/>
      <c r="K41" s="141"/>
    </row>
    <row r="42" spans="2:11" s="1" customFormat="1" ht="36.950000000000003" customHeight="1">
      <c r="B42" s="39"/>
      <c r="C42" s="28" t="s">
        <v>99</v>
      </c>
      <c r="D42" s="40"/>
      <c r="E42" s="40"/>
      <c r="F42" s="40"/>
      <c r="G42" s="40"/>
      <c r="H42" s="40"/>
      <c r="I42" s="116"/>
      <c r="J42" s="40"/>
      <c r="K42" s="43"/>
    </row>
    <row r="43" spans="2:11" s="1" customFormat="1" ht="6.95" customHeight="1">
      <c r="B43" s="39"/>
      <c r="C43" s="40"/>
      <c r="D43" s="40"/>
      <c r="E43" s="40"/>
      <c r="F43" s="40"/>
      <c r="G43" s="40"/>
      <c r="H43" s="40"/>
      <c r="I43" s="116"/>
      <c r="J43" s="40"/>
      <c r="K43" s="43"/>
    </row>
    <row r="44" spans="2:11" s="1" customFormat="1" ht="14.45" customHeight="1">
      <c r="B44" s="39"/>
      <c r="C44" s="35" t="s">
        <v>19</v>
      </c>
      <c r="D44" s="40"/>
      <c r="E44" s="40"/>
      <c r="F44" s="40"/>
      <c r="G44" s="40"/>
      <c r="H44" s="40"/>
      <c r="I44" s="116"/>
      <c r="J44" s="40"/>
      <c r="K44" s="43"/>
    </row>
    <row r="45" spans="2:11" s="1" customFormat="1" ht="22.5" customHeight="1">
      <c r="B45" s="39"/>
      <c r="C45" s="40"/>
      <c r="D45" s="40"/>
      <c r="E45" s="358" t="str">
        <f>E7</f>
        <v>Nátěr části oken v objektech č.p. 101, 103, 104 - Lužické náměstí, Rumburk</v>
      </c>
      <c r="F45" s="359"/>
      <c r="G45" s="359"/>
      <c r="H45" s="359"/>
      <c r="I45" s="116"/>
      <c r="J45" s="40"/>
      <c r="K45" s="43"/>
    </row>
    <row r="46" spans="2:11" s="1" customFormat="1" ht="14.45" customHeight="1">
      <c r="B46" s="39"/>
      <c r="C46" s="35" t="s">
        <v>97</v>
      </c>
      <c r="D46" s="40"/>
      <c r="E46" s="40"/>
      <c r="F46" s="40"/>
      <c r="G46" s="40"/>
      <c r="H46" s="40"/>
      <c r="I46" s="116"/>
      <c r="J46" s="40"/>
      <c r="K46" s="43"/>
    </row>
    <row r="47" spans="2:11" s="1" customFormat="1" ht="23.25" customHeight="1">
      <c r="B47" s="39"/>
      <c r="C47" s="40"/>
      <c r="D47" s="40"/>
      <c r="E47" s="360" t="str">
        <f>E9</f>
        <v>SO 2 - Objekt č.p. 103</v>
      </c>
      <c r="F47" s="361"/>
      <c r="G47" s="361"/>
      <c r="H47" s="361"/>
      <c r="I47" s="116"/>
      <c r="J47" s="40"/>
      <c r="K47" s="43"/>
    </row>
    <row r="48" spans="2:11" s="1" customFormat="1" ht="6.95" customHeight="1">
      <c r="B48" s="39"/>
      <c r="C48" s="40"/>
      <c r="D48" s="40"/>
      <c r="E48" s="40"/>
      <c r="F48" s="40"/>
      <c r="G48" s="40"/>
      <c r="H48" s="40"/>
      <c r="I48" s="116"/>
      <c r="J48" s="40"/>
      <c r="K48" s="43"/>
    </row>
    <row r="49" spans="2:47" s="1" customFormat="1" ht="18" customHeight="1">
      <c r="B49" s="39"/>
      <c r="C49" s="35" t="s">
        <v>25</v>
      </c>
      <c r="D49" s="40"/>
      <c r="E49" s="40"/>
      <c r="F49" s="33" t="str">
        <f>F12</f>
        <v>Rumburk</v>
      </c>
      <c r="G49" s="40"/>
      <c r="H49" s="40"/>
      <c r="I49" s="117" t="s">
        <v>27</v>
      </c>
      <c r="J49" s="118" t="str">
        <f>IF(J12="","",J12)</f>
        <v>19.5.2017</v>
      </c>
      <c r="K49" s="43"/>
    </row>
    <row r="50" spans="2:47" s="1" customFormat="1" ht="6.95" customHeight="1">
      <c r="B50" s="39"/>
      <c r="C50" s="40"/>
      <c r="D50" s="40"/>
      <c r="E50" s="40"/>
      <c r="F50" s="40"/>
      <c r="G50" s="40"/>
      <c r="H50" s="40"/>
      <c r="I50" s="116"/>
      <c r="J50" s="40"/>
      <c r="K50" s="43"/>
    </row>
    <row r="51" spans="2:47" s="1" customFormat="1">
      <c r="B51" s="39"/>
      <c r="C51" s="35" t="s">
        <v>31</v>
      </c>
      <c r="D51" s="40"/>
      <c r="E51" s="40"/>
      <c r="F51" s="33" t="str">
        <f>E15</f>
        <v>Město Rumburk</v>
      </c>
      <c r="G51" s="40"/>
      <c r="H51" s="40"/>
      <c r="I51" s="117" t="s">
        <v>37</v>
      </c>
      <c r="J51" s="33" t="str">
        <f>E21</f>
        <v xml:space="preserve">ProProjekt, s.r.o. </v>
      </c>
      <c r="K51" s="43"/>
    </row>
    <row r="52" spans="2:47" s="1" customFormat="1" ht="14.45" customHeight="1">
      <c r="B52" s="39"/>
      <c r="C52" s="35" t="s">
        <v>35</v>
      </c>
      <c r="D52" s="40"/>
      <c r="E52" s="40"/>
      <c r="F52" s="33" t="str">
        <f>IF(E18="","",E18)</f>
        <v/>
      </c>
      <c r="G52" s="40"/>
      <c r="H52" s="40"/>
      <c r="I52" s="116"/>
      <c r="J52" s="40"/>
      <c r="K52" s="43"/>
    </row>
    <row r="53" spans="2:47" s="1" customFormat="1" ht="10.35" customHeight="1">
      <c r="B53" s="39"/>
      <c r="C53" s="40"/>
      <c r="D53" s="40"/>
      <c r="E53" s="40"/>
      <c r="F53" s="40"/>
      <c r="G53" s="40"/>
      <c r="H53" s="40"/>
      <c r="I53" s="116"/>
      <c r="J53" s="40"/>
      <c r="K53" s="43"/>
    </row>
    <row r="54" spans="2:47" s="1" customFormat="1" ht="29.25" customHeight="1">
      <c r="B54" s="39"/>
      <c r="C54" s="142" t="s">
        <v>100</v>
      </c>
      <c r="D54" s="130"/>
      <c r="E54" s="130"/>
      <c r="F54" s="130"/>
      <c r="G54" s="130"/>
      <c r="H54" s="130"/>
      <c r="I54" s="143"/>
      <c r="J54" s="144" t="s">
        <v>101</v>
      </c>
      <c r="K54" s="145"/>
    </row>
    <row r="55" spans="2:47" s="1" customFormat="1" ht="10.35" customHeight="1">
      <c r="B55" s="39"/>
      <c r="C55" s="40"/>
      <c r="D55" s="40"/>
      <c r="E55" s="40"/>
      <c r="F55" s="40"/>
      <c r="G55" s="40"/>
      <c r="H55" s="40"/>
      <c r="I55" s="116"/>
      <c r="J55" s="40"/>
      <c r="K55" s="43"/>
    </row>
    <row r="56" spans="2:47" s="1" customFormat="1" ht="29.25" customHeight="1">
      <c r="B56" s="39"/>
      <c r="C56" s="146" t="s">
        <v>102</v>
      </c>
      <c r="D56" s="40"/>
      <c r="E56" s="40"/>
      <c r="F56" s="40"/>
      <c r="G56" s="40"/>
      <c r="H56" s="40"/>
      <c r="I56" s="116"/>
      <c r="J56" s="126">
        <f>J83</f>
        <v>0</v>
      </c>
      <c r="K56" s="43"/>
      <c r="AU56" s="22" t="s">
        <v>103</v>
      </c>
    </row>
    <row r="57" spans="2:47" s="7" customFormat="1" ht="24.95" customHeight="1">
      <c r="B57" s="147"/>
      <c r="C57" s="148"/>
      <c r="D57" s="149" t="s">
        <v>104</v>
      </c>
      <c r="E57" s="150"/>
      <c r="F57" s="150"/>
      <c r="G57" s="150"/>
      <c r="H57" s="150"/>
      <c r="I57" s="151"/>
      <c r="J57" s="152">
        <f>J84</f>
        <v>0</v>
      </c>
      <c r="K57" s="153"/>
    </row>
    <row r="58" spans="2:47" s="8" customFormat="1" ht="19.899999999999999" customHeight="1">
      <c r="B58" s="154"/>
      <c r="C58" s="155"/>
      <c r="D58" s="156" t="s">
        <v>105</v>
      </c>
      <c r="E58" s="157"/>
      <c r="F58" s="157"/>
      <c r="G58" s="157"/>
      <c r="H58" s="157"/>
      <c r="I58" s="158"/>
      <c r="J58" s="159">
        <f>J85</f>
        <v>0</v>
      </c>
      <c r="K58" s="160"/>
    </row>
    <row r="59" spans="2:47" s="8" customFormat="1" ht="19.899999999999999" customHeight="1">
      <c r="B59" s="154"/>
      <c r="C59" s="155"/>
      <c r="D59" s="156" t="s">
        <v>106</v>
      </c>
      <c r="E59" s="157"/>
      <c r="F59" s="157"/>
      <c r="G59" s="157"/>
      <c r="H59" s="157"/>
      <c r="I59" s="158"/>
      <c r="J59" s="159">
        <f>J98</f>
        <v>0</v>
      </c>
      <c r="K59" s="160"/>
    </row>
    <row r="60" spans="2:47" s="8" customFormat="1" ht="19.899999999999999" customHeight="1">
      <c r="B60" s="154"/>
      <c r="C60" s="155"/>
      <c r="D60" s="156" t="s">
        <v>107</v>
      </c>
      <c r="E60" s="157"/>
      <c r="F60" s="157"/>
      <c r="G60" s="157"/>
      <c r="H60" s="157"/>
      <c r="I60" s="158"/>
      <c r="J60" s="159">
        <f>J116</f>
        <v>0</v>
      </c>
      <c r="K60" s="160"/>
    </row>
    <row r="61" spans="2:47" s="7" customFormat="1" ht="24.95" customHeight="1">
      <c r="B61" s="147"/>
      <c r="C61" s="148"/>
      <c r="D61" s="149" t="s">
        <v>108</v>
      </c>
      <c r="E61" s="150"/>
      <c r="F61" s="150"/>
      <c r="G61" s="150"/>
      <c r="H61" s="150"/>
      <c r="I61" s="151"/>
      <c r="J61" s="152">
        <f>J119</f>
        <v>0</v>
      </c>
      <c r="K61" s="153"/>
    </row>
    <row r="62" spans="2:47" s="8" customFormat="1" ht="19.899999999999999" customHeight="1">
      <c r="B62" s="154"/>
      <c r="C62" s="155"/>
      <c r="D62" s="156" t="s">
        <v>109</v>
      </c>
      <c r="E62" s="157"/>
      <c r="F62" s="157"/>
      <c r="G62" s="157"/>
      <c r="H62" s="157"/>
      <c r="I62" s="158"/>
      <c r="J62" s="159">
        <f>J120</f>
        <v>0</v>
      </c>
      <c r="K62" s="160"/>
    </row>
    <row r="63" spans="2:47" s="8" customFormat="1" ht="19.899999999999999" customHeight="1">
      <c r="B63" s="154"/>
      <c r="C63" s="155"/>
      <c r="D63" s="156" t="s">
        <v>110</v>
      </c>
      <c r="E63" s="157"/>
      <c r="F63" s="157"/>
      <c r="G63" s="157"/>
      <c r="H63" s="157"/>
      <c r="I63" s="158"/>
      <c r="J63" s="159">
        <f>J141</f>
        <v>0</v>
      </c>
      <c r="K63" s="160"/>
    </row>
    <row r="64" spans="2:47" s="1" customFormat="1" ht="21.75" customHeight="1">
      <c r="B64" s="39"/>
      <c r="C64" s="40"/>
      <c r="D64" s="40"/>
      <c r="E64" s="40"/>
      <c r="F64" s="40"/>
      <c r="G64" s="40"/>
      <c r="H64" s="40"/>
      <c r="I64" s="116"/>
      <c r="J64" s="40"/>
      <c r="K64" s="43"/>
    </row>
    <row r="65" spans="2:12" s="1" customFormat="1" ht="6.95" customHeight="1">
      <c r="B65" s="54"/>
      <c r="C65" s="55"/>
      <c r="D65" s="55"/>
      <c r="E65" s="55"/>
      <c r="F65" s="55"/>
      <c r="G65" s="55"/>
      <c r="H65" s="55"/>
      <c r="I65" s="137"/>
      <c r="J65" s="55"/>
      <c r="K65" s="56"/>
    </row>
    <row r="69" spans="2:12" s="1" customFormat="1" ht="6.95" customHeight="1">
      <c r="B69" s="57"/>
      <c r="C69" s="58"/>
      <c r="D69" s="58"/>
      <c r="E69" s="58"/>
      <c r="F69" s="58"/>
      <c r="G69" s="58"/>
      <c r="H69" s="58"/>
      <c r="I69" s="140"/>
      <c r="J69" s="58"/>
      <c r="K69" s="58"/>
      <c r="L69" s="59"/>
    </row>
    <row r="70" spans="2:12" s="1" customFormat="1" ht="36.950000000000003" customHeight="1">
      <c r="B70" s="39"/>
      <c r="C70" s="60" t="s">
        <v>112</v>
      </c>
      <c r="D70" s="61"/>
      <c r="E70" s="61"/>
      <c r="F70" s="61"/>
      <c r="G70" s="61"/>
      <c r="H70" s="61"/>
      <c r="I70" s="161"/>
      <c r="J70" s="61"/>
      <c r="K70" s="61"/>
      <c r="L70" s="59"/>
    </row>
    <row r="71" spans="2:12" s="1" customFormat="1" ht="6.95" customHeight="1">
      <c r="B71" s="39"/>
      <c r="C71" s="61"/>
      <c r="D71" s="61"/>
      <c r="E71" s="61"/>
      <c r="F71" s="61"/>
      <c r="G71" s="61"/>
      <c r="H71" s="61"/>
      <c r="I71" s="161"/>
      <c r="J71" s="61"/>
      <c r="K71" s="61"/>
      <c r="L71" s="59"/>
    </row>
    <row r="72" spans="2:12" s="1" customFormat="1" ht="14.45" customHeight="1">
      <c r="B72" s="39"/>
      <c r="C72" s="63" t="s">
        <v>19</v>
      </c>
      <c r="D72" s="61"/>
      <c r="E72" s="61"/>
      <c r="F72" s="61"/>
      <c r="G72" s="61"/>
      <c r="H72" s="61"/>
      <c r="I72" s="161"/>
      <c r="J72" s="61"/>
      <c r="K72" s="61"/>
      <c r="L72" s="59"/>
    </row>
    <row r="73" spans="2:12" s="1" customFormat="1" ht="22.5" customHeight="1">
      <c r="B73" s="39"/>
      <c r="C73" s="61"/>
      <c r="D73" s="61"/>
      <c r="E73" s="362" t="str">
        <f>E7</f>
        <v>Nátěr části oken v objektech č.p. 101, 103, 104 - Lužické náměstí, Rumburk</v>
      </c>
      <c r="F73" s="363"/>
      <c r="G73" s="363"/>
      <c r="H73" s="363"/>
      <c r="I73" s="161"/>
      <c r="J73" s="61"/>
      <c r="K73" s="61"/>
      <c r="L73" s="59"/>
    </row>
    <row r="74" spans="2:12" s="1" customFormat="1" ht="14.45" customHeight="1">
      <c r="B74" s="39"/>
      <c r="C74" s="63" t="s">
        <v>97</v>
      </c>
      <c r="D74" s="61"/>
      <c r="E74" s="61"/>
      <c r="F74" s="61"/>
      <c r="G74" s="61"/>
      <c r="H74" s="61"/>
      <c r="I74" s="161"/>
      <c r="J74" s="61"/>
      <c r="K74" s="61"/>
      <c r="L74" s="59"/>
    </row>
    <row r="75" spans="2:12" s="1" customFormat="1" ht="23.25" customHeight="1">
      <c r="B75" s="39"/>
      <c r="C75" s="61"/>
      <c r="D75" s="61"/>
      <c r="E75" s="338" t="str">
        <f>E9</f>
        <v>SO 2 - Objekt č.p. 103</v>
      </c>
      <c r="F75" s="364"/>
      <c r="G75" s="364"/>
      <c r="H75" s="364"/>
      <c r="I75" s="161"/>
      <c r="J75" s="61"/>
      <c r="K75" s="61"/>
      <c r="L75" s="59"/>
    </row>
    <row r="76" spans="2:12" s="1" customFormat="1" ht="6.95" customHeight="1">
      <c r="B76" s="39"/>
      <c r="C76" s="61"/>
      <c r="D76" s="61"/>
      <c r="E76" s="61"/>
      <c r="F76" s="61"/>
      <c r="G76" s="61"/>
      <c r="H76" s="61"/>
      <c r="I76" s="161"/>
      <c r="J76" s="61"/>
      <c r="K76" s="61"/>
      <c r="L76" s="59"/>
    </row>
    <row r="77" spans="2:12" s="1" customFormat="1" ht="18" customHeight="1">
      <c r="B77" s="39"/>
      <c r="C77" s="63" t="s">
        <v>25</v>
      </c>
      <c r="D77" s="61"/>
      <c r="E77" s="61"/>
      <c r="F77" s="162" t="str">
        <f>F12</f>
        <v>Rumburk</v>
      </c>
      <c r="G77" s="61"/>
      <c r="H77" s="61"/>
      <c r="I77" s="163" t="s">
        <v>27</v>
      </c>
      <c r="J77" s="71" t="str">
        <f>IF(J12="","",J12)</f>
        <v>19.5.2017</v>
      </c>
      <c r="K77" s="61"/>
      <c r="L77" s="59"/>
    </row>
    <row r="78" spans="2:12" s="1" customFormat="1" ht="6.95" customHeight="1">
      <c r="B78" s="39"/>
      <c r="C78" s="61"/>
      <c r="D78" s="61"/>
      <c r="E78" s="61"/>
      <c r="F78" s="61"/>
      <c r="G78" s="61"/>
      <c r="H78" s="61"/>
      <c r="I78" s="161"/>
      <c r="J78" s="61"/>
      <c r="K78" s="61"/>
      <c r="L78" s="59"/>
    </row>
    <row r="79" spans="2:12" s="1" customFormat="1">
      <c r="B79" s="39"/>
      <c r="C79" s="63" t="s">
        <v>31</v>
      </c>
      <c r="D79" s="61"/>
      <c r="E79" s="61"/>
      <c r="F79" s="162" t="str">
        <f>E15</f>
        <v>Město Rumburk</v>
      </c>
      <c r="G79" s="61"/>
      <c r="H79" s="61"/>
      <c r="I79" s="163" t="s">
        <v>37</v>
      </c>
      <c r="J79" s="162" t="str">
        <f>E21</f>
        <v xml:space="preserve">ProProjekt, s.r.o. </v>
      </c>
      <c r="K79" s="61"/>
      <c r="L79" s="59"/>
    </row>
    <row r="80" spans="2:12" s="1" customFormat="1" ht="14.45" customHeight="1">
      <c r="B80" s="39"/>
      <c r="C80" s="63" t="s">
        <v>35</v>
      </c>
      <c r="D80" s="61"/>
      <c r="E80" s="61"/>
      <c r="F80" s="162" t="str">
        <f>IF(E18="","",E18)</f>
        <v/>
      </c>
      <c r="G80" s="61"/>
      <c r="H80" s="61"/>
      <c r="I80" s="161"/>
      <c r="J80" s="61"/>
      <c r="K80" s="61"/>
      <c r="L80" s="59"/>
    </row>
    <row r="81" spans="2:65" s="1" customFormat="1" ht="10.35" customHeight="1">
      <c r="B81" s="39"/>
      <c r="C81" s="61"/>
      <c r="D81" s="61"/>
      <c r="E81" s="61"/>
      <c r="F81" s="61"/>
      <c r="G81" s="61"/>
      <c r="H81" s="61"/>
      <c r="I81" s="161"/>
      <c r="J81" s="61"/>
      <c r="K81" s="61"/>
      <c r="L81" s="59"/>
    </row>
    <row r="82" spans="2:65" s="9" customFormat="1" ht="29.25" customHeight="1">
      <c r="B82" s="164"/>
      <c r="C82" s="165" t="s">
        <v>113</v>
      </c>
      <c r="D82" s="166" t="s">
        <v>61</v>
      </c>
      <c r="E82" s="166" t="s">
        <v>57</v>
      </c>
      <c r="F82" s="166" t="s">
        <v>114</v>
      </c>
      <c r="G82" s="166" t="s">
        <v>115</v>
      </c>
      <c r="H82" s="166" t="s">
        <v>116</v>
      </c>
      <c r="I82" s="167" t="s">
        <v>117</v>
      </c>
      <c r="J82" s="166" t="s">
        <v>101</v>
      </c>
      <c r="K82" s="168" t="s">
        <v>118</v>
      </c>
      <c r="L82" s="169"/>
      <c r="M82" s="79" t="s">
        <v>119</v>
      </c>
      <c r="N82" s="80" t="s">
        <v>46</v>
      </c>
      <c r="O82" s="80" t="s">
        <v>120</v>
      </c>
      <c r="P82" s="80" t="s">
        <v>121</v>
      </c>
      <c r="Q82" s="80" t="s">
        <v>122</v>
      </c>
      <c r="R82" s="80" t="s">
        <v>123</v>
      </c>
      <c r="S82" s="80" t="s">
        <v>124</v>
      </c>
      <c r="T82" s="81" t="s">
        <v>125</v>
      </c>
    </row>
    <row r="83" spans="2:65" s="1" customFormat="1" ht="29.25" customHeight="1">
      <c r="B83" s="39"/>
      <c r="C83" s="85" t="s">
        <v>102</v>
      </c>
      <c r="D83" s="61"/>
      <c r="E83" s="61"/>
      <c r="F83" s="61"/>
      <c r="G83" s="61"/>
      <c r="H83" s="61"/>
      <c r="I83" s="161"/>
      <c r="J83" s="170">
        <f>BK83</f>
        <v>0</v>
      </c>
      <c r="K83" s="61"/>
      <c r="L83" s="59"/>
      <c r="M83" s="82"/>
      <c r="N83" s="83"/>
      <c r="O83" s="83"/>
      <c r="P83" s="171">
        <f>P84+P119</f>
        <v>0</v>
      </c>
      <c r="Q83" s="83"/>
      <c r="R83" s="171">
        <f>R84+R119</f>
        <v>0.17306336000000003</v>
      </c>
      <c r="S83" s="83"/>
      <c r="T83" s="172">
        <f>T84+T119</f>
        <v>0.65034999999999998</v>
      </c>
      <c r="AT83" s="22" t="s">
        <v>75</v>
      </c>
      <c r="AU83" s="22" t="s">
        <v>103</v>
      </c>
      <c r="BK83" s="173">
        <f>BK84+BK119</f>
        <v>0</v>
      </c>
    </row>
    <row r="84" spans="2:65" s="10" customFormat="1" ht="37.35" customHeight="1">
      <c r="B84" s="174"/>
      <c r="C84" s="175"/>
      <c r="D84" s="176" t="s">
        <v>75</v>
      </c>
      <c r="E84" s="177" t="s">
        <v>126</v>
      </c>
      <c r="F84" s="177" t="s">
        <v>127</v>
      </c>
      <c r="G84" s="175"/>
      <c r="H84" s="175"/>
      <c r="I84" s="178"/>
      <c r="J84" s="179">
        <f>BK84</f>
        <v>0</v>
      </c>
      <c r="K84" s="175"/>
      <c r="L84" s="180"/>
      <c r="M84" s="181"/>
      <c r="N84" s="182"/>
      <c r="O84" s="182"/>
      <c r="P84" s="183">
        <f>P85+P98+P116</f>
        <v>0</v>
      </c>
      <c r="Q84" s="182"/>
      <c r="R84" s="183">
        <f>R85+R98+R116</f>
        <v>2.3238000000000002E-2</v>
      </c>
      <c r="S84" s="182"/>
      <c r="T84" s="184">
        <f>T85+T98+T116</f>
        <v>0</v>
      </c>
      <c r="AR84" s="185" t="s">
        <v>10</v>
      </c>
      <c r="AT84" s="186" t="s">
        <v>75</v>
      </c>
      <c r="AU84" s="186" t="s">
        <v>76</v>
      </c>
      <c r="AY84" s="185" t="s">
        <v>128</v>
      </c>
      <c r="BK84" s="187">
        <f>BK85+BK98+BK116</f>
        <v>0</v>
      </c>
    </row>
    <row r="85" spans="2:65" s="10" customFormat="1" ht="19.899999999999999" customHeight="1">
      <c r="B85" s="174"/>
      <c r="C85" s="175"/>
      <c r="D85" s="188" t="s">
        <v>75</v>
      </c>
      <c r="E85" s="189" t="s">
        <v>129</v>
      </c>
      <c r="F85" s="189" t="s">
        <v>130</v>
      </c>
      <c r="G85" s="175"/>
      <c r="H85" s="175"/>
      <c r="I85" s="178"/>
      <c r="J85" s="190">
        <f>BK85</f>
        <v>0</v>
      </c>
      <c r="K85" s="175"/>
      <c r="L85" s="180"/>
      <c r="M85" s="181"/>
      <c r="N85" s="182"/>
      <c r="O85" s="182"/>
      <c r="P85" s="183">
        <f>SUM(P86:P97)</f>
        <v>0</v>
      </c>
      <c r="Q85" s="182"/>
      <c r="R85" s="183">
        <f>SUM(R86:R97)</f>
        <v>1.9737600000000001E-2</v>
      </c>
      <c r="S85" s="182"/>
      <c r="T85" s="184">
        <f>SUM(T86:T97)</f>
        <v>0</v>
      </c>
      <c r="AR85" s="185" t="s">
        <v>10</v>
      </c>
      <c r="AT85" s="186" t="s">
        <v>75</v>
      </c>
      <c r="AU85" s="186" t="s">
        <v>10</v>
      </c>
      <c r="AY85" s="185" t="s">
        <v>128</v>
      </c>
      <c r="BK85" s="187">
        <f>SUM(BK86:BK97)</f>
        <v>0</v>
      </c>
    </row>
    <row r="86" spans="2:65" s="1" customFormat="1" ht="31.5" customHeight="1">
      <c r="B86" s="39"/>
      <c r="C86" s="191" t="s">
        <v>10</v>
      </c>
      <c r="D86" s="191" t="s">
        <v>131</v>
      </c>
      <c r="E86" s="192" t="s">
        <v>132</v>
      </c>
      <c r="F86" s="193" t="s">
        <v>133</v>
      </c>
      <c r="G86" s="194" t="s">
        <v>134</v>
      </c>
      <c r="H86" s="195">
        <v>52</v>
      </c>
      <c r="I86" s="196"/>
      <c r="J86" s="197">
        <f>ROUND(I86*H86,0)</f>
        <v>0</v>
      </c>
      <c r="K86" s="193" t="s">
        <v>135</v>
      </c>
      <c r="L86" s="59"/>
      <c r="M86" s="198" t="s">
        <v>23</v>
      </c>
      <c r="N86" s="199" t="s">
        <v>50</v>
      </c>
      <c r="O86" s="40"/>
      <c r="P86" s="200">
        <f>O86*H86</f>
        <v>0</v>
      </c>
      <c r="Q86" s="200">
        <v>1.2E-4</v>
      </c>
      <c r="R86" s="200">
        <f>Q86*H86</f>
        <v>6.2399999999999999E-3</v>
      </c>
      <c r="S86" s="200">
        <v>0</v>
      </c>
      <c r="T86" s="201">
        <f>S86*H86</f>
        <v>0</v>
      </c>
      <c r="AR86" s="22" t="s">
        <v>136</v>
      </c>
      <c r="AT86" s="22" t="s">
        <v>131</v>
      </c>
      <c r="AU86" s="22" t="s">
        <v>137</v>
      </c>
      <c r="AY86" s="22" t="s">
        <v>128</v>
      </c>
      <c r="BE86" s="202">
        <f>IF(N86="základní",J86,0)</f>
        <v>0</v>
      </c>
      <c r="BF86" s="202">
        <f>IF(N86="snížená",J86,0)</f>
        <v>0</v>
      </c>
      <c r="BG86" s="202">
        <f>IF(N86="zákl. přenesená",J86,0)</f>
        <v>0</v>
      </c>
      <c r="BH86" s="202">
        <f>IF(N86="sníž. přenesená",J86,0)</f>
        <v>0</v>
      </c>
      <c r="BI86" s="202">
        <f>IF(N86="nulová",J86,0)</f>
        <v>0</v>
      </c>
      <c r="BJ86" s="22" t="s">
        <v>138</v>
      </c>
      <c r="BK86" s="202">
        <f>ROUND(I86*H86,0)</f>
        <v>0</v>
      </c>
      <c r="BL86" s="22" t="s">
        <v>136</v>
      </c>
      <c r="BM86" s="22" t="s">
        <v>280</v>
      </c>
    </row>
    <row r="87" spans="2:65" s="1" customFormat="1" ht="54">
      <c r="B87" s="39"/>
      <c r="C87" s="61"/>
      <c r="D87" s="203" t="s">
        <v>140</v>
      </c>
      <c r="E87" s="61"/>
      <c r="F87" s="204" t="s">
        <v>141</v>
      </c>
      <c r="G87" s="61"/>
      <c r="H87" s="61"/>
      <c r="I87" s="161"/>
      <c r="J87" s="61"/>
      <c r="K87" s="61"/>
      <c r="L87" s="59"/>
      <c r="M87" s="205"/>
      <c r="N87" s="40"/>
      <c r="O87" s="40"/>
      <c r="P87" s="40"/>
      <c r="Q87" s="40"/>
      <c r="R87" s="40"/>
      <c r="S87" s="40"/>
      <c r="T87" s="76"/>
      <c r="AT87" s="22" t="s">
        <v>140</v>
      </c>
      <c r="AU87" s="22" t="s">
        <v>137</v>
      </c>
    </row>
    <row r="88" spans="2:65" s="11" customFormat="1" ht="13.5">
      <c r="B88" s="206"/>
      <c r="C88" s="207"/>
      <c r="D88" s="203" t="s">
        <v>142</v>
      </c>
      <c r="E88" s="208" t="s">
        <v>23</v>
      </c>
      <c r="F88" s="209" t="s">
        <v>281</v>
      </c>
      <c r="G88" s="207"/>
      <c r="H88" s="210">
        <v>24</v>
      </c>
      <c r="I88" s="211"/>
      <c r="J88" s="207"/>
      <c r="K88" s="207"/>
      <c r="L88" s="212"/>
      <c r="M88" s="213"/>
      <c r="N88" s="214"/>
      <c r="O88" s="214"/>
      <c r="P88" s="214"/>
      <c r="Q88" s="214"/>
      <c r="R88" s="214"/>
      <c r="S88" s="214"/>
      <c r="T88" s="215"/>
      <c r="AT88" s="216" t="s">
        <v>142</v>
      </c>
      <c r="AU88" s="216" t="s">
        <v>137</v>
      </c>
      <c r="AV88" s="11" t="s">
        <v>137</v>
      </c>
      <c r="AW88" s="11" t="s">
        <v>38</v>
      </c>
      <c r="AX88" s="11" t="s">
        <v>76</v>
      </c>
      <c r="AY88" s="216" t="s">
        <v>128</v>
      </c>
    </row>
    <row r="89" spans="2:65" s="11" customFormat="1" ht="13.5">
      <c r="B89" s="206"/>
      <c r="C89" s="207"/>
      <c r="D89" s="203" t="s">
        <v>142</v>
      </c>
      <c r="E89" s="208" t="s">
        <v>23</v>
      </c>
      <c r="F89" s="209" t="s">
        <v>282</v>
      </c>
      <c r="G89" s="207"/>
      <c r="H89" s="210">
        <v>24</v>
      </c>
      <c r="I89" s="211"/>
      <c r="J89" s="207"/>
      <c r="K89" s="207"/>
      <c r="L89" s="212"/>
      <c r="M89" s="213"/>
      <c r="N89" s="214"/>
      <c r="O89" s="214"/>
      <c r="P89" s="214"/>
      <c r="Q89" s="214"/>
      <c r="R89" s="214"/>
      <c r="S89" s="214"/>
      <c r="T89" s="215"/>
      <c r="AT89" s="216" t="s">
        <v>142</v>
      </c>
      <c r="AU89" s="216" t="s">
        <v>137</v>
      </c>
      <c r="AV89" s="11" t="s">
        <v>137</v>
      </c>
      <c r="AW89" s="11" t="s">
        <v>38</v>
      </c>
      <c r="AX89" s="11" t="s">
        <v>76</v>
      </c>
      <c r="AY89" s="216" t="s">
        <v>128</v>
      </c>
    </row>
    <row r="90" spans="2:65" s="11" customFormat="1" ht="13.5">
      <c r="B90" s="206"/>
      <c r="C90" s="207"/>
      <c r="D90" s="203" t="s">
        <v>142</v>
      </c>
      <c r="E90" s="208" t="s">
        <v>23</v>
      </c>
      <c r="F90" s="209" t="s">
        <v>283</v>
      </c>
      <c r="G90" s="207"/>
      <c r="H90" s="210">
        <v>4</v>
      </c>
      <c r="I90" s="211"/>
      <c r="J90" s="207"/>
      <c r="K90" s="207"/>
      <c r="L90" s="212"/>
      <c r="M90" s="213"/>
      <c r="N90" s="214"/>
      <c r="O90" s="214"/>
      <c r="P90" s="214"/>
      <c r="Q90" s="214"/>
      <c r="R90" s="214"/>
      <c r="S90" s="214"/>
      <c r="T90" s="215"/>
      <c r="AT90" s="216" t="s">
        <v>142</v>
      </c>
      <c r="AU90" s="216" t="s">
        <v>137</v>
      </c>
      <c r="AV90" s="11" t="s">
        <v>137</v>
      </c>
      <c r="AW90" s="11" t="s">
        <v>38</v>
      </c>
      <c r="AX90" s="11" t="s">
        <v>76</v>
      </c>
      <c r="AY90" s="216" t="s">
        <v>128</v>
      </c>
    </row>
    <row r="91" spans="2:65" s="12" customFormat="1" ht="13.5">
      <c r="B91" s="217"/>
      <c r="C91" s="218"/>
      <c r="D91" s="219" t="s">
        <v>142</v>
      </c>
      <c r="E91" s="220" t="s">
        <v>23</v>
      </c>
      <c r="F91" s="221" t="s">
        <v>147</v>
      </c>
      <c r="G91" s="218"/>
      <c r="H91" s="222">
        <v>52</v>
      </c>
      <c r="I91" s="223"/>
      <c r="J91" s="218"/>
      <c r="K91" s="218"/>
      <c r="L91" s="224"/>
      <c r="M91" s="225"/>
      <c r="N91" s="226"/>
      <c r="O91" s="226"/>
      <c r="P91" s="226"/>
      <c r="Q91" s="226"/>
      <c r="R91" s="226"/>
      <c r="S91" s="226"/>
      <c r="T91" s="227"/>
      <c r="AT91" s="228" t="s">
        <v>142</v>
      </c>
      <c r="AU91" s="228" t="s">
        <v>137</v>
      </c>
      <c r="AV91" s="12" t="s">
        <v>136</v>
      </c>
      <c r="AW91" s="12" t="s">
        <v>38</v>
      </c>
      <c r="AX91" s="12" t="s">
        <v>10</v>
      </c>
      <c r="AY91" s="228" t="s">
        <v>128</v>
      </c>
    </row>
    <row r="92" spans="2:65" s="1" customFormat="1" ht="31.5" customHeight="1">
      <c r="B92" s="39"/>
      <c r="C92" s="191" t="s">
        <v>137</v>
      </c>
      <c r="D92" s="191" t="s">
        <v>131</v>
      </c>
      <c r="E92" s="192" t="s">
        <v>148</v>
      </c>
      <c r="F92" s="193" t="s">
        <v>149</v>
      </c>
      <c r="G92" s="194" t="s">
        <v>134</v>
      </c>
      <c r="H92" s="195">
        <v>56.24</v>
      </c>
      <c r="I92" s="196"/>
      <c r="J92" s="197">
        <f>ROUND(I92*H92,0)</f>
        <v>0</v>
      </c>
      <c r="K92" s="193" t="s">
        <v>135</v>
      </c>
      <c r="L92" s="59"/>
      <c r="M92" s="198" t="s">
        <v>23</v>
      </c>
      <c r="N92" s="199" t="s">
        <v>50</v>
      </c>
      <c r="O92" s="40"/>
      <c r="P92" s="200">
        <f>O92*H92</f>
        <v>0</v>
      </c>
      <c r="Q92" s="200">
        <v>2.4000000000000001E-4</v>
      </c>
      <c r="R92" s="200">
        <f>Q92*H92</f>
        <v>1.34976E-2</v>
      </c>
      <c r="S92" s="200">
        <v>0</v>
      </c>
      <c r="T92" s="201">
        <f>S92*H92</f>
        <v>0</v>
      </c>
      <c r="AR92" s="22" t="s">
        <v>136</v>
      </c>
      <c r="AT92" s="22" t="s">
        <v>131</v>
      </c>
      <c r="AU92" s="22" t="s">
        <v>137</v>
      </c>
      <c r="AY92" s="22" t="s">
        <v>128</v>
      </c>
      <c r="BE92" s="202">
        <f>IF(N92="základní",J92,0)</f>
        <v>0</v>
      </c>
      <c r="BF92" s="202">
        <f>IF(N92="snížená",J92,0)</f>
        <v>0</v>
      </c>
      <c r="BG92" s="202">
        <f>IF(N92="zákl. přenesená",J92,0)</f>
        <v>0</v>
      </c>
      <c r="BH92" s="202">
        <f>IF(N92="sníž. přenesená",J92,0)</f>
        <v>0</v>
      </c>
      <c r="BI92" s="202">
        <f>IF(N92="nulová",J92,0)</f>
        <v>0</v>
      </c>
      <c r="BJ92" s="22" t="s">
        <v>138</v>
      </c>
      <c r="BK92" s="202">
        <f>ROUND(I92*H92,0)</f>
        <v>0</v>
      </c>
      <c r="BL92" s="22" t="s">
        <v>136</v>
      </c>
      <c r="BM92" s="22" t="s">
        <v>284</v>
      </c>
    </row>
    <row r="93" spans="2:65" s="1" customFormat="1" ht="54">
      <c r="B93" s="39"/>
      <c r="C93" s="61"/>
      <c r="D93" s="203" t="s">
        <v>140</v>
      </c>
      <c r="E93" s="61"/>
      <c r="F93" s="204" t="s">
        <v>141</v>
      </c>
      <c r="G93" s="61"/>
      <c r="H93" s="61"/>
      <c r="I93" s="161"/>
      <c r="J93" s="61"/>
      <c r="K93" s="61"/>
      <c r="L93" s="59"/>
      <c r="M93" s="205"/>
      <c r="N93" s="40"/>
      <c r="O93" s="40"/>
      <c r="P93" s="40"/>
      <c r="Q93" s="40"/>
      <c r="R93" s="40"/>
      <c r="S93" s="40"/>
      <c r="T93" s="76"/>
      <c r="AT93" s="22" t="s">
        <v>140</v>
      </c>
      <c r="AU93" s="22" t="s">
        <v>137</v>
      </c>
    </row>
    <row r="94" spans="2:65" s="11" customFormat="1" ht="13.5">
      <c r="B94" s="206"/>
      <c r="C94" s="207"/>
      <c r="D94" s="203" t="s">
        <v>142</v>
      </c>
      <c r="E94" s="208" t="s">
        <v>23</v>
      </c>
      <c r="F94" s="209" t="s">
        <v>285</v>
      </c>
      <c r="G94" s="207"/>
      <c r="H94" s="210">
        <v>26.52</v>
      </c>
      <c r="I94" s="211"/>
      <c r="J94" s="207"/>
      <c r="K94" s="207"/>
      <c r="L94" s="212"/>
      <c r="M94" s="213"/>
      <c r="N94" s="214"/>
      <c r="O94" s="214"/>
      <c r="P94" s="214"/>
      <c r="Q94" s="214"/>
      <c r="R94" s="214"/>
      <c r="S94" s="214"/>
      <c r="T94" s="215"/>
      <c r="AT94" s="216" t="s">
        <v>142</v>
      </c>
      <c r="AU94" s="216" t="s">
        <v>137</v>
      </c>
      <c r="AV94" s="11" t="s">
        <v>137</v>
      </c>
      <c r="AW94" s="11" t="s">
        <v>38</v>
      </c>
      <c r="AX94" s="11" t="s">
        <v>76</v>
      </c>
      <c r="AY94" s="216" t="s">
        <v>128</v>
      </c>
    </row>
    <row r="95" spans="2:65" s="11" customFormat="1" ht="13.5">
      <c r="B95" s="206"/>
      <c r="C95" s="207"/>
      <c r="D95" s="203" t="s">
        <v>142</v>
      </c>
      <c r="E95" s="208" t="s">
        <v>23</v>
      </c>
      <c r="F95" s="209" t="s">
        <v>286</v>
      </c>
      <c r="G95" s="207"/>
      <c r="H95" s="210">
        <v>26.52</v>
      </c>
      <c r="I95" s="211"/>
      <c r="J95" s="207"/>
      <c r="K95" s="207"/>
      <c r="L95" s="212"/>
      <c r="M95" s="213"/>
      <c r="N95" s="214"/>
      <c r="O95" s="214"/>
      <c r="P95" s="214"/>
      <c r="Q95" s="214"/>
      <c r="R95" s="214"/>
      <c r="S95" s="214"/>
      <c r="T95" s="215"/>
      <c r="AT95" s="216" t="s">
        <v>142</v>
      </c>
      <c r="AU95" s="216" t="s">
        <v>137</v>
      </c>
      <c r="AV95" s="11" t="s">
        <v>137</v>
      </c>
      <c r="AW95" s="11" t="s">
        <v>38</v>
      </c>
      <c r="AX95" s="11" t="s">
        <v>76</v>
      </c>
      <c r="AY95" s="216" t="s">
        <v>128</v>
      </c>
    </row>
    <row r="96" spans="2:65" s="11" customFormat="1" ht="13.5">
      <c r="B96" s="206"/>
      <c r="C96" s="207"/>
      <c r="D96" s="203" t="s">
        <v>142</v>
      </c>
      <c r="E96" s="208" t="s">
        <v>23</v>
      </c>
      <c r="F96" s="209" t="s">
        <v>287</v>
      </c>
      <c r="G96" s="207"/>
      <c r="H96" s="210">
        <v>3.2</v>
      </c>
      <c r="I96" s="211"/>
      <c r="J96" s="207"/>
      <c r="K96" s="207"/>
      <c r="L96" s="212"/>
      <c r="M96" s="213"/>
      <c r="N96" s="214"/>
      <c r="O96" s="214"/>
      <c r="P96" s="214"/>
      <c r="Q96" s="214"/>
      <c r="R96" s="214"/>
      <c r="S96" s="214"/>
      <c r="T96" s="215"/>
      <c r="AT96" s="216" t="s">
        <v>142</v>
      </c>
      <c r="AU96" s="216" t="s">
        <v>137</v>
      </c>
      <c r="AV96" s="11" t="s">
        <v>137</v>
      </c>
      <c r="AW96" s="11" t="s">
        <v>38</v>
      </c>
      <c r="AX96" s="11" t="s">
        <v>76</v>
      </c>
      <c r="AY96" s="216" t="s">
        <v>128</v>
      </c>
    </row>
    <row r="97" spans="2:65" s="12" customFormat="1" ht="13.5">
      <c r="B97" s="217"/>
      <c r="C97" s="218"/>
      <c r="D97" s="203" t="s">
        <v>142</v>
      </c>
      <c r="E97" s="229" t="s">
        <v>23</v>
      </c>
      <c r="F97" s="230" t="s">
        <v>147</v>
      </c>
      <c r="G97" s="218"/>
      <c r="H97" s="231">
        <v>56.24</v>
      </c>
      <c r="I97" s="223"/>
      <c r="J97" s="218"/>
      <c r="K97" s="218"/>
      <c r="L97" s="224"/>
      <c r="M97" s="225"/>
      <c r="N97" s="226"/>
      <c r="O97" s="226"/>
      <c r="P97" s="226"/>
      <c r="Q97" s="226"/>
      <c r="R97" s="226"/>
      <c r="S97" s="226"/>
      <c r="T97" s="227"/>
      <c r="AT97" s="228" t="s">
        <v>142</v>
      </c>
      <c r="AU97" s="228" t="s">
        <v>137</v>
      </c>
      <c r="AV97" s="12" t="s">
        <v>136</v>
      </c>
      <c r="AW97" s="12" t="s">
        <v>38</v>
      </c>
      <c r="AX97" s="12" t="s">
        <v>10</v>
      </c>
      <c r="AY97" s="228" t="s">
        <v>128</v>
      </c>
    </row>
    <row r="98" spans="2:65" s="10" customFormat="1" ht="29.85" customHeight="1">
      <c r="B98" s="174"/>
      <c r="C98" s="175"/>
      <c r="D98" s="188" t="s">
        <v>75</v>
      </c>
      <c r="E98" s="189" t="s">
        <v>155</v>
      </c>
      <c r="F98" s="189" t="s">
        <v>156</v>
      </c>
      <c r="G98" s="175"/>
      <c r="H98" s="175"/>
      <c r="I98" s="178"/>
      <c r="J98" s="190">
        <f>BK98</f>
        <v>0</v>
      </c>
      <c r="K98" s="175"/>
      <c r="L98" s="180"/>
      <c r="M98" s="181"/>
      <c r="N98" s="182"/>
      <c r="O98" s="182"/>
      <c r="P98" s="183">
        <f>SUM(P99:P115)</f>
        <v>0</v>
      </c>
      <c r="Q98" s="182"/>
      <c r="R98" s="183">
        <f>SUM(R99:R115)</f>
        <v>3.5004000000000003E-3</v>
      </c>
      <c r="S98" s="182"/>
      <c r="T98" s="184">
        <f>SUM(T99:T115)</f>
        <v>0</v>
      </c>
      <c r="AR98" s="185" t="s">
        <v>10</v>
      </c>
      <c r="AT98" s="186" t="s">
        <v>75</v>
      </c>
      <c r="AU98" s="186" t="s">
        <v>10</v>
      </c>
      <c r="AY98" s="185" t="s">
        <v>128</v>
      </c>
      <c r="BK98" s="187">
        <f>SUM(BK99:BK115)</f>
        <v>0</v>
      </c>
    </row>
    <row r="99" spans="2:65" s="1" customFormat="1" ht="31.5" customHeight="1">
      <c r="B99" s="39"/>
      <c r="C99" s="191" t="s">
        <v>157</v>
      </c>
      <c r="D99" s="191" t="s">
        <v>131</v>
      </c>
      <c r="E99" s="192" t="s">
        <v>158</v>
      </c>
      <c r="F99" s="193" t="s">
        <v>159</v>
      </c>
      <c r="G99" s="194" t="s">
        <v>134</v>
      </c>
      <c r="H99" s="195">
        <v>8.64</v>
      </c>
      <c r="I99" s="196"/>
      <c r="J99" s="197">
        <f>ROUND(I99*H99,0)</f>
        <v>0</v>
      </c>
      <c r="K99" s="193" t="s">
        <v>135</v>
      </c>
      <c r="L99" s="59"/>
      <c r="M99" s="198" t="s">
        <v>23</v>
      </c>
      <c r="N99" s="199" t="s">
        <v>50</v>
      </c>
      <c r="O99" s="40"/>
      <c r="P99" s="200">
        <f>O99*H99</f>
        <v>0</v>
      </c>
      <c r="Q99" s="200">
        <v>1.2999999999999999E-4</v>
      </c>
      <c r="R99" s="200">
        <f>Q99*H99</f>
        <v>1.1232E-3</v>
      </c>
      <c r="S99" s="200">
        <v>0</v>
      </c>
      <c r="T99" s="201">
        <f>S99*H99</f>
        <v>0</v>
      </c>
      <c r="AR99" s="22" t="s">
        <v>136</v>
      </c>
      <c r="AT99" s="22" t="s">
        <v>131</v>
      </c>
      <c r="AU99" s="22" t="s">
        <v>137</v>
      </c>
      <c r="AY99" s="22" t="s">
        <v>128</v>
      </c>
      <c r="BE99" s="202">
        <f>IF(N99="základní",J99,0)</f>
        <v>0</v>
      </c>
      <c r="BF99" s="202">
        <f>IF(N99="snížená",J99,0)</f>
        <v>0</v>
      </c>
      <c r="BG99" s="202">
        <f>IF(N99="zákl. přenesená",J99,0)</f>
        <v>0</v>
      </c>
      <c r="BH99" s="202">
        <f>IF(N99="sníž. přenesená",J99,0)</f>
        <v>0</v>
      </c>
      <c r="BI99" s="202">
        <f>IF(N99="nulová",J99,0)</f>
        <v>0</v>
      </c>
      <c r="BJ99" s="22" t="s">
        <v>138</v>
      </c>
      <c r="BK99" s="202">
        <f>ROUND(I99*H99,0)</f>
        <v>0</v>
      </c>
      <c r="BL99" s="22" t="s">
        <v>136</v>
      </c>
      <c r="BM99" s="22" t="s">
        <v>288</v>
      </c>
    </row>
    <row r="100" spans="2:65" s="1" customFormat="1" ht="54">
      <c r="B100" s="39"/>
      <c r="C100" s="61"/>
      <c r="D100" s="203" t="s">
        <v>140</v>
      </c>
      <c r="E100" s="61"/>
      <c r="F100" s="204" t="s">
        <v>161</v>
      </c>
      <c r="G100" s="61"/>
      <c r="H100" s="61"/>
      <c r="I100" s="161"/>
      <c r="J100" s="61"/>
      <c r="K100" s="61"/>
      <c r="L100" s="59"/>
      <c r="M100" s="205"/>
      <c r="N100" s="40"/>
      <c r="O100" s="40"/>
      <c r="P100" s="40"/>
      <c r="Q100" s="40"/>
      <c r="R100" s="40"/>
      <c r="S100" s="40"/>
      <c r="T100" s="76"/>
      <c r="AT100" s="22" t="s">
        <v>140</v>
      </c>
      <c r="AU100" s="22" t="s">
        <v>137</v>
      </c>
    </row>
    <row r="101" spans="2:65" s="11" customFormat="1" ht="13.5">
      <c r="B101" s="206"/>
      <c r="C101" s="207"/>
      <c r="D101" s="203" t="s">
        <v>142</v>
      </c>
      <c r="E101" s="208" t="s">
        <v>23</v>
      </c>
      <c r="F101" s="209" t="s">
        <v>289</v>
      </c>
      <c r="G101" s="207"/>
      <c r="H101" s="210">
        <v>4.32</v>
      </c>
      <c r="I101" s="211"/>
      <c r="J101" s="207"/>
      <c r="K101" s="207"/>
      <c r="L101" s="212"/>
      <c r="M101" s="213"/>
      <c r="N101" s="214"/>
      <c r="O101" s="214"/>
      <c r="P101" s="214"/>
      <c r="Q101" s="214"/>
      <c r="R101" s="214"/>
      <c r="S101" s="214"/>
      <c r="T101" s="215"/>
      <c r="AT101" s="216" t="s">
        <v>142</v>
      </c>
      <c r="AU101" s="216" t="s">
        <v>137</v>
      </c>
      <c r="AV101" s="11" t="s">
        <v>137</v>
      </c>
      <c r="AW101" s="11" t="s">
        <v>38</v>
      </c>
      <c r="AX101" s="11" t="s">
        <v>76</v>
      </c>
      <c r="AY101" s="216" t="s">
        <v>128</v>
      </c>
    </row>
    <row r="102" spans="2:65" s="11" customFormat="1" ht="13.5">
      <c r="B102" s="206"/>
      <c r="C102" s="207"/>
      <c r="D102" s="203" t="s">
        <v>142</v>
      </c>
      <c r="E102" s="208" t="s">
        <v>23</v>
      </c>
      <c r="F102" s="209" t="s">
        <v>290</v>
      </c>
      <c r="G102" s="207"/>
      <c r="H102" s="210">
        <v>4.32</v>
      </c>
      <c r="I102" s="211"/>
      <c r="J102" s="207"/>
      <c r="K102" s="207"/>
      <c r="L102" s="212"/>
      <c r="M102" s="213"/>
      <c r="N102" s="214"/>
      <c r="O102" s="214"/>
      <c r="P102" s="214"/>
      <c r="Q102" s="214"/>
      <c r="R102" s="214"/>
      <c r="S102" s="214"/>
      <c r="T102" s="215"/>
      <c r="AT102" s="216" t="s">
        <v>142</v>
      </c>
      <c r="AU102" s="216" t="s">
        <v>137</v>
      </c>
      <c r="AV102" s="11" t="s">
        <v>137</v>
      </c>
      <c r="AW102" s="11" t="s">
        <v>38</v>
      </c>
      <c r="AX102" s="11" t="s">
        <v>76</v>
      </c>
      <c r="AY102" s="216" t="s">
        <v>128</v>
      </c>
    </row>
    <row r="103" spans="2:65" s="12" customFormat="1" ht="13.5">
      <c r="B103" s="217"/>
      <c r="C103" s="218"/>
      <c r="D103" s="219" t="s">
        <v>142</v>
      </c>
      <c r="E103" s="220" t="s">
        <v>23</v>
      </c>
      <c r="F103" s="221" t="s">
        <v>147</v>
      </c>
      <c r="G103" s="218"/>
      <c r="H103" s="222">
        <v>8.64</v>
      </c>
      <c r="I103" s="223"/>
      <c r="J103" s="218"/>
      <c r="K103" s="218"/>
      <c r="L103" s="224"/>
      <c r="M103" s="225"/>
      <c r="N103" s="226"/>
      <c r="O103" s="226"/>
      <c r="P103" s="226"/>
      <c r="Q103" s="226"/>
      <c r="R103" s="226"/>
      <c r="S103" s="226"/>
      <c r="T103" s="227"/>
      <c r="AT103" s="228" t="s">
        <v>142</v>
      </c>
      <c r="AU103" s="228" t="s">
        <v>137</v>
      </c>
      <c r="AV103" s="12" t="s">
        <v>136</v>
      </c>
      <c r="AW103" s="12" t="s">
        <v>38</v>
      </c>
      <c r="AX103" s="12" t="s">
        <v>10</v>
      </c>
      <c r="AY103" s="228" t="s">
        <v>128</v>
      </c>
    </row>
    <row r="104" spans="2:65" s="1" customFormat="1" ht="31.5" customHeight="1">
      <c r="B104" s="39"/>
      <c r="C104" s="191" t="s">
        <v>136</v>
      </c>
      <c r="D104" s="191" t="s">
        <v>131</v>
      </c>
      <c r="E104" s="192" t="s">
        <v>169</v>
      </c>
      <c r="F104" s="193" t="s">
        <v>170</v>
      </c>
      <c r="G104" s="194" t="s">
        <v>134</v>
      </c>
      <c r="H104" s="195">
        <v>14.86</v>
      </c>
      <c r="I104" s="196"/>
      <c r="J104" s="197">
        <f>ROUND(I104*H104,0)</f>
        <v>0</v>
      </c>
      <c r="K104" s="193" t="s">
        <v>135</v>
      </c>
      <c r="L104" s="59"/>
      <c r="M104" s="198" t="s">
        <v>23</v>
      </c>
      <c r="N104" s="199" t="s">
        <v>50</v>
      </c>
      <c r="O104" s="40"/>
      <c r="P104" s="200">
        <f>O104*H104</f>
        <v>0</v>
      </c>
      <c r="Q104" s="200">
        <v>2.0000000000000002E-5</v>
      </c>
      <c r="R104" s="200">
        <f>Q104*H104</f>
        <v>2.9720000000000001E-4</v>
      </c>
      <c r="S104" s="200">
        <v>0</v>
      </c>
      <c r="T104" s="201">
        <f>S104*H104</f>
        <v>0</v>
      </c>
      <c r="AR104" s="22" t="s">
        <v>136</v>
      </c>
      <c r="AT104" s="22" t="s">
        <v>131</v>
      </c>
      <c r="AU104" s="22" t="s">
        <v>137</v>
      </c>
      <c r="AY104" s="22" t="s">
        <v>128</v>
      </c>
      <c r="BE104" s="202">
        <f>IF(N104="základní",J104,0)</f>
        <v>0</v>
      </c>
      <c r="BF104" s="202">
        <f>IF(N104="snížená",J104,0)</f>
        <v>0</v>
      </c>
      <c r="BG104" s="202">
        <f>IF(N104="zákl. přenesená",J104,0)</f>
        <v>0</v>
      </c>
      <c r="BH104" s="202">
        <f>IF(N104="sníž. přenesená",J104,0)</f>
        <v>0</v>
      </c>
      <c r="BI104" s="202">
        <f>IF(N104="nulová",J104,0)</f>
        <v>0</v>
      </c>
      <c r="BJ104" s="22" t="s">
        <v>138</v>
      </c>
      <c r="BK104" s="202">
        <f>ROUND(I104*H104,0)</f>
        <v>0</v>
      </c>
      <c r="BL104" s="22" t="s">
        <v>136</v>
      </c>
      <c r="BM104" s="22" t="s">
        <v>291</v>
      </c>
    </row>
    <row r="105" spans="2:65" s="1" customFormat="1" ht="243">
      <c r="B105" s="39"/>
      <c r="C105" s="61"/>
      <c r="D105" s="203" t="s">
        <v>140</v>
      </c>
      <c r="E105" s="61"/>
      <c r="F105" s="204" t="s">
        <v>172</v>
      </c>
      <c r="G105" s="61"/>
      <c r="H105" s="61"/>
      <c r="I105" s="161"/>
      <c r="J105" s="61"/>
      <c r="K105" s="61"/>
      <c r="L105" s="59"/>
      <c r="M105" s="205"/>
      <c r="N105" s="40"/>
      <c r="O105" s="40"/>
      <c r="P105" s="40"/>
      <c r="Q105" s="40"/>
      <c r="R105" s="40"/>
      <c r="S105" s="40"/>
      <c r="T105" s="76"/>
      <c r="AT105" s="22" t="s">
        <v>140</v>
      </c>
      <c r="AU105" s="22" t="s">
        <v>137</v>
      </c>
    </row>
    <row r="106" spans="2:65" s="11" customFormat="1" ht="13.5">
      <c r="B106" s="206"/>
      <c r="C106" s="207"/>
      <c r="D106" s="203" t="s">
        <v>142</v>
      </c>
      <c r="E106" s="208" t="s">
        <v>23</v>
      </c>
      <c r="F106" s="209" t="s">
        <v>292</v>
      </c>
      <c r="G106" s="207"/>
      <c r="H106" s="210">
        <v>6.63</v>
      </c>
      <c r="I106" s="211"/>
      <c r="J106" s="207"/>
      <c r="K106" s="207"/>
      <c r="L106" s="212"/>
      <c r="M106" s="213"/>
      <c r="N106" s="214"/>
      <c r="O106" s="214"/>
      <c r="P106" s="214"/>
      <c r="Q106" s="214"/>
      <c r="R106" s="214"/>
      <c r="S106" s="214"/>
      <c r="T106" s="215"/>
      <c r="AT106" s="216" t="s">
        <v>142</v>
      </c>
      <c r="AU106" s="216" t="s">
        <v>137</v>
      </c>
      <c r="AV106" s="11" t="s">
        <v>137</v>
      </c>
      <c r="AW106" s="11" t="s">
        <v>38</v>
      </c>
      <c r="AX106" s="11" t="s">
        <v>76</v>
      </c>
      <c r="AY106" s="216" t="s">
        <v>128</v>
      </c>
    </row>
    <row r="107" spans="2:65" s="11" customFormat="1" ht="13.5">
      <c r="B107" s="206"/>
      <c r="C107" s="207"/>
      <c r="D107" s="203" t="s">
        <v>142</v>
      </c>
      <c r="E107" s="208" t="s">
        <v>23</v>
      </c>
      <c r="F107" s="209" t="s">
        <v>293</v>
      </c>
      <c r="G107" s="207"/>
      <c r="H107" s="210">
        <v>6.63</v>
      </c>
      <c r="I107" s="211"/>
      <c r="J107" s="207"/>
      <c r="K107" s="207"/>
      <c r="L107" s="212"/>
      <c r="M107" s="213"/>
      <c r="N107" s="214"/>
      <c r="O107" s="214"/>
      <c r="P107" s="214"/>
      <c r="Q107" s="214"/>
      <c r="R107" s="214"/>
      <c r="S107" s="214"/>
      <c r="T107" s="215"/>
      <c r="AT107" s="216" t="s">
        <v>142</v>
      </c>
      <c r="AU107" s="216" t="s">
        <v>137</v>
      </c>
      <c r="AV107" s="11" t="s">
        <v>137</v>
      </c>
      <c r="AW107" s="11" t="s">
        <v>38</v>
      </c>
      <c r="AX107" s="11" t="s">
        <v>76</v>
      </c>
      <c r="AY107" s="216" t="s">
        <v>128</v>
      </c>
    </row>
    <row r="108" spans="2:65" s="11" customFormat="1" ht="13.5">
      <c r="B108" s="206"/>
      <c r="C108" s="207"/>
      <c r="D108" s="203" t="s">
        <v>142</v>
      </c>
      <c r="E108" s="208" t="s">
        <v>23</v>
      </c>
      <c r="F108" s="209" t="s">
        <v>294</v>
      </c>
      <c r="G108" s="207"/>
      <c r="H108" s="210">
        <v>1.6</v>
      </c>
      <c r="I108" s="211"/>
      <c r="J108" s="207"/>
      <c r="K108" s="207"/>
      <c r="L108" s="212"/>
      <c r="M108" s="213"/>
      <c r="N108" s="214"/>
      <c r="O108" s="214"/>
      <c r="P108" s="214"/>
      <c r="Q108" s="214"/>
      <c r="R108" s="214"/>
      <c r="S108" s="214"/>
      <c r="T108" s="215"/>
      <c r="AT108" s="216" t="s">
        <v>142</v>
      </c>
      <c r="AU108" s="216" t="s">
        <v>137</v>
      </c>
      <c r="AV108" s="11" t="s">
        <v>137</v>
      </c>
      <c r="AW108" s="11" t="s">
        <v>38</v>
      </c>
      <c r="AX108" s="11" t="s">
        <v>76</v>
      </c>
      <c r="AY108" s="216" t="s">
        <v>128</v>
      </c>
    </row>
    <row r="109" spans="2:65" s="12" customFormat="1" ht="13.5">
      <c r="B109" s="217"/>
      <c r="C109" s="218"/>
      <c r="D109" s="219" t="s">
        <v>142</v>
      </c>
      <c r="E109" s="220" t="s">
        <v>23</v>
      </c>
      <c r="F109" s="221" t="s">
        <v>147</v>
      </c>
      <c r="G109" s="218"/>
      <c r="H109" s="222">
        <v>14.86</v>
      </c>
      <c r="I109" s="223"/>
      <c r="J109" s="218"/>
      <c r="K109" s="218"/>
      <c r="L109" s="224"/>
      <c r="M109" s="225"/>
      <c r="N109" s="226"/>
      <c r="O109" s="226"/>
      <c r="P109" s="226"/>
      <c r="Q109" s="226"/>
      <c r="R109" s="226"/>
      <c r="S109" s="226"/>
      <c r="T109" s="227"/>
      <c r="AT109" s="228" t="s">
        <v>142</v>
      </c>
      <c r="AU109" s="228" t="s">
        <v>137</v>
      </c>
      <c r="AV109" s="12" t="s">
        <v>136</v>
      </c>
      <c r="AW109" s="12" t="s">
        <v>38</v>
      </c>
      <c r="AX109" s="12" t="s">
        <v>10</v>
      </c>
      <c r="AY109" s="228" t="s">
        <v>128</v>
      </c>
    </row>
    <row r="110" spans="2:65" s="1" customFormat="1" ht="57" customHeight="1">
      <c r="B110" s="39"/>
      <c r="C110" s="191" t="s">
        <v>138</v>
      </c>
      <c r="D110" s="191" t="s">
        <v>131</v>
      </c>
      <c r="E110" s="192" t="s">
        <v>177</v>
      </c>
      <c r="F110" s="193" t="s">
        <v>178</v>
      </c>
      <c r="G110" s="194" t="s">
        <v>134</v>
      </c>
      <c r="H110" s="195">
        <v>52</v>
      </c>
      <c r="I110" s="196"/>
      <c r="J110" s="197">
        <f>ROUND(I110*H110,0)</f>
        <v>0</v>
      </c>
      <c r="K110" s="193" t="s">
        <v>135</v>
      </c>
      <c r="L110" s="59"/>
      <c r="M110" s="198" t="s">
        <v>23</v>
      </c>
      <c r="N110" s="199" t="s">
        <v>50</v>
      </c>
      <c r="O110" s="40"/>
      <c r="P110" s="200">
        <f>O110*H110</f>
        <v>0</v>
      </c>
      <c r="Q110" s="200">
        <v>4.0000000000000003E-5</v>
      </c>
      <c r="R110" s="200">
        <f>Q110*H110</f>
        <v>2.0800000000000003E-3</v>
      </c>
      <c r="S110" s="200">
        <v>0</v>
      </c>
      <c r="T110" s="201">
        <f>S110*H110</f>
        <v>0</v>
      </c>
      <c r="AR110" s="22" t="s">
        <v>136</v>
      </c>
      <c r="AT110" s="22" t="s">
        <v>131</v>
      </c>
      <c r="AU110" s="22" t="s">
        <v>137</v>
      </c>
      <c r="AY110" s="22" t="s">
        <v>128</v>
      </c>
      <c r="BE110" s="202">
        <f>IF(N110="základní",J110,0)</f>
        <v>0</v>
      </c>
      <c r="BF110" s="202">
        <f>IF(N110="snížená",J110,0)</f>
        <v>0</v>
      </c>
      <c r="BG110" s="202">
        <f>IF(N110="zákl. přenesená",J110,0)</f>
        <v>0</v>
      </c>
      <c r="BH110" s="202">
        <f>IF(N110="sníž. přenesená",J110,0)</f>
        <v>0</v>
      </c>
      <c r="BI110" s="202">
        <f>IF(N110="nulová",J110,0)</f>
        <v>0</v>
      </c>
      <c r="BJ110" s="22" t="s">
        <v>138</v>
      </c>
      <c r="BK110" s="202">
        <f>ROUND(I110*H110,0)</f>
        <v>0</v>
      </c>
      <c r="BL110" s="22" t="s">
        <v>136</v>
      </c>
      <c r="BM110" s="22" t="s">
        <v>295</v>
      </c>
    </row>
    <row r="111" spans="2:65" s="1" customFormat="1" ht="94.5">
      <c r="B111" s="39"/>
      <c r="C111" s="61"/>
      <c r="D111" s="203" t="s">
        <v>140</v>
      </c>
      <c r="E111" s="61"/>
      <c r="F111" s="204" t="s">
        <v>180</v>
      </c>
      <c r="G111" s="61"/>
      <c r="H111" s="61"/>
      <c r="I111" s="161"/>
      <c r="J111" s="61"/>
      <c r="K111" s="61"/>
      <c r="L111" s="59"/>
      <c r="M111" s="205"/>
      <c r="N111" s="40"/>
      <c r="O111" s="40"/>
      <c r="P111" s="40"/>
      <c r="Q111" s="40"/>
      <c r="R111" s="40"/>
      <c r="S111" s="40"/>
      <c r="T111" s="76"/>
      <c r="AT111" s="22" t="s">
        <v>140</v>
      </c>
      <c r="AU111" s="22" t="s">
        <v>137</v>
      </c>
    </row>
    <row r="112" spans="2:65" s="11" customFormat="1" ht="13.5">
      <c r="B112" s="206"/>
      <c r="C112" s="207"/>
      <c r="D112" s="203" t="s">
        <v>142</v>
      </c>
      <c r="E112" s="208" t="s">
        <v>23</v>
      </c>
      <c r="F112" s="209" t="s">
        <v>281</v>
      </c>
      <c r="G112" s="207"/>
      <c r="H112" s="210">
        <v>24</v>
      </c>
      <c r="I112" s="211"/>
      <c r="J112" s="207"/>
      <c r="K112" s="207"/>
      <c r="L112" s="212"/>
      <c r="M112" s="213"/>
      <c r="N112" s="214"/>
      <c r="O112" s="214"/>
      <c r="P112" s="214"/>
      <c r="Q112" s="214"/>
      <c r="R112" s="214"/>
      <c r="S112" s="214"/>
      <c r="T112" s="215"/>
      <c r="AT112" s="216" t="s">
        <v>142</v>
      </c>
      <c r="AU112" s="216" t="s">
        <v>137</v>
      </c>
      <c r="AV112" s="11" t="s">
        <v>137</v>
      </c>
      <c r="AW112" s="11" t="s">
        <v>38</v>
      </c>
      <c r="AX112" s="11" t="s">
        <v>76</v>
      </c>
      <c r="AY112" s="216" t="s">
        <v>128</v>
      </c>
    </row>
    <row r="113" spans="2:65" s="11" customFormat="1" ht="13.5">
      <c r="B113" s="206"/>
      <c r="C113" s="207"/>
      <c r="D113" s="203" t="s">
        <v>142</v>
      </c>
      <c r="E113" s="208" t="s">
        <v>23</v>
      </c>
      <c r="F113" s="209" t="s">
        <v>282</v>
      </c>
      <c r="G113" s="207"/>
      <c r="H113" s="210">
        <v>24</v>
      </c>
      <c r="I113" s="211"/>
      <c r="J113" s="207"/>
      <c r="K113" s="207"/>
      <c r="L113" s="212"/>
      <c r="M113" s="213"/>
      <c r="N113" s="214"/>
      <c r="O113" s="214"/>
      <c r="P113" s="214"/>
      <c r="Q113" s="214"/>
      <c r="R113" s="214"/>
      <c r="S113" s="214"/>
      <c r="T113" s="215"/>
      <c r="AT113" s="216" t="s">
        <v>142</v>
      </c>
      <c r="AU113" s="216" t="s">
        <v>137</v>
      </c>
      <c r="AV113" s="11" t="s">
        <v>137</v>
      </c>
      <c r="AW113" s="11" t="s">
        <v>38</v>
      </c>
      <c r="AX113" s="11" t="s">
        <v>76</v>
      </c>
      <c r="AY113" s="216" t="s">
        <v>128</v>
      </c>
    </row>
    <row r="114" spans="2:65" s="11" customFormat="1" ht="13.5">
      <c r="B114" s="206"/>
      <c r="C114" s="207"/>
      <c r="D114" s="203" t="s">
        <v>142</v>
      </c>
      <c r="E114" s="208" t="s">
        <v>23</v>
      </c>
      <c r="F114" s="209" t="s">
        <v>283</v>
      </c>
      <c r="G114" s="207"/>
      <c r="H114" s="210">
        <v>4</v>
      </c>
      <c r="I114" s="211"/>
      <c r="J114" s="207"/>
      <c r="K114" s="207"/>
      <c r="L114" s="212"/>
      <c r="M114" s="213"/>
      <c r="N114" s="214"/>
      <c r="O114" s="214"/>
      <c r="P114" s="214"/>
      <c r="Q114" s="214"/>
      <c r="R114" s="214"/>
      <c r="S114" s="214"/>
      <c r="T114" s="215"/>
      <c r="AT114" s="216" t="s">
        <v>142</v>
      </c>
      <c r="AU114" s="216" t="s">
        <v>137</v>
      </c>
      <c r="AV114" s="11" t="s">
        <v>137</v>
      </c>
      <c r="AW114" s="11" t="s">
        <v>38</v>
      </c>
      <c r="AX114" s="11" t="s">
        <v>76</v>
      </c>
      <c r="AY114" s="216" t="s">
        <v>128</v>
      </c>
    </row>
    <row r="115" spans="2:65" s="12" customFormat="1" ht="13.5">
      <c r="B115" s="217"/>
      <c r="C115" s="218"/>
      <c r="D115" s="203" t="s">
        <v>142</v>
      </c>
      <c r="E115" s="229" t="s">
        <v>23</v>
      </c>
      <c r="F115" s="230" t="s">
        <v>147</v>
      </c>
      <c r="G115" s="218"/>
      <c r="H115" s="231">
        <v>52</v>
      </c>
      <c r="I115" s="223"/>
      <c r="J115" s="218"/>
      <c r="K115" s="218"/>
      <c r="L115" s="224"/>
      <c r="M115" s="225"/>
      <c r="N115" s="226"/>
      <c r="O115" s="226"/>
      <c r="P115" s="226"/>
      <c r="Q115" s="226"/>
      <c r="R115" s="226"/>
      <c r="S115" s="226"/>
      <c r="T115" s="227"/>
      <c r="AT115" s="228" t="s">
        <v>142</v>
      </c>
      <c r="AU115" s="228" t="s">
        <v>137</v>
      </c>
      <c r="AV115" s="12" t="s">
        <v>136</v>
      </c>
      <c r="AW115" s="12" t="s">
        <v>38</v>
      </c>
      <c r="AX115" s="12" t="s">
        <v>10</v>
      </c>
      <c r="AY115" s="228" t="s">
        <v>128</v>
      </c>
    </row>
    <row r="116" spans="2:65" s="10" customFormat="1" ht="29.85" customHeight="1">
      <c r="B116" s="174"/>
      <c r="C116" s="175"/>
      <c r="D116" s="188" t="s">
        <v>75</v>
      </c>
      <c r="E116" s="189" t="s">
        <v>181</v>
      </c>
      <c r="F116" s="189" t="s">
        <v>182</v>
      </c>
      <c r="G116" s="175"/>
      <c r="H116" s="175"/>
      <c r="I116" s="178"/>
      <c r="J116" s="190">
        <f>BK116</f>
        <v>0</v>
      </c>
      <c r="K116" s="175"/>
      <c r="L116" s="180"/>
      <c r="M116" s="181"/>
      <c r="N116" s="182"/>
      <c r="O116" s="182"/>
      <c r="P116" s="183">
        <f>SUM(P117:P118)</f>
        <v>0</v>
      </c>
      <c r="Q116" s="182"/>
      <c r="R116" s="183">
        <f>SUM(R117:R118)</f>
        <v>0</v>
      </c>
      <c r="S116" s="182"/>
      <c r="T116" s="184">
        <f>SUM(T117:T118)</f>
        <v>0</v>
      </c>
      <c r="AR116" s="185" t="s">
        <v>10</v>
      </c>
      <c r="AT116" s="186" t="s">
        <v>75</v>
      </c>
      <c r="AU116" s="186" t="s">
        <v>10</v>
      </c>
      <c r="AY116" s="185" t="s">
        <v>128</v>
      </c>
      <c r="BK116" s="187">
        <f>SUM(BK117:BK118)</f>
        <v>0</v>
      </c>
    </row>
    <row r="117" spans="2:65" s="1" customFormat="1" ht="44.25" customHeight="1">
      <c r="B117" s="39"/>
      <c r="C117" s="191" t="s">
        <v>129</v>
      </c>
      <c r="D117" s="191" t="s">
        <v>131</v>
      </c>
      <c r="E117" s="192" t="s">
        <v>184</v>
      </c>
      <c r="F117" s="193" t="s">
        <v>185</v>
      </c>
      <c r="G117" s="194" t="s">
        <v>186</v>
      </c>
      <c r="H117" s="195">
        <v>2.3E-2</v>
      </c>
      <c r="I117" s="196"/>
      <c r="J117" s="197">
        <f>ROUND(I117*H117,0)</f>
        <v>0</v>
      </c>
      <c r="K117" s="193" t="s">
        <v>135</v>
      </c>
      <c r="L117" s="59"/>
      <c r="M117" s="198" t="s">
        <v>23</v>
      </c>
      <c r="N117" s="199" t="s">
        <v>50</v>
      </c>
      <c r="O117" s="40"/>
      <c r="P117" s="200">
        <f>O117*H117</f>
        <v>0</v>
      </c>
      <c r="Q117" s="200">
        <v>0</v>
      </c>
      <c r="R117" s="200">
        <f>Q117*H117</f>
        <v>0</v>
      </c>
      <c r="S117" s="200">
        <v>0</v>
      </c>
      <c r="T117" s="201">
        <f>S117*H117</f>
        <v>0</v>
      </c>
      <c r="AR117" s="22" t="s">
        <v>136</v>
      </c>
      <c r="AT117" s="22" t="s">
        <v>131</v>
      </c>
      <c r="AU117" s="22" t="s">
        <v>137</v>
      </c>
      <c r="AY117" s="22" t="s">
        <v>128</v>
      </c>
      <c r="BE117" s="202">
        <f>IF(N117="základní",J117,0)</f>
        <v>0</v>
      </c>
      <c r="BF117" s="202">
        <f>IF(N117="snížená",J117,0)</f>
        <v>0</v>
      </c>
      <c r="BG117" s="202">
        <f>IF(N117="zákl. přenesená",J117,0)</f>
        <v>0</v>
      </c>
      <c r="BH117" s="202">
        <f>IF(N117="sníž. přenesená",J117,0)</f>
        <v>0</v>
      </c>
      <c r="BI117" s="202">
        <f>IF(N117="nulová",J117,0)</f>
        <v>0</v>
      </c>
      <c r="BJ117" s="22" t="s">
        <v>138</v>
      </c>
      <c r="BK117" s="202">
        <f>ROUND(I117*H117,0)</f>
        <v>0</v>
      </c>
      <c r="BL117" s="22" t="s">
        <v>136</v>
      </c>
      <c r="BM117" s="22" t="s">
        <v>296</v>
      </c>
    </row>
    <row r="118" spans="2:65" s="1" customFormat="1" ht="81">
      <c r="B118" s="39"/>
      <c r="C118" s="61"/>
      <c r="D118" s="203" t="s">
        <v>140</v>
      </c>
      <c r="E118" s="61"/>
      <c r="F118" s="204" t="s">
        <v>188</v>
      </c>
      <c r="G118" s="61"/>
      <c r="H118" s="61"/>
      <c r="I118" s="161"/>
      <c r="J118" s="61"/>
      <c r="K118" s="61"/>
      <c r="L118" s="59"/>
      <c r="M118" s="205"/>
      <c r="N118" s="40"/>
      <c r="O118" s="40"/>
      <c r="P118" s="40"/>
      <c r="Q118" s="40"/>
      <c r="R118" s="40"/>
      <c r="S118" s="40"/>
      <c r="T118" s="76"/>
      <c r="AT118" s="22" t="s">
        <v>140</v>
      </c>
      <c r="AU118" s="22" t="s">
        <v>137</v>
      </c>
    </row>
    <row r="119" spans="2:65" s="10" customFormat="1" ht="37.35" customHeight="1">
      <c r="B119" s="174"/>
      <c r="C119" s="175"/>
      <c r="D119" s="176" t="s">
        <v>75</v>
      </c>
      <c r="E119" s="177" t="s">
        <v>189</v>
      </c>
      <c r="F119" s="177" t="s">
        <v>190</v>
      </c>
      <c r="G119" s="175"/>
      <c r="H119" s="175"/>
      <c r="I119" s="178"/>
      <c r="J119" s="179">
        <f>BK119</f>
        <v>0</v>
      </c>
      <c r="K119" s="175"/>
      <c r="L119" s="180"/>
      <c r="M119" s="181"/>
      <c r="N119" s="182"/>
      <c r="O119" s="182"/>
      <c r="P119" s="183">
        <f>P120+P141</f>
        <v>0</v>
      </c>
      <c r="Q119" s="182"/>
      <c r="R119" s="183">
        <f>R120+R141</f>
        <v>0.14982536000000002</v>
      </c>
      <c r="S119" s="182"/>
      <c r="T119" s="184">
        <f>T120+T141</f>
        <v>0.65034999999999998</v>
      </c>
      <c r="AR119" s="185" t="s">
        <v>137</v>
      </c>
      <c r="AT119" s="186" t="s">
        <v>75</v>
      </c>
      <c r="AU119" s="186" t="s">
        <v>76</v>
      </c>
      <c r="AY119" s="185" t="s">
        <v>128</v>
      </c>
      <c r="BK119" s="187">
        <f>BK120+BK141</f>
        <v>0</v>
      </c>
    </row>
    <row r="120" spans="2:65" s="10" customFormat="1" ht="19.899999999999999" customHeight="1">
      <c r="B120" s="174"/>
      <c r="C120" s="175"/>
      <c r="D120" s="188" t="s">
        <v>75</v>
      </c>
      <c r="E120" s="189" t="s">
        <v>191</v>
      </c>
      <c r="F120" s="189" t="s">
        <v>192</v>
      </c>
      <c r="G120" s="175"/>
      <c r="H120" s="175"/>
      <c r="I120" s="178"/>
      <c r="J120" s="190">
        <f>BK120</f>
        <v>0</v>
      </c>
      <c r="K120" s="175"/>
      <c r="L120" s="180"/>
      <c r="M120" s="181"/>
      <c r="N120" s="182"/>
      <c r="O120" s="182"/>
      <c r="P120" s="183">
        <f>SUM(P121:P140)</f>
        <v>0</v>
      </c>
      <c r="Q120" s="182"/>
      <c r="R120" s="183">
        <f>SUM(R121:R140)</f>
        <v>0.13</v>
      </c>
      <c r="S120" s="182"/>
      <c r="T120" s="184">
        <f>SUM(T121:T140)</f>
        <v>0.65034999999999998</v>
      </c>
      <c r="AR120" s="185" t="s">
        <v>137</v>
      </c>
      <c r="AT120" s="186" t="s">
        <v>75</v>
      </c>
      <c r="AU120" s="186" t="s">
        <v>10</v>
      </c>
      <c r="AY120" s="185" t="s">
        <v>128</v>
      </c>
      <c r="BK120" s="187">
        <f>SUM(BK121:BK140)</f>
        <v>0</v>
      </c>
    </row>
    <row r="121" spans="2:65" s="1" customFormat="1" ht="22.5" customHeight="1">
      <c r="B121" s="39"/>
      <c r="C121" s="191" t="s">
        <v>183</v>
      </c>
      <c r="D121" s="191" t="s">
        <v>131</v>
      </c>
      <c r="E121" s="192" t="s">
        <v>194</v>
      </c>
      <c r="F121" s="193" t="s">
        <v>195</v>
      </c>
      <c r="G121" s="194" t="s">
        <v>196</v>
      </c>
      <c r="H121" s="195">
        <v>13</v>
      </c>
      <c r="I121" s="196"/>
      <c r="J121" s="197">
        <f>ROUND(I121*H121,0)</f>
        <v>0</v>
      </c>
      <c r="K121" s="193" t="s">
        <v>23</v>
      </c>
      <c r="L121" s="59"/>
      <c r="M121" s="198" t="s">
        <v>23</v>
      </c>
      <c r="N121" s="199" t="s">
        <v>50</v>
      </c>
      <c r="O121" s="40"/>
      <c r="P121" s="200">
        <f>O121*H121</f>
        <v>0</v>
      </c>
      <c r="Q121" s="200">
        <v>0.01</v>
      </c>
      <c r="R121" s="200">
        <f>Q121*H121</f>
        <v>0.13</v>
      </c>
      <c r="S121" s="200">
        <v>1.1999999999999999E-3</v>
      </c>
      <c r="T121" s="201">
        <f>S121*H121</f>
        <v>1.5599999999999999E-2</v>
      </c>
      <c r="AR121" s="22" t="s">
        <v>197</v>
      </c>
      <c r="AT121" s="22" t="s">
        <v>131</v>
      </c>
      <c r="AU121" s="22" t="s">
        <v>137</v>
      </c>
      <c r="AY121" s="22" t="s">
        <v>128</v>
      </c>
      <c r="BE121" s="202">
        <f>IF(N121="základní",J121,0)</f>
        <v>0</v>
      </c>
      <c r="BF121" s="202">
        <f>IF(N121="snížená",J121,0)</f>
        <v>0</v>
      </c>
      <c r="BG121" s="202">
        <f>IF(N121="zákl. přenesená",J121,0)</f>
        <v>0</v>
      </c>
      <c r="BH121" s="202">
        <f>IF(N121="sníž. přenesená",J121,0)</f>
        <v>0</v>
      </c>
      <c r="BI121" s="202">
        <f>IF(N121="nulová",J121,0)</f>
        <v>0</v>
      </c>
      <c r="BJ121" s="22" t="s">
        <v>138</v>
      </c>
      <c r="BK121" s="202">
        <f>ROUND(I121*H121,0)</f>
        <v>0</v>
      </c>
      <c r="BL121" s="22" t="s">
        <v>197</v>
      </c>
      <c r="BM121" s="22" t="s">
        <v>297</v>
      </c>
    </row>
    <row r="122" spans="2:65" s="11" customFormat="1" ht="13.5">
      <c r="B122" s="206"/>
      <c r="C122" s="207"/>
      <c r="D122" s="203" t="s">
        <v>142</v>
      </c>
      <c r="E122" s="208" t="s">
        <v>23</v>
      </c>
      <c r="F122" s="209" t="s">
        <v>298</v>
      </c>
      <c r="G122" s="207"/>
      <c r="H122" s="210">
        <v>6</v>
      </c>
      <c r="I122" s="211"/>
      <c r="J122" s="207"/>
      <c r="K122" s="207"/>
      <c r="L122" s="212"/>
      <c r="M122" s="213"/>
      <c r="N122" s="214"/>
      <c r="O122" s="214"/>
      <c r="P122" s="214"/>
      <c r="Q122" s="214"/>
      <c r="R122" s="214"/>
      <c r="S122" s="214"/>
      <c r="T122" s="215"/>
      <c r="AT122" s="216" t="s">
        <v>142</v>
      </c>
      <c r="AU122" s="216" t="s">
        <v>137</v>
      </c>
      <c r="AV122" s="11" t="s">
        <v>137</v>
      </c>
      <c r="AW122" s="11" t="s">
        <v>38</v>
      </c>
      <c r="AX122" s="11" t="s">
        <v>76</v>
      </c>
      <c r="AY122" s="216" t="s">
        <v>128</v>
      </c>
    </row>
    <row r="123" spans="2:65" s="11" customFormat="1" ht="13.5">
      <c r="B123" s="206"/>
      <c r="C123" s="207"/>
      <c r="D123" s="203" t="s">
        <v>142</v>
      </c>
      <c r="E123" s="208" t="s">
        <v>23</v>
      </c>
      <c r="F123" s="209" t="s">
        <v>299</v>
      </c>
      <c r="G123" s="207"/>
      <c r="H123" s="210">
        <v>6</v>
      </c>
      <c r="I123" s="211"/>
      <c r="J123" s="207"/>
      <c r="K123" s="207"/>
      <c r="L123" s="212"/>
      <c r="M123" s="213"/>
      <c r="N123" s="214"/>
      <c r="O123" s="214"/>
      <c r="P123" s="214"/>
      <c r="Q123" s="214"/>
      <c r="R123" s="214"/>
      <c r="S123" s="214"/>
      <c r="T123" s="215"/>
      <c r="AT123" s="216" t="s">
        <v>142</v>
      </c>
      <c r="AU123" s="216" t="s">
        <v>137</v>
      </c>
      <c r="AV123" s="11" t="s">
        <v>137</v>
      </c>
      <c r="AW123" s="11" t="s">
        <v>38</v>
      </c>
      <c r="AX123" s="11" t="s">
        <v>76</v>
      </c>
      <c r="AY123" s="216" t="s">
        <v>128</v>
      </c>
    </row>
    <row r="124" spans="2:65" s="11" customFormat="1" ht="13.5">
      <c r="B124" s="206"/>
      <c r="C124" s="207"/>
      <c r="D124" s="203" t="s">
        <v>142</v>
      </c>
      <c r="E124" s="208" t="s">
        <v>23</v>
      </c>
      <c r="F124" s="209" t="s">
        <v>300</v>
      </c>
      <c r="G124" s="207"/>
      <c r="H124" s="210">
        <v>1</v>
      </c>
      <c r="I124" s="211"/>
      <c r="J124" s="207"/>
      <c r="K124" s="207"/>
      <c r="L124" s="212"/>
      <c r="M124" s="213"/>
      <c r="N124" s="214"/>
      <c r="O124" s="214"/>
      <c r="P124" s="214"/>
      <c r="Q124" s="214"/>
      <c r="R124" s="214"/>
      <c r="S124" s="214"/>
      <c r="T124" s="215"/>
      <c r="AT124" s="216" t="s">
        <v>142</v>
      </c>
      <c r="AU124" s="216" t="s">
        <v>137</v>
      </c>
      <c r="AV124" s="11" t="s">
        <v>137</v>
      </c>
      <c r="AW124" s="11" t="s">
        <v>38</v>
      </c>
      <c r="AX124" s="11" t="s">
        <v>76</v>
      </c>
      <c r="AY124" s="216" t="s">
        <v>128</v>
      </c>
    </row>
    <row r="125" spans="2:65" s="12" customFormat="1" ht="13.5">
      <c r="B125" s="217"/>
      <c r="C125" s="218"/>
      <c r="D125" s="219" t="s">
        <v>142</v>
      </c>
      <c r="E125" s="220" t="s">
        <v>23</v>
      </c>
      <c r="F125" s="221" t="s">
        <v>147</v>
      </c>
      <c r="G125" s="218"/>
      <c r="H125" s="222">
        <v>13</v>
      </c>
      <c r="I125" s="223"/>
      <c r="J125" s="218"/>
      <c r="K125" s="218"/>
      <c r="L125" s="224"/>
      <c r="M125" s="225"/>
      <c r="N125" s="226"/>
      <c r="O125" s="226"/>
      <c r="P125" s="226"/>
      <c r="Q125" s="226"/>
      <c r="R125" s="226"/>
      <c r="S125" s="226"/>
      <c r="T125" s="227"/>
      <c r="AT125" s="228" t="s">
        <v>142</v>
      </c>
      <c r="AU125" s="228" t="s">
        <v>137</v>
      </c>
      <c r="AV125" s="12" t="s">
        <v>136</v>
      </c>
      <c r="AW125" s="12" t="s">
        <v>38</v>
      </c>
      <c r="AX125" s="12" t="s">
        <v>10</v>
      </c>
      <c r="AY125" s="228" t="s">
        <v>128</v>
      </c>
    </row>
    <row r="126" spans="2:65" s="1" customFormat="1" ht="22.5" customHeight="1">
      <c r="B126" s="39"/>
      <c r="C126" s="191" t="s">
        <v>193</v>
      </c>
      <c r="D126" s="191" t="s">
        <v>131</v>
      </c>
      <c r="E126" s="192" t="s">
        <v>203</v>
      </c>
      <c r="F126" s="193" t="s">
        <v>204</v>
      </c>
      <c r="G126" s="194" t="s">
        <v>196</v>
      </c>
      <c r="H126" s="195">
        <v>13</v>
      </c>
      <c r="I126" s="196"/>
      <c r="J126" s="197">
        <f>ROUND(I126*H126,0)</f>
        <v>0</v>
      </c>
      <c r="K126" s="193" t="s">
        <v>23</v>
      </c>
      <c r="L126" s="59"/>
      <c r="M126" s="198" t="s">
        <v>23</v>
      </c>
      <c r="N126" s="199" t="s">
        <v>50</v>
      </c>
      <c r="O126" s="40"/>
      <c r="P126" s="200">
        <f>O126*H126</f>
        <v>0</v>
      </c>
      <c r="Q126" s="200">
        <v>0</v>
      </c>
      <c r="R126" s="200">
        <f>Q126*H126</f>
        <v>0</v>
      </c>
      <c r="S126" s="200">
        <v>7.5000000000000002E-4</v>
      </c>
      <c r="T126" s="201">
        <f>S126*H126</f>
        <v>9.75E-3</v>
      </c>
      <c r="AR126" s="22" t="s">
        <v>197</v>
      </c>
      <c r="AT126" s="22" t="s">
        <v>131</v>
      </c>
      <c r="AU126" s="22" t="s">
        <v>137</v>
      </c>
      <c r="AY126" s="22" t="s">
        <v>128</v>
      </c>
      <c r="BE126" s="202">
        <f>IF(N126="základní",J126,0)</f>
        <v>0</v>
      </c>
      <c r="BF126" s="202">
        <f>IF(N126="snížená",J126,0)</f>
        <v>0</v>
      </c>
      <c r="BG126" s="202">
        <f>IF(N126="zákl. přenesená",J126,0)</f>
        <v>0</v>
      </c>
      <c r="BH126" s="202">
        <f>IF(N126="sníž. přenesená",J126,0)</f>
        <v>0</v>
      </c>
      <c r="BI126" s="202">
        <f>IF(N126="nulová",J126,0)</f>
        <v>0</v>
      </c>
      <c r="BJ126" s="22" t="s">
        <v>138</v>
      </c>
      <c r="BK126" s="202">
        <f>ROUND(I126*H126,0)</f>
        <v>0</v>
      </c>
      <c r="BL126" s="22" t="s">
        <v>197</v>
      </c>
      <c r="BM126" s="22" t="s">
        <v>301</v>
      </c>
    </row>
    <row r="127" spans="2:65" s="11" customFormat="1" ht="13.5">
      <c r="B127" s="206"/>
      <c r="C127" s="207"/>
      <c r="D127" s="203" t="s">
        <v>142</v>
      </c>
      <c r="E127" s="208" t="s">
        <v>23</v>
      </c>
      <c r="F127" s="209" t="s">
        <v>298</v>
      </c>
      <c r="G127" s="207"/>
      <c r="H127" s="210">
        <v>6</v>
      </c>
      <c r="I127" s="211"/>
      <c r="J127" s="207"/>
      <c r="K127" s="207"/>
      <c r="L127" s="212"/>
      <c r="M127" s="213"/>
      <c r="N127" s="214"/>
      <c r="O127" s="214"/>
      <c r="P127" s="214"/>
      <c r="Q127" s="214"/>
      <c r="R127" s="214"/>
      <c r="S127" s="214"/>
      <c r="T127" s="215"/>
      <c r="AT127" s="216" t="s">
        <v>142</v>
      </c>
      <c r="AU127" s="216" t="s">
        <v>137</v>
      </c>
      <c r="AV127" s="11" t="s">
        <v>137</v>
      </c>
      <c r="AW127" s="11" t="s">
        <v>38</v>
      </c>
      <c r="AX127" s="11" t="s">
        <v>76</v>
      </c>
      <c r="AY127" s="216" t="s">
        <v>128</v>
      </c>
    </row>
    <row r="128" spans="2:65" s="11" customFormat="1" ht="13.5">
      <c r="B128" s="206"/>
      <c r="C128" s="207"/>
      <c r="D128" s="203" t="s">
        <v>142</v>
      </c>
      <c r="E128" s="208" t="s">
        <v>23</v>
      </c>
      <c r="F128" s="209" t="s">
        <v>299</v>
      </c>
      <c r="G128" s="207"/>
      <c r="H128" s="210">
        <v>6</v>
      </c>
      <c r="I128" s="211"/>
      <c r="J128" s="207"/>
      <c r="K128" s="207"/>
      <c r="L128" s="212"/>
      <c r="M128" s="213"/>
      <c r="N128" s="214"/>
      <c r="O128" s="214"/>
      <c r="P128" s="214"/>
      <c r="Q128" s="214"/>
      <c r="R128" s="214"/>
      <c r="S128" s="214"/>
      <c r="T128" s="215"/>
      <c r="AT128" s="216" t="s">
        <v>142</v>
      </c>
      <c r="AU128" s="216" t="s">
        <v>137</v>
      </c>
      <c r="AV128" s="11" t="s">
        <v>137</v>
      </c>
      <c r="AW128" s="11" t="s">
        <v>38</v>
      </c>
      <c r="AX128" s="11" t="s">
        <v>76</v>
      </c>
      <c r="AY128" s="216" t="s">
        <v>128</v>
      </c>
    </row>
    <row r="129" spans="2:65" s="11" customFormat="1" ht="13.5">
      <c r="B129" s="206"/>
      <c r="C129" s="207"/>
      <c r="D129" s="203" t="s">
        <v>142</v>
      </c>
      <c r="E129" s="208" t="s">
        <v>23</v>
      </c>
      <c r="F129" s="209" t="s">
        <v>300</v>
      </c>
      <c r="G129" s="207"/>
      <c r="H129" s="210">
        <v>1</v>
      </c>
      <c r="I129" s="211"/>
      <c r="J129" s="207"/>
      <c r="K129" s="207"/>
      <c r="L129" s="212"/>
      <c r="M129" s="213"/>
      <c r="N129" s="214"/>
      <c r="O129" s="214"/>
      <c r="P129" s="214"/>
      <c r="Q129" s="214"/>
      <c r="R129" s="214"/>
      <c r="S129" s="214"/>
      <c r="T129" s="215"/>
      <c r="AT129" s="216" t="s">
        <v>142</v>
      </c>
      <c r="AU129" s="216" t="s">
        <v>137</v>
      </c>
      <c r="AV129" s="11" t="s">
        <v>137</v>
      </c>
      <c r="AW129" s="11" t="s">
        <v>38</v>
      </c>
      <c r="AX129" s="11" t="s">
        <v>76</v>
      </c>
      <c r="AY129" s="216" t="s">
        <v>128</v>
      </c>
    </row>
    <row r="130" spans="2:65" s="12" customFormat="1" ht="13.5">
      <c r="B130" s="217"/>
      <c r="C130" s="218"/>
      <c r="D130" s="219" t="s">
        <v>142</v>
      </c>
      <c r="E130" s="220" t="s">
        <v>23</v>
      </c>
      <c r="F130" s="221" t="s">
        <v>147</v>
      </c>
      <c r="G130" s="218"/>
      <c r="H130" s="222">
        <v>13</v>
      </c>
      <c r="I130" s="223"/>
      <c r="J130" s="218"/>
      <c r="K130" s="218"/>
      <c r="L130" s="224"/>
      <c r="M130" s="225"/>
      <c r="N130" s="226"/>
      <c r="O130" s="226"/>
      <c r="P130" s="226"/>
      <c r="Q130" s="226"/>
      <c r="R130" s="226"/>
      <c r="S130" s="226"/>
      <c r="T130" s="227"/>
      <c r="AT130" s="228" t="s">
        <v>142</v>
      </c>
      <c r="AU130" s="228" t="s">
        <v>137</v>
      </c>
      <c r="AV130" s="12" t="s">
        <v>136</v>
      </c>
      <c r="AW130" s="12" t="s">
        <v>38</v>
      </c>
      <c r="AX130" s="12" t="s">
        <v>10</v>
      </c>
      <c r="AY130" s="228" t="s">
        <v>128</v>
      </c>
    </row>
    <row r="131" spans="2:65" s="1" customFormat="1" ht="31.5" customHeight="1">
      <c r="B131" s="39"/>
      <c r="C131" s="191" t="s">
        <v>155</v>
      </c>
      <c r="D131" s="191" t="s">
        <v>131</v>
      </c>
      <c r="E131" s="192" t="s">
        <v>206</v>
      </c>
      <c r="F131" s="193" t="s">
        <v>207</v>
      </c>
      <c r="G131" s="194" t="s">
        <v>196</v>
      </c>
      <c r="H131" s="195">
        <v>50</v>
      </c>
      <c r="I131" s="196"/>
      <c r="J131" s="197">
        <f>ROUND(I131*H131,0)</f>
        <v>0</v>
      </c>
      <c r="K131" s="193" t="s">
        <v>135</v>
      </c>
      <c r="L131" s="59"/>
      <c r="M131" s="198" t="s">
        <v>23</v>
      </c>
      <c r="N131" s="199" t="s">
        <v>50</v>
      </c>
      <c r="O131" s="40"/>
      <c r="P131" s="200">
        <f>O131*H131</f>
        <v>0</v>
      </c>
      <c r="Q131" s="200">
        <v>0</v>
      </c>
      <c r="R131" s="200">
        <f>Q131*H131</f>
        <v>0</v>
      </c>
      <c r="S131" s="200">
        <v>1.2500000000000001E-2</v>
      </c>
      <c r="T131" s="201">
        <f>S131*H131</f>
        <v>0.625</v>
      </c>
      <c r="AR131" s="22" t="s">
        <v>197</v>
      </c>
      <c r="AT131" s="22" t="s">
        <v>131</v>
      </c>
      <c r="AU131" s="22" t="s">
        <v>137</v>
      </c>
      <c r="AY131" s="22" t="s">
        <v>128</v>
      </c>
      <c r="BE131" s="202">
        <f>IF(N131="základní",J131,0)</f>
        <v>0</v>
      </c>
      <c r="BF131" s="202">
        <f>IF(N131="snížená",J131,0)</f>
        <v>0</v>
      </c>
      <c r="BG131" s="202">
        <f>IF(N131="zákl. přenesená",J131,0)</f>
        <v>0</v>
      </c>
      <c r="BH131" s="202">
        <f>IF(N131="sníž. přenesená",J131,0)</f>
        <v>0</v>
      </c>
      <c r="BI131" s="202">
        <f>IF(N131="nulová",J131,0)</f>
        <v>0</v>
      </c>
      <c r="BJ131" s="22" t="s">
        <v>138</v>
      </c>
      <c r="BK131" s="202">
        <f>ROUND(I131*H131,0)</f>
        <v>0</v>
      </c>
      <c r="BL131" s="22" t="s">
        <v>197</v>
      </c>
      <c r="BM131" s="22" t="s">
        <v>302</v>
      </c>
    </row>
    <row r="132" spans="2:65" s="1" customFormat="1" ht="27">
      <c r="B132" s="39"/>
      <c r="C132" s="61"/>
      <c r="D132" s="203" t="s">
        <v>140</v>
      </c>
      <c r="E132" s="61"/>
      <c r="F132" s="204" t="s">
        <v>209</v>
      </c>
      <c r="G132" s="61"/>
      <c r="H132" s="61"/>
      <c r="I132" s="161"/>
      <c r="J132" s="61"/>
      <c r="K132" s="61"/>
      <c r="L132" s="59"/>
      <c r="M132" s="205"/>
      <c r="N132" s="40"/>
      <c r="O132" s="40"/>
      <c r="P132" s="40"/>
      <c r="Q132" s="40"/>
      <c r="R132" s="40"/>
      <c r="S132" s="40"/>
      <c r="T132" s="76"/>
      <c r="AT132" s="22" t="s">
        <v>140</v>
      </c>
      <c r="AU132" s="22" t="s">
        <v>137</v>
      </c>
    </row>
    <row r="133" spans="2:65" s="11" customFormat="1" ht="13.5">
      <c r="B133" s="206"/>
      <c r="C133" s="207"/>
      <c r="D133" s="203" t="s">
        <v>142</v>
      </c>
      <c r="E133" s="208" t="s">
        <v>23</v>
      </c>
      <c r="F133" s="209" t="s">
        <v>303</v>
      </c>
      <c r="G133" s="207"/>
      <c r="H133" s="210">
        <v>24</v>
      </c>
      <c r="I133" s="211"/>
      <c r="J133" s="207"/>
      <c r="K133" s="207"/>
      <c r="L133" s="212"/>
      <c r="M133" s="213"/>
      <c r="N133" s="214"/>
      <c r="O133" s="214"/>
      <c r="P133" s="214"/>
      <c r="Q133" s="214"/>
      <c r="R133" s="214"/>
      <c r="S133" s="214"/>
      <c r="T133" s="215"/>
      <c r="AT133" s="216" t="s">
        <v>142</v>
      </c>
      <c r="AU133" s="216" t="s">
        <v>137</v>
      </c>
      <c r="AV133" s="11" t="s">
        <v>137</v>
      </c>
      <c r="AW133" s="11" t="s">
        <v>38</v>
      </c>
      <c r="AX133" s="11" t="s">
        <v>76</v>
      </c>
      <c r="AY133" s="216" t="s">
        <v>128</v>
      </c>
    </row>
    <row r="134" spans="2:65" s="11" customFormat="1" ht="13.5">
      <c r="B134" s="206"/>
      <c r="C134" s="207"/>
      <c r="D134" s="203" t="s">
        <v>142</v>
      </c>
      <c r="E134" s="208" t="s">
        <v>23</v>
      </c>
      <c r="F134" s="209" t="s">
        <v>304</v>
      </c>
      <c r="G134" s="207"/>
      <c r="H134" s="210">
        <v>24</v>
      </c>
      <c r="I134" s="211"/>
      <c r="J134" s="207"/>
      <c r="K134" s="207"/>
      <c r="L134" s="212"/>
      <c r="M134" s="213"/>
      <c r="N134" s="214"/>
      <c r="O134" s="214"/>
      <c r="P134" s="214"/>
      <c r="Q134" s="214"/>
      <c r="R134" s="214"/>
      <c r="S134" s="214"/>
      <c r="T134" s="215"/>
      <c r="AT134" s="216" t="s">
        <v>142</v>
      </c>
      <c r="AU134" s="216" t="s">
        <v>137</v>
      </c>
      <c r="AV134" s="11" t="s">
        <v>137</v>
      </c>
      <c r="AW134" s="11" t="s">
        <v>38</v>
      </c>
      <c r="AX134" s="11" t="s">
        <v>76</v>
      </c>
      <c r="AY134" s="216" t="s">
        <v>128</v>
      </c>
    </row>
    <row r="135" spans="2:65" s="11" customFormat="1" ht="13.5">
      <c r="B135" s="206"/>
      <c r="C135" s="207"/>
      <c r="D135" s="203" t="s">
        <v>142</v>
      </c>
      <c r="E135" s="208" t="s">
        <v>23</v>
      </c>
      <c r="F135" s="209" t="s">
        <v>305</v>
      </c>
      <c r="G135" s="207"/>
      <c r="H135" s="210">
        <v>2</v>
      </c>
      <c r="I135" s="211"/>
      <c r="J135" s="207"/>
      <c r="K135" s="207"/>
      <c r="L135" s="212"/>
      <c r="M135" s="213"/>
      <c r="N135" s="214"/>
      <c r="O135" s="214"/>
      <c r="P135" s="214"/>
      <c r="Q135" s="214"/>
      <c r="R135" s="214"/>
      <c r="S135" s="214"/>
      <c r="T135" s="215"/>
      <c r="AT135" s="216" t="s">
        <v>142</v>
      </c>
      <c r="AU135" s="216" t="s">
        <v>137</v>
      </c>
      <c r="AV135" s="11" t="s">
        <v>137</v>
      </c>
      <c r="AW135" s="11" t="s">
        <v>38</v>
      </c>
      <c r="AX135" s="11" t="s">
        <v>76</v>
      </c>
      <c r="AY135" s="216" t="s">
        <v>128</v>
      </c>
    </row>
    <row r="136" spans="2:65" s="12" customFormat="1" ht="13.5">
      <c r="B136" s="217"/>
      <c r="C136" s="218"/>
      <c r="D136" s="219" t="s">
        <v>142</v>
      </c>
      <c r="E136" s="220" t="s">
        <v>23</v>
      </c>
      <c r="F136" s="221" t="s">
        <v>147</v>
      </c>
      <c r="G136" s="218"/>
      <c r="H136" s="222">
        <v>50</v>
      </c>
      <c r="I136" s="223"/>
      <c r="J136" s="218"/>
      <c r="K136" s="218"/>
      <c r="L136" s="224"/>
      <c r="M136" s="225"/>
      <c r="N136" s="226"/>
      <c r="O136" s="226"/>
      <c r="P136" s="226"/>
      <c r="Q136" s="226"/>
      <c r="R136" s="226"/>
      <c r="S136" s="226"/>
      <c r="T136" s="227"/>
      <c r="AT136" s="228" t="s">
        <v>142</v>
      </c>
      <c r="AU136" s="228" t="s">
        <v>137</v>
      </c>
      <c r="AV136" s="12" t="s">
        <v>136</v>
      </c>
      <c r="AW136" s="12" t="s">
        <v>38</v>
      </c>
      <c r="AX136" s="12" t="s">
        <v>10</v>
      </c>
      <c r="AY136" s="228" t="s">
        <v>128</v>
      </c>
    </row>
    <row r="137" spans="2:65" s="1" customFormat="1" ht="31.5" customHeight="1">
      <c r="B137" s="39"/>
      <c r="C137" s="191" t="s">
        <v>29</v>
      </c>
      <c r="D137" s="191" t="s">
        <v>131</v>
      </c>
      <c r="E137" s="192" t="s">
        <v>215</v>
      </c>
      <c r="F137" s="193" t="s">
        <v>216</v>
      </c>
      <c r="G137" s="194" t="s">
        <v>186</v>
      </c>
      <c r="H137" s="195">
        <v>0.13</v>
      </c>
      <c r="I137" s="196"/>
      <c r="J137" s="197">
        <f>ROUND(I137*H137,0)</f>
        <v>0</v>
      </c>
      <c r="K137" s="193" t="s">
        <v>135</v>
      </c>
      <c r="L137" s="59"/>
      <c r="M137" s="198" t="s">
        <v>23</v>
      </c>
      <c r="N137" s="199" t="s">
        <v>50</v>
      </c>
      <c r="O137" s="40"/>
      <c r="P137" s="200">
        <f>O137*H137</f>
        <v>0</v>
      </c>
      <c r="Q137" s="200">
        <v>0</v>
      </c>
      <c r="R137" s="200">
        <f>Q137*H137</f>
        <v>0</v>
      </c>
      <c r="S137" s="200">
        <v>0</v>
      </c>
      <c r="T137" s="201">
        <f>S137*H137</f>
        <v>0</v>
      </c>
      <c r="AR137" s="22" t="s">
        <v>197</v>
      </c>
      <c r="AT137" s="22" t="s">
        <v>131</v>
      </c>
      <c r="AU137" s="22" t="s">
        <v>137</v>
      </c>
      <c r="AY137" s="22" t="s">
        <v>128</v>
      </c>
      <c r="BE137" s="202">
        <f>IF(N137="základní",J137,0)</f>
        <v>0</v>
      </c>
      <c r="BF137" s="202">
        <f>IF(N137="snížená",J137,0)</f>
        <v>0</v>
      </c>
      <c r="BG137" s="202">
        <f>IF(N137="zákl. přenesená",J137,0)</f>
        <v>0</v>
      </c>
      <c r="BH137" s="202">
        <f>IF(N137="sníž. přenesená",J137,0)</f>
        <v>0</v>
      </c>
      <c r="BI137" s="202">
        <f>IF(N137="nulová",J137,0)</f>
        <v>0</v>
      </c>
      <c r="BJ137" s="22" t="s">
        <v>138</v>
      </c>
      <c r="BK137" s="202">
        <f>ROUND(I137*H137,0)</f>
        <v>0</v>
      </c>
      <c r="BL137" s="22" t="s">
        <v>197</v>
      </c>
      <c r="BM137" s="22" t="s">
        <v>306</v>
      </c>
    </row>
    <row r="138" spans="2:65" s="1" customFormat="1" ht="121.5">
      <c r="B138" s="39"/>
      <c r="C138" s="61"/>
      <c r="D138" s="219" t="s">
        <v>140</v>
      </c>
      <c r="E138" s="61"/>
      <c r="F138" s="235" t="s">
        <v>218</v>
      </c>
      <c r="G138" s="61"/>
      <c r="H138" s="61"/>
      <c r="I138" s="161"/>
      <c r="J138" s="61"/>
      <c r="K138" s="61"/>
      <c r="L138" s="59"/>
      <c r="M138" s="205"/>
      <c r="N138" s="40"/>
      <c r="O138" s="40"/>
      <c r="P138" s="40"/>
      <c r="Q138" s="40"/>
      <c r="R138" s="40"/>
      <c r="S138" s="40"/>
      <c r="T138" s="76"/>
      <c r="AT138" s="22" t="s">
        <v>140</v>
      </c>
      <c r="AU138" s="22" t="s">
        <v>137</v>
      </c>
    </row>
    <row r="139" spans="2:65" s="1" customFormat="1" ht="44.25" customHeight="1">
      <c r="B139" s="39"/>
      <c r="C139" s="191" t="s">
        <v>214</v>
      </c>
      <c r="D139" s="191" t="s">
        <v>131</v>
      </c>
      <c r="E139" s="192" t="s">
        <v>220</v>
      </c>
      <c r="F139" s="193" t="s">
        <v>221</v>
      </c>
      <c r="G139" s="194" t="s">
        <v>186</v>
      </c>
      <c r="H139" s="195">
        <v>0.13</v>
      </c>
      <c r="I139" s="196"/>
      <c r="J139" s="197">
        <f>ROUND(I139*H139,0)</f>
        <v>0</v>
      </c>
      <c r="K139" s="193" t="s">
        <v>135</v>
      </c>
      <c r="L139" s="59"/>
      <c r="M139" s="198" t="s">
        <v>23</v>
      </c>
      <c r="N139" s="199" t="s">
        <v>50</v>
      </c>
      <c r="O139" s="40"/>
      <c r="P139" s="200">
        <f>O139*H139</f>
        <v>0</v>
      </c>
      <c r="Q139" s="200">
        <v>0</v>
      </c>
      <c r="R139" s="200">
        <f>Q139*H139</f>
        <v>0</v>
      </c>
      <c r="S139" s="200">
        <v>0</v>
      </c>
      <c r="T139" s="201">
        <f>S139*H139</f>
        <v>0</v>
      </c>
      <c r="AR139" s="22" t="s">
        <v>197</v>
      </c>
      <c r="AT139" s="22" t="s">
        <v>131</v>
      </c>
      <c r="AU139" s="22" t="s">
        <v>137</v>
      </c>
      <c r="AY139" s="22" t="s">
        <v>128</v>
      </c>
      <c r="BE139" s="202">
        <f>IF(N139="základní",J139,0)</f>
        <v>0</v>
      </c>
      <c r="BF139" s="202">
        <f>IF(N139="snížená",J139,0)</f>
        <v>0</v>
      </c>
      <c r="BG139" s="202">
        <f>IF(N139="zákl. přenesená",J139,0)</f>
        <v>0</v>
      </c>
      <c r="BH139" s="202">
        <f>IF(N139="sníž. přenesená",J139,0)</f>
        <v>0</v>
      </c>
      <c r="BI139" s="202">
        <f>IF(N139="nulová",J139,0)</f>
        <v>0</v>
      </c>
      <c r="BJ139" s="22" t="s">
        <v>138</v>
      </c>
      <c r="BK139" s="202">
        <f>ROUND(I139*H139,0)</f>
        <v>0</v>
      </c>
      <c r="BL139" s="22" t="s">
        <v>197</v>
      </c>
      <c r="BM139" s="22" t="s">
        <v>307</v>
      </c>
    </row>
    <row r="140" spans="2:65" s="1" customFormat="1" ht="121.5">
      <c r="B140" s="39"/>
      <c r="C140" s="61"/>
      <c r="D140" s="203" t="s">
        <v>140</v>
      </c>
      <c r="E140" s="61"/>
      <c r="F140" s="204" t="s">
        <v>218</v>
      </c>
      <c r="G140" s="61"/>
      <c r="H140" s="61"/>
      <c r="I140" s="161"/>
      <c r="J140" s="61"/>
      <c r="K140" s="61"/>
      <c r="L140" s="59"/>
      <c r="M140" s="205"/>
      <c r="N140" s="40"/>
      <c r="O140" s="40"/>
      <c r="P140" s="40"/>
      <c r="Q140" s="40"/>
      <c r="R140" s="40"/>
      <c r="S140" s="40"/>
      <c r="T140" s="76"/>
      <c r="AT140" s="22" t="s">
        <v>140</v>
      </c>
      <c r="AU140" s="22" t="s">
        <v>137</v>
      </c>
    </row>
    <row r="141" spans="2:65" s="10" customFormat="1" ht="29.85" customHeight="1">
      <c r="B141" s="174"/>
      <c r="C141" s="175"/>
      <c r="D141" s="188" t="s">
        <v>75</v>
      </c>
      <c r="E141" s="189" t="s">
        <v>223</v>
      </c>
      <c r="F141" s="189" t="s">
        <v>224</v>
      </c>
      <c r="G141" s="175"/>
      <c r="H141" s="175"/>
      <c r="I141" s="178"/>
      <c r="J141" s="190">
        <f>BK141</f>
        <v>0</v>
      </c>
      <c r="K141" s="175"/>
      <c r="L141" s="180"/>
      <c r="M141" s="181"/>
      <c r="N141" s="182"/>
      <c r="O141" s="182"/>
      <c r="P141" s="183">
        <f>SUM(P142:P174)</f>
        <v>0</v>
      </c>
      <c r="Q141" s="182"/>
      <c r="R141" s="183">
        <f>SUM(R142:R174)</f>
        <v>1.982536E-2</v>
      </c>
      <c r="S141" s="182"/>
      <c r="T141" s="184">
        <f>SUM(T142:T174)</f>
        <v>0</v>
      </c>
      <c r="AR141" s="185" t="s">
        <v>137</v>
      </c>
      <c r="AT141" s="186" t="s">
        <v>75</v>
      </c>
      <c r="AU141" s="186" t="s">
        <v>10</v>
      </c>
      <c r="AY141" s="185" t="s">
        <v>128</v>
      </c>
      <c r="BK141" s="187">
        <f>SUM(BK142:BK174)</f>
        <v>0</v>
      </c>
    </row>
    <row r="142" spans="2:65" s="1" customFormat="1" ht="31.5" customHeight="1">
      <c r="B142" s="39"/>
      <c r="C142" s="191" t="s">
        <v>219</v>
      </c>
      <c r="D142" s="191" t="s">
        <v>131</v>
      </c>
      <c r="E142" s="192" t="s">
        <v>226</v>
      </c>
      <c r="F142" s="193" t="s">
        <v>227</v>
      </c>
      <c r="G142" s="194" t="s">
        <v>134</v>
      </c>
      <c r="H142" s="195">
        <v>146.22399999999999</v>
      </c>
      <c r="I142" s="196"/>
      <c r="J142" s="197">
        <f>ROUND(I142*H142,0)</f>
        <v>0</v>
      </c>
      <c r="K142" s="193" t="s">
        <v>135</v>
      </c>
      <c r="L142" s="59"/>
      <c r="M142" s="198" t="s">
        <v>23</v>
      </c>
      <c r="N142" s="199" t="s">
        <v>50</v>
      </c>
      <c r="O142" s="40"/>
      <c r="P142" s="200">
        <f>O142*H142</f>
        <v>0</v>
      </c>
      <c r="Q142" s="200">
        <v>2.0000000000000002E-5</v>
      </c>
      <c r="R142" s="200">
        <f>Q142*H142</f>
        <v>2.9244800000000001E-3</v>
      </c>
      <c r="S142" s="200">
        <v>0</v>
      </c>
      <c r="T142" s="201">
        <f>S142*H142</f>
        <v>0</v>
      </c>
      <c r="AR142" s="22" t="s">
        <v>197</v>
      </c>
      <c r="AT142" s="22" t="s">
        <v>131</v>
      </c>
      <c r="AU142" s="22" t="s">
        <v>137</v>
      </c>
      <c r="AY142" s="22" t="s">
        <v>128</v>
      </c>
      <c r="BE142" s="202">
        <f>IF(N142="základní",J142,0)</f>
        <v>0</v>
      </c>
      <c r="BF142" s="202">
        <f>IF(N142="snížená",J142,0)</f>
        <v>0</v>
      </c>
      <c r="BG142" s="202">
        <f>IF(N142="zákl. přenesená",J142,0)</f>
        <v>0</v>
      </c>
      <c r="BH142" s="202">
        <f>IF(N142="sníž. přenesená",J142,0)</f>
        <v>0</v>
      </c>
      <c r="BI142" s="202">
        <f>IF(N142="nulová",J142,0)</f>
        <v>0</v>
      </c>
      <c r="BJ142" s="22" t="s">
        <v>138</v>
      </c>
      <c r="BK142" s="202">
        <f>ROUND(I142*H142,0)</f>
        <v>0</v>
      </c>
      <c r="BL142" s="22" t="s">
        <v>197</v>
      </c>
      <c r="BM142" s="22" t="s">
        <v>308</v>
      </c>
    </row>
    <row r="143" spans="2:65" s="11" customFormat="1" ht="13.5">
      <c r="B143" s="206"/>
      <c r="C143" s="207"/>
      <c r="D143" s="203" t="s">
        <v>142</v>
      </c>
      <c r="E143" s="208" t="s">
        <v>23</v>
      </c>
      <c r="F143" s="209" t="s">
        <v>309</v>
      </c>
      <c r="G143" s="207"/>
      <c r="H143" s="210">
        <v>73.111999999999995</v>
      </c>
      <c r="I143" s="211"/>
      <c r="J143" s="207"/>
      <c r="K143" s="207"/>
      <c r="L143" s="212"/>
      <c r="M143" s="213"/>
      <c r="N143" s="214"/>
      <c r="O143" s="214"/>
      <c r="P143" s="214"/>
      <c r="Q143" s="214"/>
      <c r="R143" s="214"/>
      <c r="S143" s="214"/>
      <c r="T143" s="215"/>
      <c r="AT143" s="216" t="s">
        <v>142</v>
      </c>
      <c r="AU143" s="216" t="s">
        <v>137</v>
      </c>
      <c r="AV143" s="11" t="s">
        <v>137</v>
      </c>
      <c r="AW143" s="11" t="s">
        <v>38</v>
      </c>
      <c r="AX143" s="11" t="s">
        <v>76</v>
      </c>
      <c r="AY143" s="216" t="s">
        <v>128</v>
      </c>
    </row>
    <row r="144" spans="2:65" s="11" customFormat="1" ht="13.5">
      <c r="B144" s="206"/>
      <c r="C144" s="207"/>
      <c r="D144" s="203" t="s">
        <v>142</v>
      </c>
      <c r="E144" s="208" t="s">
        <v>23</v>
      </c>
      <c r="F144" s="209" t="s">
        <v>310</v>
      </c>
      <c r="G144" s="207"/>
      <c r="H144" s="210">
        <v>73.111999999999995</v>
      </c>
      <c r="I144" s="211"/>
      <c r="J144" s="207"/>
      <c r="K144" s="207"/>
      <c r="L144" s="212"/>
      <c r="M144" s="213"/>
      <c r="N144" s="214"/>
      <c r="O144" s="214"/>
      <c r="P144" s="214"/>
      <c r="Q144" s="214"/>
      <c r="R144" s="214"/>
      <c r="S144" s="214"/>
      <c r="T144" s="215"/>
      <c r="AT144" s="216" t="s">
        <v>142</v>
      </c>
      <c r="AU144" s="216" t="s">
        <v>137</v>
      </c>
      <c r="AV144" s="11" t="s">
        <v>137</v>
      </c>
      <c r="AW144" s="11" t="s">
        <v>38</v>
      </c>
      <c r="AX144" s="11" t="s">
        <v>76</v>
      </c>
      <c r="AY144" s="216" t="s">
        <v>128</v>
      </c>
    </row>
    <row r="145" spans="2:65" s="12" customFormat="1" ht="13.5">
      <c r="B145" s="217"/>
      <c r="C145" s="218"/>
      <c r="D145" s="219" t="s">
        <v>142</v>
      </c>
      <c r="E145" s="220" t="s">
        <v>23</v>
      </c>
      <c r="F145" s="221" t="s">
        <v>147</v>
      </c>
      <c r="G145" s="218"/>
      <c r="H145" s="222">
        <v>146.22399999999999</v>
      </c>
      <c r="I145" s="223"/>
      <c r="J145" s="218"/>
      <c r="K145" s="218"/>
      <c r="L145" s="224"/>
      <c r="M145" s="225"/>
      <c r="N145" s="226"/>
      <c r="O145" s="226"/>
      <c r="P145" s="226"/>
      <c r="Q145" s="226"/>
      <c r="R145" s="226"/>
      <c r="S145" s="226"/>
      <c r="T145" s="227"/>
      <c r="AT145" s="228" t="s">
        <v>142</v>
      </c>
      <c r="AU145" s="228" t="s">
        <v>137</v>
      </c>
      <c r="AV145" s="12" t="s">
        <v>136</v>
      </c>
      <c r="AW145" s="12" t="s">
        <v>38</v>
      </c>
      <c r="AX145" s="12" t="s">
        <v>10</v>
      </c>
      <c r="AY145" s="228" t="s">
        <v>128</v>
      </c>
    </row>
    <row r="146" spans="2:65" s="1" customFormat="1" ht="31.5" customHeight="1">
      <c r="B146" s="39"/>
      <c r="C146" s="191" t="s">
        <v>225</v>
      </c>
      <c r="D146" s="191" t="s">
        <v>131</v>
      </c>
      <c r="E146" s="192" t="s">
        <v>232</v>
      </c>
      <c r="F146" s="193" t="s">
        <v>233</v>
      </c>
      <c r="G146" s="194" t="s">
        <v>134</v>
      </c>
      <c r="H146" s="195">
        <v>146.22399999999999</v>
      </c>
      <c r="I146" s="196"/>
      <c r="J146" s="197">
        <f>ROUND(I146*H146,0)</f>
        <v>0</v>
      </c>
      <c r="K146" s="193" t="s">
        <v>135</v>
      </c>
      <c r="L146" s="59"/>
      <c r="M146" s="198" t="s">
        <v>23</v>
      </c>
      <c r="N146" s="199" t="s">
        <v>50</v>
      </c>
      <c r="O146" s="40"/>
      <c r="P146" s="200">
        <f>O146*H146</f>
        <v>0</v>
      </c>
      <c r="Q146" s="200">
        <v>0</v>
      </c>
      <c r="R146" s="200">
        <f>Q146*H146</f>
        <v>0</v>
      </c>
      <c r="S146" s="200">
        <v>0</v>
      </c>
      <c r="T146" s="201">
        <f>S146*H146</f>
        <v>0</v>
      </c>
      <c r="AR146" s="22" t="s">
        <v>197</v>
      </c>
      <c r="AT146" s="22" t="s">
        <v>131</v>
      </c>
      <c r="AU146" s="22" t="s">
        <v>137</v>
      </c>
      <c r="AY146" s="22" t="s">
        <v>128</v>
      </c>
      <c r="BE146" s="202">
        <f>IF(N146="základní",J146,0)</f>
        <v>0</v>
      </c>
      <c r="BF146" s="202">
        <f>IF(N146="snížená",J146,0)</f>
        <v>0</v>
      </c>
      <c r="BG146" s="202">
        <f>IF(N146="zákl. přenesená",J146,0)</f>
        <v>0</v>
      </c>
      <c r="BH146" s="202">
        <f>IF(N146="sníž. přenesená",J146,0)</f>
        <v>0</v>
      </c>
      <c r="BI146" s="202">
        <f>IF(N146="nulová",J146,0)</f>
        <v>0</v>
      </c>
      <c r="BJ146" s="22" t="s">
        <v>138</v>
      </c>
      <c r="BK146" s="202">
        <f>ROUND(I146*H146,0)</f>
        <v>0</v>
      </c>
      <c r="BL146" s="22" t="s">
        <v>197</v>
      </c>
      <c r="BM146" s="22" t="s">
        <v>311</v>
      </c>
    </row>
    <row r="147" spans="2:65" s="11" customFormat="1" ht="13.5">
      <c r="B147" s="206"/>
      <c r="C147" s="207"/>
      <c r="D147" s="203" t="s">
        <v>142</v>
      </c>
      <c r="E147" s="208" t="s">
        <v>23</v>
      </c>
      <c r="F147" s="209" t="s">
        <v>309</v>
      </c>
      <c r="G147" s="207"/>
      <c r="H147" s="210">
        <v>73.111999999999995</v>
      </c>
      <c r="I147" s="211"/>
      <c r="J147" s="207"/>
      <c r="K147" s="207"/>
      <c r="L147" s="212"/>
      <c r="M147" s="213"/>
      <c r="N147" s="214"/>
      <c r="O147" s="214"/>
      <c r="P147" s="214"/>
      <c r="Q147" s="214"/>
      <c r="R147" s="214"/>
      <c r="S147" s="214"/>
      <c r="T147" s="215"/>
      <c r="AT147" s="216" t="s">
        <v>142</v>
      </c>
      <c r="AU147" s="216" t="s">
        <v>137</v>
      </c>
      <c r="AV147" s="11" t="s">
        <v>137</v>
      </c>
      <c r="AW147" s="11" t="s">
        <v>38</v>
      </c>
      <c r="AX147" s="11" t="s">
        <v>76</v>
      </c>
      <c r="AY147" s="216" t="s">
        <v>128</v>
      </c>
    </row>
    <row r="148" spans="2:65" s="11" customFormat="1" ht="13.5">
      <c r="B148" s="206"/>
      <c r="C148" s="207"/>
      <c r="D148" s="203" t="s">
        <v>142</v>
      </c>
      <c r="E148" s="208" t="s">
        <v>23</v>
      </c>
      <c r="F148" s="209" t="s">
        <v>310</v>
      </c>
      <c r="G148" s="207"/>
      <c r="H148" s="210">
        <v>73.111999999999995</v>
      </c>
      <c r="I148" s="211"/>
      <c r="J148" s="207"/>
      <c r="K148" s="207"/>
      <c r="L148" s="212"/>
      <c r="M148" s="213"/>
      <c r="N148" s="214"/>
      <c r="O148" s="214"/>
      <c r="P148" s="214"/>
      <c r="Q148" s="214"/>
      <c r="R148" s="214"/>
      <c r="S148" s="214"/>
      <c r="T148" s="215"/>
      <c r="AT148" s="216" t="s">
        <v>142</v>
      </c>
      <c r="AU148" s="216" t="s">
        <v>137</v>
      </c>
      <c r="AV148" s="11" t="s">
        <v>137</v>
      </c>
      <c r="AW148" s="11" t="s">
        <v>38</v>
      </c>
      <c r="AX148" s="11" t="s">
        <v>76</v>
      </c>
      <c r="AY148" s="216" t="s">
        <v>128</v>
      </c>
    </row>
    <row r="149" spans="2:65" s="12" customFormat="1" ht="13.5">
      <c r="B149" s="217"/>
      <c r="C149" s="218"/>
      <c r="D149" s="219" t="s">
        <v>142</v>
      </c>
      <c r="E149" s="220" t="s">
        <v>23</v>
      </c>
      <c r="F149" s="221" t="s">
        <v>147</v>
      </c>
      <c r="G149" s="218"/>
      <c r="H149" s="222">
        <v>146.22399999999999</v>
      </c>
      <c r="I149" s="223"/>
      <c r="J149" s="218"/>
      <c r="K149" s="218"/>
      <c r="L149" s="224"/>
      <c r="M149" s="225"/>
      <c r="N149" s="226"/>
      <c r="O149" s="226"/>
      <c r="P149" s="226"/>
      <c r="Q149" s="226"/>
      <c r="R149" s="226"/>
      <c r="S149" s="226"/>
      <c r="T149" s="227"/>
      <c r="AT149" s="228" t="s">
        <v>142</v>
      </c>
      <c r="AU149" s="228" t="s">
        <v>137</v>
      </c>
      <c r="AV149" s="12" t="s">
        <v>136</v>
      </c>
      <c r="AW149" s="12" t="s">
        <v>38</v>
      </c>
      <c r="AX149" s="12" t="s">
        <v>10</v>
      </c>
      <c r="AY149" s="228" t="s">
        <v>128</v>
      </c>
    </row>
    <row r="150" spans="2:65" s="1" customFormat="1" ht="22.5" customHeight="1">
      <c r="B150" s="39"/>
      <c r="C150" s="191" t="s">
        <v>231</v>
      </c>
      <c r="D150" s="191" t="s">
        <v>131</v>
      </c>
      <c r="E150" s="192" t="s">
        <v>235</v>
      </c>
      <c r="F150" s="193" t="s">
        <v>236</v>
      </c>
      <c r="G150" s="194" t="s">
        <v>134</v>
      </c>
      <c r="H150" s="195">
        <v>73.111999999999995</v>
      </c>
      <c r="I150" s="196"/>
      <c r="J150" s="197">
        <f>ROUND(I150*H150,0)</f>
        <v>0</v>
      </c>
      <c r="K150" s="193" t="s">
        <v>135</v>
      </c>
      <c r="L150" s="59"/>
      <c r="M150" s="198" t="s">
        <v>23</v>
      </c>
      <c r="N150" s="199" t="s">
        <v>50</v>
      </c>
      <c r="O150" s="40"/>
      <c r="P150" s="200">
        <f>O150*H150</f>
        <v>0</v>
      </c>
      <c r="Q150" s="200">
        <v>2.0000000000000002E-5</v>
      </c>
      <c r="R150" s="200">
        <f>Q150*H150</f>
        <v>1.4622400000000001E-3</v>
      </c>
      <c r="S150" s="200">
        <v>0</v>
      </c>
      <c r="T150" s="201">
        <f>S150*H150</f>
        <v>0</v>
      </c>
      <c r="AR150" s="22" t="s">
        <v>197</v>
      </c>
      <c r="AT150" s="22" t="s">
        <v>131</v>
      </c>
      <c r="AU150" s="22" t="s">
        <v>137</v>
      </c>
      <c r="AY150" s="22" t="s">
        <v>128</v>
      </c>
      <c r="BE150" s="202">
        <f>IF(N150="základní",J150,0)</f>
        <v>0</v>
      </c>
      <c r="BF150" s="202">
        <f>IF(N150="snížená",J150,0)</f>
        <v>0</v>
      </c>
      <c r="BG150" s="202">
        <f>IF(N150="zákl. přenesená",J150,0)</f>
        <v>0</v>
      </c>
      <c r="BH150" s="202">
        <f>IF(N150="sníž. přenesená",J150,0)</f>
        <v>0</v>
      </c>
      <c r="BI150" s="202">
        <f>IF(N150="nulová",J150,0)</f>
        <v>0</v>
      </c>
      <c r="BJ150" s="22" t="s">
        <v>138</v>
      </c>
      <c r="BK150" s="202">
        <f>ROUND(I150*H150,0)</f>
        <v>0</v>
      </c>
      <c r="BL150" s="22" t="s">
        <v>197</v>
      </c>
      <c r="BM150" s="22" t="s">
        <v>312</v>
      </c>
    </row>
    <row r="151" spans="2:65" s="11" customFormat="1" ht="13.5">
      <c r="B151" s="206"/>
      <c r="C151" s="207"/>
      <c r="D151" s="203" t="s">
        <v>142</v>
      </c>
      <c r="E151" s="208" t="s">
        <v>23</v>
      </c>
      <c r="F151" s="209" t="s">
        <v>313</v>
      </c>
      <c r="G151" s="207"/>
      <c r="H151" s="210">
        <v>34.475999999999999</v>
      </c>
      <c r="I151" s="211"/>
      <c r="J151" s="207"/>
      <c r="K151" s="207"/>
      <c r="L151" s="212"/>
      <c r="M151" s="213"/>
      <c r="N151" s="214"/>
      <c r="O151" s="214"/>
      <c r="P151" s="214"/>
      <c r="Q151" s="214"/>
      <c r="R151" s="214"/>
      <c r="S151" s="214"/>
      <c r="T151" s="215"/>
      <c r="AT151" s="216" t="s">
        <v>142</v>
      </c>
      <c r="AU151" s="216" t="s">
        <v>137</v>
      </c>
      <c r="AV151" s="11" t="s">
        <v>137</v>
      </c>
      <c r="AW151" s="11" t="s">
        <v>38</v>
      </c>
      <c r="AX151" s="11" t="s">
        <v>76</v>
      </c>
      <c r="AY151" s="216" t="s">
        <v>128</v>
      </c>
    </row>
    <row r="152" spans="2:65" s="11" customFormat="1" ht="13.5">
      <c r="B152" s="206"/>
      <c r="C152" s="207"/>
      <c r="D152" s="203" t="s">
        <v>142</v>
      </c>
      <c r="E152" s="208" t="s">
        <v>23</v>
      </c>
      <c r="F152" s="209" t="s">
        <v>314</v>
      </c>
      <c r="G152" s="207"/>
      <c r="H152" s="210">
        <v>34.475999999999999</v>
      </c>
      <c r="I152" s="211"/>
      <c r="J152" s="207"/>
      <c r="K152" s="207"/>
      <c r="L152" s="212"/>
      <c r="M152" s="213"/>
      <c r="N152" s="214"/>
      <c r="O152" s="214"/>
      <c r="P152" s="214"/>
      <c r="Q152" s="214"/>
      <c r="R152" s="214"/>
      <c r="S152" s="214"/>
      <c r="T152" s="215"/>
      <c r="AT152" s="216" t="s">
        <v>142</v>
      </c>
      <c r="AU152" s="216" t="s">
        <v>137</v>
      </c>
      <c r="AV152" s="11" t="s">
        <v>137</v>
      </c>
      <c r="AW152" s="11" t="s">
        <v>38</v>
      </c>
      <c r="AX152" s="11" t="s">
        <v>76</v>
      </c>
      <c r="AY152" s="216" t="s">
        <v>128</v>
      </c>
    </row>
    <row r="153" spans="2:65" s="11" customFormat="1" ht="13.5">
      <c r="B153" s="206"/>
      <c r="C153" s="207"/>
      <c r="D153" s="203" t="s">
        <v>142</v>
      </c>
      <c r="E153" s="208" t="s">
        <v>23</v>
      </c>
      <c r="F153" s="209" t="s">
        <v>315</v>
      </c>
      <c r="G153" s="207"/>
      <c r="H153" s="210">
        <v>4.16</v>
      </c>
      <c r="I153" s="211"/>
      <c r="J153" s="207"/>
      <c r="K153" s="207"/>
      <c r="L153" s="212"/>
      <c r="M153" s="213"/>
      <c r="N153" s="214"/>
      <c r="O153" s="214"/>
      <c r="P153" s="214"/>
      <c r="Q153" s="214"/>
      <c r="R153" s="214"/>
      <c r="S153" s="214"/>
      <c r="T153" s="215"/>
      <c r="AT153" s="216" t="s">
        <v>142</v>
      </c>
      <c r="AU153" s="216" t="s">
        <v>137</v>
      </c>
      <c r="AV153" s="11" t="s">
        <v>137</v>
      </c>
      <c r="AW153" s="11" t="s">
        <v>38</v>
      </c>
      <c r="AX153" s="11" t="s">
        <v>76</v>
      </c>
      <c r="AY153" s="216" t="s">
        <v>128</v>
      </c>
    </row>
    <row r="154" spans="2:65" s="12" customFormat="1" ht="13.5">
      <c r="B154" s="217"/>
      <c r="C154" s="218"/>
      <c r="D154" s="219" t="s">
        <v>142</v>
      </c>
      <c r="E154" s="220" t="s">
        <v>23</v>
      </c>
      <c r="F154" s="221" t="s">
        <v>147</v>
      </c>
      <c r="G154" s="218"/>
      <c r="H154" s="222">
        <v>73.111999999999995</v>
      </c>
      <c r="I154" s="223"/>
      <c r="J154" s="218"/>
      <c r="K154" s="218"/>
      <c r="L154" s="224"/>
      <c r="M154" s="225"/>
      <c r="N154" s="226"/>
      <c r="O154" s="226"/>
      <c r="P154" s="226"/>
      <c r="Q154" s="226"/>
      <c r="R154" s="226"/>
      <c r="S154" s="226"/>
      <c r="T154" s="227"/>
      <c r="AT154" s="228" t="s">
        <v>142</v>
      </c>
      <c r="AU154" s="228" t="s">
        <v>137</v>
      </c>
      <c r="AV154" s="12" t="s">
        <v>136</v>
      </c>
      <c r="AW154" s="12" t="s">
        <v>38</v>
      </c>
      <c r="AX154" s="12" t="s">
        <v>10</v>
      </c>
      <c r="AY154" s="228" t="s">
        <v>128</v>
      </c>
    </row>
    <row r="155" spans="2:65" s="1" customFormat="1" ht="31.5" customHeight="1">
      <c r="B155" s="39"/>
      <c r="C155" s="191" t="s">
        <v>11</v>
      </c>
      <c r="D155" s="191" t="s">
        <v>131</v>
      </c>
      <c r="E155" s="192" t="s">
        <v>242</v>
      </c>
      <c r="F155" s="193" t="s">
        <v>243</v>
      </c>
      <c r="G155" s="194" t="s">
        <v>244</v>
      </c>
      <c r="H155" s="195">
        <v>100.32</v>
      </c>
      <c r="I155" s="196"/>
      <c r="J155" s="197">
        <f>ROUND(I155*H155,0)</f>
        <v>0</v>
      </c>
      <c r="K155" s="193" t="s">
        <v>135</v>
      </c>
      <c r="L155" s="59"/>
      <c r="M155" s="198" t="s">
        <v>23</v>
      </c>
      <c r="N155" s="199" t="s">
        <v>50</v>
      </c>
      <c r="O155" s="40"/>
      <c r="P155" s="200">
        <f>O155*H155</f>
        <v>0</v>
      </c>
      <c r="Q155" s="200">
        <v>0</v>
      </c>
      <c r="R155" s="200">
        <f>Q155*H155</f>
        <v>0</v>
      </c>
      <c r="S155" s="200">
        <v>0</v>
      </c>
      <c r="T155" s="201">
        <f>S155*H155</f>
        <v>0</v>
      </c>
      <c r="AR155" s="22" t="s">
        <v>197</v>
      </c>
      <c r="AT155" s="22" t="s">
        <v>131</v>
      </c>
      <c r="AU155" s="22" t="s">
        <v>137</v>
      </c>
      <c r="AY155" s="22" t="s">
        <v>128</v>
      </c>
      <c r="BE155" s="202">
        <f>IF(N155="základní",J155,0)</f>
        <v>0</v>
      </c>
      <c r="BF155" s="202">
        <f>IF(N155="snížená",J155,0)</f>
        <v>0</v>
      </c>
      <c r="BG155" s="202">
        <f>IF(N155="zákl. přenesená",J155,0)</f>
        <v>0</v>
      </c>
      <c r="BH155" s="202">
        <f>IF(N155="sníž. přenesená",J155,0)</f>
        <v>0</v>
      </c>
      <c r="BI155" s="202">
        <f>IF(N155="nulová",J155,0)</f>
        <v>0</v>
      </c>
      <c r="BJ155" s="22" t="s">
        <v>138</v>
      </c>
      <c r="BK155" s="202">
        <f>ROUND(I155*H155,0)</f>
        <v>0</v>
      </c>
      <c r="BL155" s="22" t="s">
        <v>197</v>
      </c>
      <c r="BM155" s="22" t="s">
        <v>316</v>
      </c>
    </row>
    <row r="156" spans="2:65" s="1" customFormat="1" ht="27">
      <c r="B156" s="39"/>
      <c r="C156" s="61"/>
      <c r="D156" s="203" t="s">
        <v>140</v>
      </c>
      <c r="E156" s="61"/>
      <c r="F156" s="204" t="s">
        <v>246</v>
      </c>
      <c r="G156" s="61"/>
      <c r="H156" s="61"/>
      <c r="I156" s="161"/>
      <c r="J156" s="61"/>
      <c r="K156" s="61"/>
      <c r="L156" s="59"/>
      <c r="M156" s="205"/>
      <c r="N156" s="40"/>
      <c r="O156" s="40"/>
      <c r="P156" s="40"/>
      <c r="Q156" s="40"/>
      <c r="R156" s="40"/>
      <c r="S156" s="40"/>
      <c r="T156" s="76"/>
      <c r="AT156" s="22" t="s">
        <v>140</v>
      </c>
      <c r="AU156" s="22" t="s">
        <v>137</v>
      </c>
    </row>
    <row r="157" spans="2:65" s="11" customFormat="1" ht="13.5">
      <c r="B157" s="206"/>
      <c r="C157" s="207"/>
      <c r="D157" s="203" t="s">
        <v>142</v>
      </c>
      <c r="E157" s="208" t="s">
        <v>23</v>
      </c>
      <c r="F157" s="209" t="s">
        <v>317</v>
      </c>
      <c r="G157" s="207"/>
      <c r="H157" s="210">
        <v>97.92</v>
      </c>
      <c r="I157" s="211"/>
      <c r="J157" s="207"/>
      <c r="K157" s="207"/>
      <c r="L157" s="212"/>
      <c r="M157" s="213"/>
      <c r="N157" s="214"/>
      <c r="O157" s="214"/>
      <c r="P157" s="214"/>
      <c r="Q157" s="214"/>
      <c r="R157" s="214"/>
      <c r="S157" s="214"/>
      <c r="T157" s="215"/>
      <c r="AT157" s="216" t="s">
        <v>142</v>
      </c>
      <c r="AU157" s="216" t="s">
        <v>137</v>
      </c>
      <c r="AV157" s="11" t="s">
        <v>137</v>
      </c>
      <c r="AW157" s="11" t="s">
        <v>38</v>
      </c>
      <c r="AX157" s="11" t="s">
        <v>76</v>
      </c>
      <c r="AY157" s="216" t="s">
        <v>128</v>
      </c>
    </row>
    <row r="158" spans="2:65" s="11" customFormat="1" ht="13.5">
      <c r="B158" s="206"/>
      <c r="C158" s="207"/>
      <c r="D158" s="203" t="s">
        <v>142</v>
      </c>
      <c r="E158" s="208" t="s">
        <v>23</v>
      </c>
      <c r="F158" s="209" t="s">
        <v>318</v>
      </c>
      <c r="G158" s="207"/>
      <c r="H158" s="210">
        <v>2.4</v>
      </c>
      <c r="I158" s="211"/>
      <c r="J158" s="207"/>
      <c r="K158" s="207"/>
      <c r="L158" s="212"/>
      <c r="M158" s="213"/>
      <c r="N158" s="214"/>
      <c r="O158" s="214"/>
      <c r="P158" s="214"/>
      <c r="Q158" s="214"/>
      <c r="R158" s="214"/>
      <c r="S158" s="214"/>
      <c r="T158" s="215"/>
      <c r="AT158" s="216" t="s">
        <v>142</v>
      </c>
      <c r="AU158" s="216" t="s">
        <v>137</v>
      </c>
      <c r="AV158" s="11" t="s">
        <v>137</v>
      </c>
      <c r="AW158" s="11" t="s">
        <v>38</v>
      </c>
      <c r="AX158" s="11" t="s">
        <v>76</v>
      </c>
      <c r="AY158" s="216" t="s">
        <v>128</v>
      </c>
    </row>
    <row r="159" spans="2:65" s="12" customFormat="1" ht="13.5">
      <c r="B159" s="217"/>
      <c r="C159" s="218"/>
      <c r="D159" s="219" t="s">
        <v>142</v>
      </c>
      <c r="E159" s="220" t="s">
        <v>23</v>
      </c>
      <c r="F159" s="221" t="s">
        <v>147</v>
      </c>
      <c r="G159" s="218"/>
      <c r="H159" s="222">
        <v>100.32</v>
      </c>
      <c r="I159" s="223"/>
      <c r="J159" s="218"/>
      <c r="K159" s="218"/>
      <c r="L159" s="224"/>
      <c r="M159" s="225"/>
      <c r="N159" s="226"/>
      <c r="O159" s="226"/>
      <c r="P159" s="226"/>
      <c r="Q159" s="226"/>
      <c r="R159" s="226"/>
      <c r="S159" s="226"/>
      <c r="T159" s="227"/>
      <c r="AT159" s="228" t="s">
        <v>142</v>
      </c>
      <c r="AU159" s="228" t="s">
        <v>137</v>
      </c>
      <c r="AV159" s="12" t="s">
        <v>136</v>
      </c>
      <c r="AW159" s="12" t="s">
        <v>38</v>
      </c>
      <c r="AX159" s="12" t="s">
        <v>10</v>
      </c>
      <c r="AY159" s="228" t="s">
        <v>128</v>
      </c>
    </row>
    <row r="160" spans="2:65" s="1" customFormat="1" ht="31.5" customHeight="1">
      <c r="B160" s="39"/>
      <c r="C160" s="191" t="s">
        <v>197</v>
      </c>
      <c r="D160" s="191" t="s">
        <v>131</v>
      </c>
      <c r="E160" s="192" t="s">
        <v>249</v>
      </c>
      <c r="F160" s="193" t="s">
        <v>250</v>
      </c>
      <c r="G160" s="194" t="s">
        <v>134</v>
      </c>
      <c r="H160" s="195">
        <v>73.111999999999995</v>
      </c>
      <c r="I160" s="196"/>
      <c r="J160" s="197">
        <f>ROUND(I160*H160,0)</f>
        <v>0</v>
      </c>
      <c r="K160" s="193" t="s">
        <v>135</v>
      </c>
      <c r="L160" s="59"/>
      <c r="M160" s="198" t="s">
        <v>23</v>
      </c>
      <c r="N160" s="199" t="s">
        <v>50</v>
      </c>
      <c r="O160" s="40"/>
      <c r="P160" s="200">
        <f>O160*H160</f>
        <v>0</v>
      </c>
      <c r="Q160" s="200">
        <v>3.0000000000000001E-5</v>
      </c>
      <c r="R160" s="200">
        <f>Q160*H160</f>
        <v>2.1933600000000001E-3</v>
      </c>
      <c r="S160" s="200">
        <v>0</v>
      </c>
      <c r="T160" s="201">
        <f>S160*H160</f>
        <v>0</v>
      </c>
      <c r="AR160" s="22" t="s">
        <v>197</v>
      </c>
      <c r="AT160" s="22" t="s">
        <v>131</v>
      </c>
      <c r="AU160" s="22" t="s">
        <v>137</v>
      </c>
      <c r="AY160" s="22" t="s">
        <v>128</v>
      </c>
      <c r="BE160" s="202">
        <f>IF(N160="základní",J160,0)</f>
        <v>0</v>
      </c>
      <c r="BF160" s="202">
        <f>IF(N160="snížená",J160,0)</f>
        <v>0</v>
      </c>
      <c r="BG160" s="202">
        <f>IF(N160="zákl. přenesená",J160,0)</f>
        <v>0</v>
      </c>
      <c r="BH160" s="202">
        <f>IF(N160="sníž. přenesená",J160,0)</f>
        <v>0</v>
      </c>
      <c r="BI160" s="202">
        <f>IF(N160="nulová",J160,0)</f>
        <v>0</v>
      </c>
      <c r="BJ160" s="22" t="s">
        <v>138</v>
      </c>
      <c r="BK160" s="202">
        <f>ROUND(I160*H160,0)</f>
        <v>0</v>
      </c>
      <c r="BL160" s="22" t="s">
        <v>197</v>
      </c>
      <c r="BM160" s="22" t="s">
        <v>319</v>
      </c>
    </row>
    <row r="161" spans="2:65" s="11" customFormat="1" ht="13.5">
      <c r="B161" s="206"/>
      <c r="C161" s="207"/>
      <c r="D161" s="203" t="s">
        <v>142</v>
      </c>
      <c r="E161" s="208" t="s">
        <v>23</v>
      </c>
      <c r="F161" s="209" t="s">
        <v>313</v>
      </c>
      <c r="G161" s="207"/>
      <c r="H161" s="210">
        <v>34.475999999999999</v>
      </c>
      <c r="I161" s="211"/>
      <c r="J161" s="207"/>
      <c r="K161" s="207"/>
      <c r="L161" s="212"/>
      <c r="M161" s="213"/>
      <c r="N161" s="214"/>
      <c r="O161" s="214"/>
      <c r="P161" s="214"/>
      <c r="Q161" s="214"/>
      <c r="R161" s="214"/>
      <c r="S161" s="214"/>
      <c r="T161" s="215"/>
      <c r="AT161" s="216" t="s">
        <v>142</v>
      </c>
      <c r="AU161" s="216" t="s">
        <v>137</v>
      </c>
      <c r="AV161" s="11" t="s">
        <v>137</v>
      </c>
      <c r="AW161" s="11" t="s">
        <v>38</v>
      </c>
      <c r="AX161" s="11" t="s">
        <v>76</v>
      </c>
      <c r="AY161" s="216" t="s">
        <v>128</v>
      </c>
    </row>
    <row r="162" spans="2:65" s="11" customFormat="1" ht="13.5">
      <c r="B162" s="206"/>
      <c r="C162" s="207"/>
      <c r="D162" s="203" t="s">
        <v>142</v>
      </c>
      <c r="E162" s="208" t="s">
        <v>23</v>
      </c>
      <c r="F162" s="209" t="s">
        <v>314</v>
      </c>
      <c r="G162" s="207"/>
      <c r="H162" s="210">
        <v>34.475999999999999</v>
      </c>
      <c r="I162" s="211"/>
      <c r="J162" s="207"/>
      <c r="K162" s="207"/>
      <c r="L162" s="212"/>
      <c r="M162" s="213"/>
      <c r="N162" s="214"/>
      <c r="O162" s="214"/>
      <c r="P162" s="214"/>
      <c r="Q162" s="214"/>
      <c r="R162" s="214"/>
      <c r="S162" s="214"/>
      <c r="T162" s="215"/>
      <c r="AT162" s="216" t="s">
        <v>142</v>
      </c>
      <c r="AU162" s="216" t="s">
        <v>137</v>
      </c>
      <c r="AV162" s="11" t="s">
        <v>137</v>
      </c>
      <c r="AW162" s="11" t="s">
        <v>38</v>
      </c>
      <c r="AX162" s="11" t="s">
        <v>76</v>
      </c>
      <c r="AY162" s="216" t="s">
        <v>128</v>
      </c>
    </row>
    <row r="163" spans="2:65" s="11" customFormat="1" ht="13.5">
      <c r="B163" s="206"/>
      <c r="C163" s="207"/>
      <c r="D163" s="203" t="s">
        <v>142</v>
      </c>
      <c r="E163" s="208" t="s">
        <v>23</v>
      </c>
      <c r="F163" s="209" t="s">
        <v>315</v>
      </c>
      <c r="G163" s="207"/>
      <c r="H163" s="210">
        <v>4.16</v>
      </c>
      <c r="I163" s="211"/>
      <c r="J163" s="207"/>
      <c r="K163" s="207"/>
      <c r="L163" s="212"/>
      <c r="M163" s="213"/>
      <c r="N163" s="214"/>
      <c r="O163" s="214"/>
      <c r="P163" s="214"/>
      <c r="Q163" s="214"/>
      <c r="R163" s="214"/>
      <c r="S163" s="214"/>
      <c r="T163" s="215"/>
      <c r="AT163" s="216" t="s">
        <v>142</v>
      </c>
      <c r="AU163" s="216" t="s">
        <v>137</v>
      </c>
      <c r="AV163" s="11" t="s">
        <v>137</v>
      </c>
      <c r="AW163" s="11" t="s">
        <v>38</v>
      </c>
      <c r="AX163" s="11" t="s">
        <v>76</v>
      </c>
      <c r="AY163" s="216" t="s">
        <v>128</v>
      </c>
    </row>
    <row r="164" spans="2:65" s="12" customFormat="1" ht="13.5">
      <c r="B164" s="217"/>
      <c r="C164" s="218"/>
      <c r="D164" s="219" t="s">
        <v>142</v>
      </c>
      <c r="E164" s="220" t="s">
        <v>23</v>
      </c>
      <c r="F164" s="221" t="s">
        <v>147</v>
      </c>
      <c r="G164" s="218"/>
      <c r="H164" s="222">
        <v>73.111999999999995</v>
      </c>
      <c r="I164" s="223"/>
      <c r="J164" s="218"/>
      <c r="K164" s="218"/>
      <c r="L164" s="224"/>
      <c r="M164" s="225"/>
      <c r="N164" s="226"/>
      <c r="O164" s="226"/>
      <c r="P164" s="226"/>
      <c r="Q164" s="226"/>
      <c r="R164" s="226"/>
      <c r="S164" s="226"/>
      <c r="T164" s="227"/>
      <c r="AT164" s="228" t="s">
        <v>142</v>
      </c>
      <c r="AU164" s="228" t="s">
        <v>137</v>
      </c>
      <c r="AV164" s="12" t="s">
        <v>136</v>
      </c>
      <c r="AW164" s="12" t="s">
        <v>38</v>
      </c>
      <c r="AX164" s="12" t="s">
        <v>10</v>
      </c>
      <c r="AY164" s="228" t="s">
        <v>128</v>
      </c>
    </row>
    <row r="165" spans="2:65" s="1" customFormat="1" ht="22.5" customHeight="1">
      <c r="B165" s="39"/>
      <c r="C165" s="191" t="s">
        <v>248</v>
      </c>
      <c r="D165" s="191" t="s">
        <v>131</v>
      </c>
      <c r="E165" s="192" t="s">
        <v>253</v>
      </c>
      <c r="F165" s="193" t="s">
        <v>254</v>
      </c>
      <c r="G165" s="194" t="s">
        <v>244</v>
      </c>
      <c r="H165" s="195">
        <v>100.32</v>
      </c>
      <c r="I165" s="196"/>
      <c r="J165" s="197">
        <f>ROUND(I165*H165,0)</f>
        <v>0</v>
      </c>
      <c r="K165" s="193" t="s">
        <v>135</v>
      </c>
      <c r="L165" s="59"/>
      <c r="M165" s="198" t="s">
        <v>23</v>
      </c>
      <c r="N165" s="199" t="s">
        <v>50</v>
      </c>
      <c r="O165" s="40"/>
      <c r="P165" s="200">
        <f>O165*H165</f>
        <v>0</v>
      </c>
      <c r="Q165" s="200">
        <v>3.0000000000000001E-5</v>
      </c>
      <c r="R165" s="200">
        <f>Q165*H165</f>
        <v>3.0095999999999999E-3</v>
      </c>
      <c r="S165" s="200">
        <v>0</v>
      </c>
      <c r="T165" s="201">
        <f>S165*H165</f>
        <v>0</v>
      </c>
      <c r="AR165" s="22" t="s">
        <v>197</v>
      </c>
      <c r="AT165" s="22" t="s">
        <v>131</v>
      </c>
      <c r="AU165" s="22" t="s">
        <v>137</v>
      </c>
      <c r="AY165" s="22" t="s">
        <v>128</v>
      </c>
      <c r="BE165" s="202">
        <f>IF(N165="základní",J165,0)</f>
        <v>0</v>
      </c>
      <c r="BF165" s="202">
        <f>IF(N165="snížená",J165,0)</f>
        <v>0</v>
      </c>
      <c r="BG165" s="202">
        <f>IF(N165="zákl. přenesená",J165,0)</f>
        <v>0</v>
      </c>
      <c r="BH165" s="202">
        <f>IF(N165="sníž. přenesená",J165,0)</f>
        <v>0</v>
      </c>
      <c r="BI165" s="202">
        <f>IF(N165="nulová",J165,0)</f>
        <v>0</v>
      </c>
      <c r="BJ165" s="22" t="s">
        <v>138</v>
      </c>
      <c r="BK165" s="202">
        <f>ROUND(I165*H165,0)</f>
        <v>0</v>
      </c>
      <c r="BL165" s="22" t="s">
        <v>197</v>
      </c>
      <c r="BM165" s="22" t="s">
        <v>320</v>
      </c>
    </row>
    <row r="166" spans="2:65" s="1" customFormat="1" ht="27">
      <c r="B166" s="39"/>
      <c r="C166" s="61"/>
      <c r="D166" s="203" t="s">
        <v>140</v>
      </c>
      <c r="E166" s="61"/>
      <c r="F166" s="204" t="s">
        <v>246</v>
      </c>
      <c r="G166" s="61"/>
      <c r="H166" s="61"/>
      <c r="I166" s="161"/>
      <c r="J166" s="61"/>
      <c r="K166" s="61"/>
      <c r="L166" s="59"/>
      <c r="M166" s="205"/>
      <c r="N166" s="40"/>
      <c r="O166" s="40"/>
      <c r="P166" s="40"/>
      <c r="Q166" s="40"/>
      <c r="R166" s="40"/>
      <c r="S166" s="40"/>
      <c r="T166" s="76"/>
      <c r="AT166" s="22" t="s">
        <v>140</v>
      </c>
      <c r="AU166" s="22" t="s">
        <v>137</v>
      </c>
    </row>
    <row r="167" spans="2:65" s="11" customFormat="1" ht="13.5">
      <c r="B167" s="206"/>
      <c r="C167" s="207"/>
      <c r="D167" s="203" t="s">
        <v>142</v>
      </c>
      <c r="E167" s="208" t="s">
        <v>23</v>
      </c>
      <c r="F167" s="209" t="s">
        <v>317</v>
      </c>
      <c r="G167" s="207"/>
      <c r="H167" s="210">
        <v>97.92</v>
      </c>
      <c r="I167" s="211"/>
      <c r="J167" s="207"/>
      <c r="K167" s="207"/>
      <c r="L167" s="212"/>
      <c r="M167" s="213"/>
      <c r="N167" s="214"/>
      <c r="O167" s="214"/>
      <c r="P167" s="214"/>
      <c r="Q167" s="214"/>
      <c r="R167" s="214"/>
      <c r="S167" s="214"/>
      <c r="T167" s="215"/>
      <c r="AT167" s="216" t="s">
        <v>142</v>
      </c>
      <c r="AU167" s="216" t="s">
        <v>137</v>
      </c>
      <c r="AV167" s="11" t="s">
        <v>137</v>
      </c>
      <c r="AW167" s="11" t="s">
        <v>38</v>
      </c>
      <c r="AX167" s="11" t="s">
        <v>76</v>
      </c>
      <c r="AY167" s="216" t="s">
        <v>128</v>
      </c>
    </row>
    <row r="168" spans="2:65" s="11" customFormat="1" ht="13.5">
      <c r="B168" s="206"/>
      <c r="C168" s="207"/>
      <c r="D168" s="203" t="s">
        <v>142</v>
      </c>
      <c r="E168" s="208" t="s">
        <v>23</v>
      </c>
      <c r="F168" s="209" t="s">
        <v>318</v>
      </c>
      <c r="G168" s="207"/>
      <c r="H168" s="210">
        <v>2.4</v>
      </c>
      <c r="I168" s="211"/>
      <c r="J168" s="207"/>
      <c r="K168" s="207"/>
      <c r="L168" s="212"/>
      <c r="M168" s="213"/>
      <c r="N168" s="214"/>
      <c r="O168" s="214"/>
      <c r="P168" s="214"/>
      <c r="Q168" s="214"/>
      <c r="R168" s="214"/>
      <c r="S168" s="214"/>
      <c r="T168" s="215"/>
      <c r="AT168" s="216" t="s">
        <v>142</v>
      </c>
      <c r="AU168" s="216" t="s">
        <v>137</v>
      </c>
      <c r="AV168" s="11" t="s">
        <v>137</v>
      </c>
      <c r="AW168" s="11" t="s">
        <v>38</v>
      </c>
      <c r="AX168" s="11" t="s">
        <v>76</v>
      </c>
      <c r="AY168" s="216" t="s">
        <v>128</v>
      </c>
    </row>
    <row r="169" spans="2:65" s="12" customFormat="1" ht="13.5">
      <c r="B169" s="217"/>
      <c r="C169" s="218"/>
      <c r="D169" s="219" t="s">
        <v>142</v>
      </c>
      <c r="E169" s="220" t="s">
        <v>23</v>
      </c>
      <c r="F169" s="221" t="s">
        <v>147</v>
      </c>
      <c r="G169" s="218"/>
      <c r="H169" s="222">
        <v>100.32</v>
      </c>
      <c r="I169" s="223"/>
      <c r="J169" s="218"/>
      <c r="K169" s="218"/>
      <c r="L169" s="224"/>
      <c r="M169" s="225"/>
      <c r="N169" s="226"/>
      <c r="O169" s="226"/>
      <c r="P169" s="226"/>
      <c r="Q169" s="226"/>
      <c r="R169" s="226"/>
      <c r="S169" s="226"/>
      <c r="T169" s="227"/>
      <c r="AT169" s="228" t="s">
        <v>142</v>
      </c>
      <c r="AU169" s="228" t="s">
        <v>137</v>
      </c>
      <c r="AV169" s="12" t="s">
        <v>136</v>
      </c>
      <c r="AW169" s="12" t="s">
        <v>38</v>
      </c>
      <c r="AX169" s="12" t="s">
        <v>10</v>
      </c>
      <c r="AY169" s="228" t="s">
        <v>128</v>
      </c>
    </row>
    <row r="170" spans="2:65" s="1" customFormat="1" ht="22.5" customHeight="1">
      <c r="B170" s="39"/>
      <c r="C170" s="191" t="s">
        <v>252</v>
      </c>
      <c r="D170" s="191" t="s">
        <v>131</v>
      </c>
      <c r="E170" s="192" t="s">
        <v>257</v>
      </c>
      <c r="F170" s="193" t="s">
        <v>258</v>
      </c>
      <c r="G170" s="194" t="s">
        <v>134</v>
      </c>
      <c r="H170" s="195">
        <v>73.111999999999995</v>
      </c>
      <c r="I170" s="196"/>
      <c r="J170" s="197">
        <f>ROUND(I170*H170,0)</f>
        <v>0</v>
      </c>
      <c r="K170" s="193" t="s">
        <v>135</v>
      </c>
      <c r="L170" s="59"/>
      <c r="M170" s="198" t="s">
        <v>23</v>
      </c>
      <c r="N170" s="199" t="s">
        <v>50</v>
      </c>
      <c r="O170" s="40"/>
      <c r="P170" s="200">
        <f>O170*H170</f>
        <v>0</v>
      </c>
      <c r="Q170" s="200">
        <v>1.3999999999999999E-4</v>
      </c>
      <c r="R170" s="200">
        <f>Q170*H170</f>
        <v>1.0235679999999999E-2</v>
      </c>
      <c r="S170" s="200">
        <v>0</v>
      </c>
      <c r="T170" s="201">
        <f>S170*H170</f>
        <v>0</v>
      </c>
      <c r="AR170" s="22" t="s">
        <v>197</v>
      </c>
      <c r="AT170" s="22" t="s">
        <v>131</v>
      </c>
      <c r="AU170" s="22" t="s">
        <v>137</v>
      </c>
      <c r="AY170" s="22" t="s">
        <v>128</v>
      </c>
      <c r="BE170" s="202">
        <f>IF(N170="základní",J170,0)</f>
        <v>0</v>
      </c>
      <c r="BF170" s="202">
        <f>IF(N170="snížená",J170,0)</f>
        <v>0</v>
      </c>
      <c r="BG170" s="202">
        <f>IF(N170="zákl. přenesená",J170,0)</f>
        <v>0</v>
      </c>
      <c r="BH170" s="202">
        <f>IF(N170="sníž. přenesená",J170,0)</f>
        <v>0</v>
      </c>
      <c r="BI170" s="202">
        <f>IF(N170="nulová",J170,0)</f>
        <v>0</v>
      </c>
      <c r="BJ170" s="22" t="s">
        <v>138</v>
      </c>
      <c r="BK170" s="202">
        <f>ROUND(I170*H170,0)</f>
        <v>0</v>
      </c>
      <c r="BL170" s="22" t="s">
        <v>197</v>
      </c>
      <c r="BM170" s="22" t="s">
        <v>321</v>
      </c>
    </row>
    <row r="171" spans="2:65" s="11" customFormat="1" ht="13.5">
      <c r="B171" s="206"/>
      <c r="C171" s="207"/>
      <c r="D171" s="203" t="s">
        <v>142</v>
      </c>
      <c r="E171" s="208" t="s">
        <v>23</v>
      </c>
      <c r="F171" s="209" t="s">
        <v>313</v>
      </c>
      <c r="G171" s="207"/>
      <c r="H171" s="210">
        <v>34.475999999999999</v>
      </c>
      <c r="I171" s="211"/>
      <c r="J171" s="207"/>
      <c r="K171" s="207"/>
      <c r="L171" s="212"/>
      <c r="M171" s="213"/>
      <c r="N171" s="214"/>
      <c r="O171" s="214"/>
      <c r="P171" s="214"/>
      <c r="Q171" s="214"/>
      <c r="R171" s="214"/>
      <c r="S171" s="214"/>
      <c r="T171" s="215"/>
      <c r="AT171" s="216" t="s">
        <v>142</v>
      </c>
      <c r="AU171" s="216" t="s">
        <v>137</v>
      </c>
      <c r="AV171" s="11" t="s">
        <v>137</v>
      </c>
      <c r="AW171" s="11" t="s">
        <v>38</v>
      </c>
      <c r="AX171" s="11" t="s">
        <v>76</v>
      </c>
      <c r="AY171" s="216" t="s">
        <v>128</v>
      </c>
    </row>
    <row r="172" spans="2:65" s="11" customFormat="1" ht="13.5">
      <c r="B172" s="206"/>
      <c r="C172" s="207"/>
      <c r="D172" s="203" t="s">
        <v>142</v>
      </c>
      <c r="E172" s="208" t="s">
        <v>23</v>
      </c>
      <c r="F172" s="209" t="s">
        <v>314</v>
      </c>
      <c r="G172" s="207"/>
      <c r="H172" s="210">
        <v>34.475999999999999</v>
      </c>
      <c r="I172" s="211"/>
      <c r="J172" s="207"/>
      <c r="K172" s="207"/>
      <c r="L172" s="212"/>
      <c r="M172" s="213"/>
      <c r="N172" s="214"/>
      <c r="O172" s="214"/>
      <c r="P172" s="214"/>
      <c r="Q172" s="214"/>
      <c r="R172" s="214"/>
      <c r="S172" s="214"/>
      <c r="T172" s="215"/>
      <c r="AT172" s="216" t="s">
        <v>142</v>
      </c>
      <c r="AU172" s="216" t="s">
        <v>137</v>
      </c>
      <c r="AV172" s="11" t="s">
        <v>137</v>
      </c>
      <c r="AW172" s="11" t="s">
        <v>38</v>
      </c>
      <c r="AX172" s="11" t="s">
        <v>76</v>
      </c>
      <c r="AY172" s="216" t="s">
        <v>128</v>
      </c>
    </row>
    <row r="173" spans="2:65" s="11" customFormat="1" ht="13.5">
      <c r="B173" s="206"/>
      <c r="C173" s="207"/>
      <c r="D173" s="203" t="s">
        <v>142</v>
      </c>
      <c r="E173" s="208" t="s">
        <v>23</v>
      </c>
      <c r="F173" s="209" t="s">
        <v>315</v>
      </c>
      <c r="G173" s="207"/>
      <c r="H173" s="210">
        <v>4.16</v>
      </c>
      <c r="I173" s="211"/>
      <c r="J173" s="207"/>
      <c r="K173" s="207"/>
      <c r="L173" s="212"/>
      <c r="M173" s="213"/>
      <c r="N173" s="214"/>
      <c r="O173" s="214"/>
      <c r="P173" s="214"/>
      <c r="Q173" s="214"/>
      <c r="R173" s="214"/>
      <c r="S173" s="214"/>
      <c r="T173" s="215"/>
      <c r="AT173" s="216" t="s">
        <v>142</v>
      </c>
      <c r="AU173" s="216" t="s">
        <v>137</v>
      </c>
      <c r="AV173" s="11" t="s">
        <v>137</v>
      </c>
      <c r="AW173" s="11" t="s">
        <v>38</v>
      </c>
      <c r="AX173" s="11" t="s">
        <v>76</v>
      </c>
      <c r="AY173" s="216" t="s">
        <v>128</v>
      </c>
    </row>
    <row r="174" spans="2:65" s="12" customFormat="1" ht="13.5">
      <c r="B174" s="217"/>
      <c r="C174" s="218"/>
      <c r="D174" s="203" t="s">
        <v>142</v>
      </c>
      <c r="E174" s="229" t="s">
        <v>23</v>
      </c>
      <c r="F174" s="230" t="s">
        <v>147</v>
      </c>
      <c r="G174" s="218"/>
      <c r="H174" s="231">
        <v>73.111999999999995</v>
      </c>
      <c r="I174" s="223"/>
      <c r="J174" s="218"/>
      <c r="K174" s="218"/>
      <c r="L174" s="224"/>
      <c r="M174" s="239"/>
      <c r="N174" s="240"/>
      <c r="O174" s="240"/>
      <c r="P174" s="240"/>
      <c r="Q174" s="240"/>
      <c r="R174" s="240"/>
      <c r="S174" s="240"/>
      <c r="T174" s="241"/>
      <c r="AT174" s="228" t="s">
        <v>142</v>
      </c>
      <c r="AU174" s="228" t="s">
        <v>137</v>
      </c>
      <c r="AV174" s="12" t="s">
        <v>136</v>
      </c>
      <c r="AW174" s="12" t="s">
        <v>38</v>
      </c>
      <c r="AX174" s="12" t="s">
        <v>10</v>
      </c>
      <c r="AY174" s="228" t="s">
        <v>128</v>
      </c>
    </row>
    <row r="175" spans="2:65" s="1" customFormat="1" ht="6.95" customHeight="1">
      <c r="B175" s="54"/>
      <c r="C175" s="55"/>
      <c r="D175" s="55"/>
      <c r="E175" s="55"/>
      <c r="F175" s="55"/>
      <c r="G175" s="55"/>
      <c r="H175" s="55"/>
      <c r="I175" s="137"/>
      <c r="J175" s="55"/>
      <c r="K175" s="55"/>
      <c r="L175" s="59"/>
    </row>
  </sheetData>
  <sheetProtection password="CC35" sheet="1" objects="1" scenarios="1" formatCells="0" formatColumns="0" formatRows="0" sort="0" autoFilter="0"/>
  <autoFilter ref="C82:K174"/>
  <mergeCells count="9">
    <mergeCell ref="E73:H73"/>
    <mergeCell ref="E75:H75"/>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2" display="3) Soupis prací"/>
    <hyperlink ref="L1:V1" location="'Rekapitulace zakázky'!C2" display="Rekapitulace zakázk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61"/>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10"/>
      <c r="C1" s="110"/>
      <c r="D1" s="111" t="s">
        <v>1</v>
      </c>
      <c r="E1" s="110"/>
      <c r="F1" s="112" t="s">
        <v>91</v>
      </c>
      <c r="G1" s="365" t="s">
        <v>92</v>
      </c>
      <c r="H1" s="365"/>
      <c r="I1" s="113"/>
      <c r="J1" s="112" t="s">
        <v>93</v>
      </c>
      <c r="K1" s="111" t="s">
        <v>94</v>
      </c>
      <c r="L1" s="112" t="s">
        <v>95</v>
      </c>
      <c r="M1" s="112"/>
      <c r="N1" s="112"/>
      <c r="O1" s="112"/>
      <c r="P1" s="112"/>
      <c r="Q1" s="112"/>
      <c r="R1" s="112"/>
      <c r="S1" s="112"/>
      <c r="T1" s="112"/>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57"/>
      <c r="M2" s="357"/>
      <c r="N2" s="357"/>
      <c r="O2" s="357"/>
      <c r="P2" s="357"/>
      <c r="Q2" s="357"/>
      <c r="R2" s="357"/>
      <c r="S2" s="357"/>
      <c r="T2" s="357"/>
      <c r="U2" s="357"/>
      <c r="V2" s="357"/>
      <c r="AT2" s="22" t="s">
        <v>90</v>
      </c>
    </row>
    <row r="3" spans="1:70" ht="6.95" customHeight="1">
      <c r="B3" s="23"/>
      <c r="C3" s="24"/>
      <c r="D3" s="24"/>
      <c r="E3" s="24"/>
      <c r="F3" s="24"/>
      <c r="G3" s="24"/>
      <c r="H3" s="24"/>
      <c r="I3" s="114"/>
      <c r="J3" s="24"/>
      <c r="K3" s="25"/>
      <c r="AT3" s="22" t="s">
        <v>10</v>
      </c>
    </row>
    <row r="4" spans="1:70" ht="36.950000000000003" customHeight="1">
      <c r="B4" s="26"/>
      <c r="C4" s="27"/>
      <c r="D4" s="28" t="s">
        <v>96</v>
      </c>
      <c r="E4" s="27"/>
      <c r="F4" s="27"/>
      <c r="G4" s="27"/>
      <c r="H4" s="27"/>
      <c r="I4" s="115"/>
      <c r="J4" s="27"/>
      <c r="K4" s="29"/>
      <c r="M4" s="30" t="s">
        <v>13</v>
      </c>
      <c r="AT4" s="22" t="s">
        <v>38</v>
      </c>
    </row>
    <row r="5" spans="1:70" ht="6.95" customHeight="1">
      <c r="B5" s="26"/>
      <c r="C5" s="27"/>
      <c r="D5" s="27"/>
      <c r="E5" s="27"/>
      <c r="F5" s="27"/>
      <c r="G5" s="27"/>
      <c r="H5" s="27"/>
      <c r="I5" s="115"/>
      <c r="J5" s="27"/>
      <c r="K5" s="29"/>
    </row>
    <row r="6" spans="1:70">
      <c r="B6" s="26"/>
      <c r="C6" s="27"/>
      <c r="D6" s="35" t="s">
        <v>19</v>
      </c>
      <c r="E6" s="27"/>
      <c r="F6" s="27"/>
      <c r="G6" s="27"/>
      <c r="H6" s="27"/>
      <c r="I6" s="115"/>
      <c r="J6" s="27"/>
      <c r="K6" s="29"/>
    </row>
    <row r="7" spans="1:70" ht="22.5" customHeight="1">
      <c r="B7" s="26"/>
      <c r="C7" s="27"/>
      <c r="D7" s="27"/>
      <c r="E7" s="358" t="str">
        <f>'Rekapitulace zakázky'!K6</f>
        <v>Nátěr části oken v objektech č.p. 101, 103, 104 - Lužické náměstí, Rumburk</v>
      </c>
      <c r="F7" s="359"/>
      <c r="G7" s="359"/>
      <c r="H7" s="359"/>
      <c r="I7" s="115"/>
      <c r="J7" s="27"/>
      <c r="K7" s="29"/>
    </row>
    <row r="8" spans="1:70" s="1" customFormat="1">
      <c r="B8" s="39"/>
      <c r="C8" s="40"/>
      <c r="D8" s="35" t="s">
        <v>97</v>
      </c>
      <c r="E8" s="40"/>
      <c r="F8" s="40"/>
      <c r="G8" s="40"/>
      <c r="H8" s="40"/>
      <c r="I8" s="116"/>
      <c r="J8" s="40"/>
      <c r="K8" s="43"/>
    </row>
    <row r="9" spans="1:70" s="1" customFormat="1" ht="36.950000000000003" customHeight="1">
      <c r="B9" s="39"/>
      <c r="C9" s="40"/>
      <c r="D9" s="40"/>
      <c r="E9" s="360" t="s">
        <v>322</v>
      </c>
      <c r="F9" s="361"/>
      <c r="G9" s="361"/>
      <c r="H9" s="361"/>
      <c r="I9" s="116"/>
      <c r="J9" s="40"/>
      <c r="K9" s="43"/>
    </row>
    <row r="10" spans="1:70" s="1" customFormat="1" ht="13.5">
      <c r="B10" s="39"/>
      <c r="C10" s="40"/>
      <c r="D10" s="40"/>
      <c r="E10" s="40"/>
      <c r="F10" s="40"/>
      <c r="G10" s="40"/>
      <c r="H10" s="40"/>
      <c r="I10" s="116"/>
      <c r="J10" s="40"/>
      <c r="K10" s="43"/>
    </row>
    <row r="11" spans="1:70" s="1" customFormat="1" ht="14.45" customHeight="1">
      <c r="B11" s="39"/>
      <c r="C11" s="40"/>
      <c r="D11" s="35" t="s">
        <v>22</v>
      </c>
      <c r="E11" s="40"/>
      <c r="F11" s="33" t="s">
        <v>23</v>
      </c>
      <c r="G11" s="40"/>
      <c r="H11" s="40"/>
      <c r="I11" s="117" t="s">
        <v>24</v>
      </c>
      <c r="J11" s="33" t="s">
        <v>23</v>
      </c>
      <c r="K11" s="43"/>
    </row>
    <row r="12" spans="1:70" s="1" customFormat="1" ht="14.45" customHeight="1">
      <c r="B12" s="39"/>
      <c r="C12" s="40"/>
      <c r="D12" s="35" t="s">
        <v>25</v>
      </c>
      <c r="E12" s="40"/>
      <c r="F12" s="33" t="s">
        <v>26</v>
      </c>
      <c r="G12" s="40"/>
      <c r="H12" s="40"/>
      <c r="I12" s="117" t="s">
        <v>27</v>
      </c>
      <c r="J12" s="118" t="str">
        <f>'Rekapitulace zakázky'!AN8</f>
        <v>19.5.2017</v>
      </c>
      <c r="K12" s="43"/>
    </row>
    <row r="13" spans="1:70" s="1" customFormat="1" ht="10.9" customHeight="1">
      <c r="B13" s="39"/>
      <c r="C13" s="40"/>
      <c r="D13" s="40"/>
      <c r="E13" s="40"/>
      <c r="F13" s="40"/>
      <c r="G13" s="40"/>
      <c r="H13" s="40"/>
      <c r="I13" s="116"/>
      <c r="J13" s="40"/>
      <c r="K13" s="43"/>
    </row>
    <row r="14" spans="1:70" s="1" customFormat="1" ht="14.45" customHeight="1">
      <c r="B14" s="39"/>
      <c r="C14" s="40"/>
      <c r="D14" s="35" t="s">
        <v>31</v>
      </c>
      <c r="E14" s="40"/>
      <c r="F14" s="40"/>
      <c r="G14" s="40"/>
      <c r="H14" s="40"/>
      <c r="I14" s="117" t="s">
        <v>32</v>
      </c>
      <c r="J14" s="33" t="s">
        <v>23</v>
      </c>
      <c r="K14" s="43"/>
    </row>
    <row r="15" spans="1:70" s="1" customFormat="1" ht="18" customHeight="1">
      <c r="B15" s="39"/>
      <c r="C15" s="40"/>
      <c r="D15" s="40"/>
      <c r="E15" s="33" t="s">
        <v>33</v>
      </c>
      <c r="F15" s="40"/>
      <c r="G15" s="40"/>
      <c r="H15" s="40"/>
      <c r="I15" s="117" t="s">
        <v>34</v>
      </c>
      <c r="J15" s="33" t="s">
        <v>23</v>
      </c>
      <c r="K15" s="43"/>
    </row>
    <row r="16" spans="1:70" s="1" customFormat="1" ht="6.95" customHeight="1">
      <c r="B16" s="39"/>
      <c r="C16" s="40"/>
      <c r="D16" s="40"/>
      <c r="E16" s="40"/>
      <c r="F16" s="40"/>
      <c r="G16" s="40"/>
      <c r="H16" s="40"/>
      <c r="I16" s="116"/>
      <c r="J16" s="40"/>
      <c r="K16" s="43"/>
    </row>
    <row r="17" spans="2:11" s="1" customFormat="1" ht="14.45" customHeight="1">
      <c r="B17" s="39"/>
      <c r="C17" s="40"/>
      <c r="D17" s="35" t="s">
        <v>35</v>
      </c>
      <c r="E17" s="40"/>
      <c r="F17" s="40"/>
      <c r="G17" s="40"/>
      <c r="H17" s="40"/>
      <c r="I17" s="117" t="s">
        <v>32</v>
      </c>
      <c r="J17" s="33" t="str">
        <f>IF('Rekapitulace zakázky'!AN13="Vyplň údaj","",IF('Rekapitulace zakázky'!AN13="","",'Rekapitulace zakázky'!AN13))</f>
        <v/>
      </c>
      <c r="K17" s="43"/>
    </row>
    <row r="18" spans="2:11" s="1" customFormat="1" ht="18" customHeight="1">
      <c r="B18" s="39"/>
      <c r="C18" s="40"/>
      <c r="D18" s="40"/>
      <c r="E18" s="33" t="str">
        <f>IF('Rekapitulace zakázky'!E14="Vyplň údaj","",IF('Rekapitulace zakázky'!E14="","",'Rekapitulace zakázky'!E14))</f>
        <v/>
      </c>
      <c r="F18" s="40"/>
      <c r="G18" s="40"/>
      <c r="H18" s="40"/>
      <c r="I18" s="117" t="s">
        <v>34</v>
      </c>
      <c r="J18" s="33" t="str">
        <f>IF('Rekapitulace zakázky'!AN14="Vyplň údaj","",IF('Rekapitulace zakázky'!AN14="","",'Rekapitulace zakázky'!AN14))</f>
        <v/>
      </c>
      <c r="K18" s="43"/>
    </row>
    <row r="19" spans="2:11" s="1" customFormat="1" ht="6.95" customHeight="1">
      <c r="B19" s="39"/>
      <c r="C19" s="40"/>
      <c r="D19" s="40"/>
      <c r="E19" s="40"/>
      <c r="F19" s="40"/>
      <c r="G19" s="40"/>
      <c r="H19" s="40"/>
      <c r="I19" s="116"/>
      <c r="J19" s="40"/>
      <c r="K19" s="43"/>
    </row>
    <row r="20" spans="2:11" s="1" customFormat="1" ht="14.45" customHeight="1">
      <c r="B20" s="39"/>
      <c r="C20" s="40"/>
      <c r="D20" s="35" t="s">
        <v>37</v>
      </c>
      <c r="E20" s="40"/>
      <c r="F20" s="40"/>
      <c r="G20" s="40"/>
      <c r="H20" s="40"/>
      <c r="I20" s="117" t="s">
        <v>32</v>
      </c>
      <c r="J20" s="33" t="s">
        <v>23</v>
      </c>
      <c r="K20" s="43"/>
    </row>
    <row r="21" spans="2:11" s="1" customFormat="1" ht="18" customHeight="1">
      <c r="B21" s="39"/>
      <c r="C21" s="40"/>
      <c r="D21" s="40"/>
      <c r="E21" s="33" t="s">
        <v>39</v>
      </c>
      <c r="F21" s="40"/>
      <c r="G21" s="40"/>
      <c r="H21" s="40"/>
      <c r="I21" s="117" t="s">
        <v>34</v>
      </c>
      <c r="J21" s="33" t="s">
        <v>23</v>
      </c>
      <c r="K21" s="43"/>
    </row>
    <row r="22" spans="2:11" s="1" customFormat="1" ht="6.95" customHeight="1">
      <c r="B22" s="39"/>
      <c r="C22" s="40"/>
      <c r="D22" s="40"/>
      <c r="E22" s="40"/>
      <c r="F22" s="40"/>
      <c r="G22" s="40"/>
      <c r="H22" s="40"/>
      <c r="I22" s="116"/>
      <c r="J22" s="40"/>
      <c r="K22" s="43"/>
    </row>
    <row r="23" spans="2:11" s="1" customFormat="1" ht="14.45" customHeight="1">
      <c r="B23" s="39"/>
      <c r="C23" s="40"/>
      <c r="D23" s="35" t="s">
        <v>40</v>
      </c>
      <c r="E23" s="40"/>
      <c r="F23" s="40"/>
      <c r="G23" s="40"/>
      <c r="H23" s="40"/>
      <c r="I23" s="116"/>
      <c r="J23" s="40"/>
      <c r="K23" s="43"/>
    </row>
    <row r="24" spans="2:11" s="6" customFormat="1" ht="22.5" customHeight="1">
      <c r="B24" s="119"/>
      <c r="C24" s="120"/>
      <c r="D24" s="120"/>
      <c r="E24" s="327" t="s">
        <v>23</v>
      </c>
      <c r="F24" s="327"/>
      <c r="G24" s="327"/>
      <c r="H24" s="327"/>
      <c r="I24" s="121"/>
      <c r="J24" s="120"/>
      <c r="K24" s="122"/>
    </row>
    <row r="25" spans="2:11" s="1" customFormat="1" ht="6.95" customHeight="1">
      <c r="B25" s="39"/>
      <c r="C25" s="40"/>
      <c r="D25" s="40"/>
      <c r="E25" s="40"/>
      <c r="F25" s="40"/>
      <c r="G25" s="40"/>
      <c r="H25" s="40"/>
      <c r="I25" s="116"/>
      <c r="J25" s="40"/>
      <c r="K25" s="43"/>
    </row>
    <row r="26" spans="2:11" s="1" customFormat="1" ht="6.95" customHeight="1">
      <c r="B26" s="39"/>
      <c r="C26" s="40"/>
      <c r="D26" s="83"/>
      <c r="E26" s="83"/>
      <c r="F26" s="83"/>
      <c r="G26" s="83"/>
      <c r="H26" s="83"/>
      <c r="I26" s="123"/>
      <c r="J26" s="83"/>
      <c r="K26" s="124"/>
    </row>
    <row r="27" spans="2:11" s="1" customFormat="1" ht="25.35" customHeight="1">
      <c r="B27" s="39"/>
      <c r="C27" s="40"/>
      <c r="D27" s="125" t="s">
        <v>42</v>
      </c>
      <c r="E27" s="40"/>
      <c r="F27" s="40"/>
      <c r="G27" s="40"/>
      <c r="H27" s="40"/>
      <c r="I27" s="116"/>
      <c r="J27" s="126">
        <f>ROUND(J83,2)</f>
        <v>0</v>
      </c>
      <c r="K27" s="43"/>
    </row>
    <row r="28" spans="2:11" s="1" customFormat="1" ht="6.95" customHeight="1">
      <c r="B28" s="39"/>
      <c r="C28" s="40"/>
      <c r="D28" s="83"/>
      <c r="E28" s="83"/>
      <c r="F28" s="83"/>
      <c r="G28" s="83"/>
      <c r="H28" s="83"/>
      <c r="I28" s="123"/>
      <c r="J28" s="83"/>
      <c r="K28" s="124"/>
    </row>
    <row r="29" spans="2:11" s="1" customFormat="1" ht="14.45" customHeight="1">
      <c r="B29" s="39"/>
      <c r="C29" s="40"/>
      <c r="D29" s="40"/>
      <c r="E29" s="40"/>
      <c r="F29" s="44" t="s">
        <v>44</v>
      </c>
      <c r="G29" s="40"/>
      <c r="H29" s="40"/>
      <c r="I29" s="127" t="s">
        <v>43</v>
      </c>
      <c r="J29" s="44" t="s">
        <v>45</v>
      </c>
      <c r="K29" s="43"/>
    </row>
    <row r="30" spans="2:11" s="1" customFormat="1" ht="14.45" hidden="1" customHeight="1">
      <c r="B30" s="39"/>
      <c r="C30" s="40"/>
      <c r="D30" s="47" t="s">
        <v>46</v>
      </c>
      <c r="E30" s="47" t="s">
        <v>47</v>
      </c>
      <c r="F30" s="128">
        <f>ROUND(SUM(BE83:BE160), 2)</f>
        <v>0</v>
      </c>
      <c r="G30" s="40"/>
      <c r="H30" s="40"/>
      <c r="I30" s="129">
        <v>0.21</v>
      </c>
      <c r="J30" s="128">
        <f>ROUND(ROUND((SUM(BE83:BE160)), 2)*I30, 2)</f>
        <v>0</v>
      </c>
      <c r="K30" s="43"/>
    </row>
    <row r="31" spans="2:11" s="1" customFormat="1" ht="14.45" hidden="1" customHeight="1">
      <c r="B31" s="39"/>
      <c r="C31" s="40"/>
      <c r="D31" s="40"/>
      <c r="E31" s="47" t="s">
        <v>48</v>
      </c>
      <c r="F31" s="128">
        <f>ROUND(SUM(BF83:BF160), 2)</f>
        <v>0</v>
      </c>
      <c r="G31" s="40"/>
      <c r="H31" s="40"/>
      <c r="I31" s="129">
        <v>0.15</v>
      </c>
      <c r="J31" s="128">
        <f>ROUND(ROUND((SUM(BF83:BF160)), 2)*I31, 2)</f>
        <v>0</v>
      </c>
      <c r="K31" s="43"/>
    </row>
    <row r="32" spans="2:11" s="1" customFormat="1" ht="14.45" customHeight="1">
      <c r="B32" s="39"/>
      <c r="C32" s="40"/>
      <c r="D32" s="47" t="s">
        <v>46</v>
      </c>
      <c r="E32" s="47" t="s">
        <v>49</v>
      </c>
      <c r="F32" s="128">
        <f>ROUND(SUM(BG83:BG160), 2)</f>
        <v>0</v>
      </c>
      <c r="G32" s="40"/>
      <c r="H32" s="40"/>
      <c r="I32" s="129">
        <v>0.21</v>
      </c>
      <c r="J32" s="128">
        <v>0</v>
      </c>
      <c r="K32" s="43"/>
    </row>
    <row r="33" spans="2:11" s="1" customFormat="1" ht="14.45" customHeight="1">
      <c r="B33" s="39"/>
      <c r="C33" s="40"/>
      <c r="D33" s="40"/>
      <c r="E33" s="47" t="s">
        <v>50</v>
      </c>
      <c r="F33" s="128">
        <f>ROUND(SUM(BH83:BH160), 2)</f>
        <v>0</v>
      </c>
      <c r="G33" s="40"/>
      <c r="H33" s="40"/>
      <c r="I33" s="129">
        <v>0.15</v>
      </c>
      <c r="J33" s="128">
        <v>0</v>
      </c>
      <c r="K33" s="43"/>
    </row>
    <row r="34" spans="2:11" s="1" customFormat="1" ht="14.45" hidden="1" customHeight="1">
      <c r="B34" s="39"/>
      <c r="C34" s="40"/>
      <c r="D34" s="40"/>
      <c r="E34" s="47" t="s">
        <v>51</v>
      </c>
      <c r="F34" s="128">
        <f>ROUND(SUM(BI83:BI160), 2)</f>
        <v>0</v>
      </c>
      <c r="G34" s="40"/>
      <c r="H34" s="40"/>
      <c r="I34" s="129">
        <v>0</v>
      </c>
      <c r="J34" s="128">
        <v>0</v>
      </c>
      <c r="K34" s="43"/>
    </row>
    <row r="35" spans="2:11" s="1" customFormat="1" ht="6.95" customHeight="1">
      <c r="B35" s="39"/>
      <c r="C35" s="40"/>
      <c r="D35" s="40"/>
      <c r="E35" s="40"/>
      <c r="F35" s="40"/>
      <c r="G35" s="40"/>
      <c r="H35" s="40"/>
      <c r="I35" s="116"/>
      <c r="J35" s="40"/>
      <c r="K35" s="43"/>
    </row>
    <row r="36" spans="2:11" s="1" customFormat="1" ht="25.35" customHeight="1">
      <c r="B36" s="39"/>
      <c r="C36" s="130"/>
      <c r="D36" s="131" t="s">
        <v>52</v>
      </c>
      <c r="E36" s="77"/>
      <c r="F36" s="77"/>
      <c r="G36" s="132" t="s">
        <v>53</v>
      </c>
      <c r="H36" s="133" t="s">
        <v>54</v>
      </c>
      <c r="I36" s="134"/>
      <c r="J36" s="135">
        <f>SUM(J27:J34)</f>
        <v>0</v>
      </c>
      <c r="K36" s="136"/>
    </row>
    <row r="37" spans="2:11" s="1" customFormat="1" ht="14.45" customHeight="1">
      <c r="B37" s="54"/>
      <c r="C37" s="55"/>
      <c r="D37" s="55"/>
      <c r="E37" s="55"/>
      <c r="F37" s="55"/>
      <c r="G37" s="55"/>
      <c r="H37" s="55"/>
      <c r="I37" s="137"/>
      <c r="J37" s="55"/>
      <c r="K37" s="56"/>
    </row>
    <row r="41" spans="2:11" s="1" customFormat="1" ht="6.95" customHeight="1">
      <c r="B41" s="138"/>
      <c r="C41" s="139"/>
      <c r="D41" s="139"/>
      <c r="E41" s="139"/>
      <c r="F41" s="139"/>
      <c r="G41" s="139"/>
      <c r="H41" s="139"/>
      <c r="I41" s="140"/>
      <c r="J41" s="139"/>
      <c r="K41" s="141"/>
    </row>
    <row r="42" spans="2:11" s="1" customFormat="1" ht="36.950000000000003" customHeight="1">
      <c r="B42" s="39"/>
      <c r="C42" s="28" t="s">
        <v>99</v>
      </c>
      <c r="D42" s="40"/>
      <c r="E42" s="40"/>
      <c r="F42" s="40"/>
      <c r="G42" s="40"/>
      <c r="H42" s="40"/>
      <c r="I42" s="116"/>
      <c r="J42" s="40"/>
      <c r="K42" s="43"/>
    </row>
    <row r="43" spans="2:11" s="1" customFormat="1" ht="6.95" customHeight="1">
      <c r="B43" s="39"/>
      <c r="C43" s="40"/>
      <c r="D43" s="40"/>
      <c r="E43" s="40"/>
      <c r="F43" s="40"/>
      <c r="G43" s="40"/>
      <c r="H43" s="40"/>
      <c r="I43" s="116"/>
      <c r="J43" s="40"/>
      <c r="K43" s="43"/>
    </row>
    <row r="44" spans="2:11" s="1" customFormat="1" ht="14.45" customHeight="1">
      <c r="B44" s="39"/>
      <c r="C44" s="35" t="s">
        <v>19</v>
      </c>
      <c r="D44" s="40"/>
      <c r="E44" s="40"/>
      <c r="F44" s="40"/>
      <c r="G44" s="40"/>
      <c r="H44" s="40"/>
      <c r="I44" s="116"/>
      <c r="J44" s="40"/>
      <c r="K44" s="43"/>
    </row>
    <row r="45" spans="2:11" s="1" customFormat="1" ht="22.5" customHeight="1">
      <c r="B45" s="39"/>
      <c r="C45" s="40"/>
      <c r="D45" s="40"/>
      <c r="E45" s="358" t="str">
        <f>E7</f>
        <v>Nátěr části oken v objektech č.p. 101, 103, 104 - Lužické náměstí, Rumburk</v>
      </c>
      <c r="F45" s="359"/>
      <c r="G45" s="359"/>
      <c r="H45" s="359"/>
      <c r="I45" s="116"/>
      <c r="J45" s="40"/>
      <c r="K45" s="43"/>
    </row>
    <row r="46" spans="2:11" s="1" customFormat="1" ht="14.45" customHeight="1">
      <c r="B46" s="39"/>
      <c r="C46" s="35" t="s">
        <v>97</v>
      </c>
      <c r="D46" s="40"/>
      <c r="E46" s="40"/>
      <c r="F46" s="40"/>
      <c r="G46" s="40"/>
      <c r="H46" s="40"/>
      <c r="I46" s="116"/>
      <c r="J46" s="40"/>
      <c r="K46" s="43"/>
    </row>
    <row r="47" spans="2:11" s="1" customFormat="1" ht="23.25" customHeight="1">
      <c r="B47" s="39"/>
      <c r="C47" s="40"/>
      <c r="D47" s="40"/>
      <c r="E47" s="360" t="str">
        <f>E9</f>
        <v>SO 3 - Objekt č.p. 104</v>
      </c>
      <c r="F47" s="361"/>
      <c r="G47" s="361"/>
      <c r="H47" s="361"/>
      <c r="I47" s="116"/>
      <c r="J47" s="40"/>
      <c r="K47" s="43"/>
    </row>
    <row r="48" spans="2:11" s="1" customFormat="1" ht="6.95" customHeight="1">
      <c r="B48" s="39"/>
      <c r="C48" s="40"/>
      <c r="D48" s="40"/>
      <c r="E48" s="40"/>
      <c r="F48" s="40"/>
      <c r="G48" s="40"/>
      <c r="H48" s="40"/>
      <c r="I48" s="116"/>
      <c r="J48" s="40"/>
      <c r="K48" s="43"/>
    </row>
    <row r="49" spans="2:47" s="1" customFormat="1" ht="18" customHeight="1">
      <c r="B49" s="39"/>
      <c r="C49" s="35" t="s">
        <v>25</v>
      </c>
      <c r="D49" s="40"/>
      <c r="E49" s="40"/>
      <c r="F49" s="33" t="str">
        <f>F12</f>
        <v>Rumburk</v>
      </c>
      <c r="G49" s="40"/>
      <c r="H49" s="40"/>
      <c r="I49" s="117" t="s">
        <v>27</v>
      </c>
      <c r="J49" s="118" t="str">
        <f>IF(J12="","",J12)</f>
        <v>19.5.2017</v>
      </c>
      <c r="K49" s="43"/>
    </row>
    <row r="50" spans="2:47" s="1" customFormat="1" ht="6.95" customHeight="1">
      <c r="B50" s="39"/>
      <c r="C50" s="40"/>
      <c r="D50" s="40"/>
      <c r="E50" s="40"/>
      <c r="F50" s="40"/>
      <c r="G50" s="40"/>
      <c r="H50" s="40"/>
      <c r="I50" s="116"/>
      <c r="J50" s="40"/>
      <c r="K50" s="43"/>
    </row>
    <row r="51" spans="2:47" s="1" customFormat="1">
      <c r="B51" s="39"/>
      <c r="C51" s="35" t="s">
        <v>31</v>
      </c>
      <c r="D51" s="40"/>
      <c r="E51" s="40"/>
      <c r="F51" s="33" t="str">
        <f>E15</f>
        <v>Město Rumburk</v>
      </c>
      <c r="G51" s="40"/>
      <c r="H51" s="40"/>
      <c r="I51" s="117" t="s">
        <v>37</v>
      </c>
      <c r="J51" s="33" t="str">
        <f>E21</f>
        <v xml:space="preserve">ProProjekt, s.r.o. </v>
      </c>
      <c r="K51" s="43"/>
    </row>
    <row r="52" spans="2:47" s="1" customFormat="1" ht="14.45" customHeight="1">
      <c r="B52" s="39"/>
      <c r="C52" s="35" t="s">
        <v>35</v>
      </c>
      <c r="D52" s="40"/>
      <c r="E52" s="40"/>
      <c r="F52" s="33" t="str">
        <f>IF(E18="","",E18)</f>
        <v/>
      </c>
      <c r="G52" s="40"/>
      <c r="H52" s="40"/>
      <c r="I52" s="116"/>
      <c r="J52" s="40"/>
      <c r="K52" s="43"/>
    </row>
    <row r="53" spans="2:47" s="1" customFormat="1" ht="10.35" customHeight="1">
      <c r="B53" s="39"/>
      <c r="C53" s="40"/>
      <c r="D53" s="40"/>
      <c r="E53" s="40"/>
      <c r="F53" s="40"/>
      <c r="G53" s="40"/>
      <c r="H53" s="40"/>
      <c r="I53" s="116"/>
      <c r="J53" s="40"/>
      <c r="K53" s="43"/>
    </row>
    <row r="54" spans="2:47" s="1" customFormat="1" ht="29.25" customHeight="1">
      <c r="B54" s="39"/>
      <c r="C54" s="142" t="s">
        <v>100</v>
      </c>
      <c r="D54" s="130"/>
      <c r="E54" s="130"/>
      <c r="F54" s="130"/>
      <c r="G54" s="130"/>
      <c r="H54" s="130"/>
      <c r="I54" s="143"/>
      <c r="J54" s="144" t="s">
        <v>101</v>
      </c>
      <c r="K54" s="145"/>
    </row>
    <row r="55" spans="2:47" s="1" customFormat="1" ht="10.35" customHeight="1">
      <c r="B55" s="39"/>
      <c r="C55" s="40"/>
      <c r="D55" s="40"/>
      <c r="E55" s="40"/>
      <c r="F55" s="40"/>
      <c r="G55" s="40"/>
      <c r="H55" s="40"/>
      <c r="I55" s="116"/>
      <c r="J55" s="40"/>
      <c r="K55" s="43"/>
    </row>
    <row r="56" spans="2:47" s="1" customFormat="1" ht="29.25" customHeight="1">
      <c r="B56" s="39"/>
      <c r="C56" s="146" t="s">
        <v>102</v>
      </c>
      <c r="D56" s="40"/>
      <c r="E56" s="40"/>
      <c r="F56" s="40"/>
      <c r="G56" s="40"/>
      <c r="H56" s="40"/>
      <c r="I56" s="116"/>
      <c r="J56" s="126">
        <f>J83</f>
        <v>0</v>
      </c>
      <c r="K56" s="43"/>
      <c r="AU56" s="22" t="s">
        <v>103</v>
      </c>
    </row>
    <row r="57" spans="2:47" s="7" customFormat="1" ht="24.95" customHeight="1">
      <c r="B57" s="147"/>
      <c r="C57" s="148"/>
      <c r="D57" s="149" t="s">
        <v>104</v>
      </c>
      <c r="E57" s="150"/>
      <c r="F57" s="150"/>
      <c r="G57" s="150"/>
      <c r="H57" s="150"/>
      <c r="I57" s="151"/>
      <c r="J57" s="152">
        <f>J84</f>
        <v>0</v>
      </c>
      <c r="K57" s="153"/>
    </row>
    <row r="58" spans="2:47" s="8" customFormat="1" ht="19.899999999999999" customHeight="1">
      <c r="B58" s="154"/>
      <c r="C58" s="155"/>
      <c r="D58" s="156" t="s">
        <v>105</v>
      </c>
      <c r="E58" s="157"/>
      <c r="F58" s="157"/>
      <c r="G58" s="157"/>
      <c r="H58" s="157"/>
      <c r="I58" s="158"/>
      <c r="J58" s="159">
        <f>J85</f>
        <v>0</v>
      </c>
      <c r="K58" s="160"/>
    </row>
    <row r="59" spans="2:47" s="8" customFormat="1" ht="19.899999999999999" customHeight="1">
      <c r="B59" s="154"/>
      <c r="C59" s="155"/>
      <c r="D59" s="156" t="s">
        <v>106</v>
      </c>
      <c r="E59" s="157"/>
      <c r="F59" s="157"/>
      <c r="G59" s="157"/>
      <c r="H59" s="157"/>
      <c r="I59" s="158"/>
      <c r="J59" s="159">
        <f>J96</f>
        <v>0</v>
      </c>
      <c r="K59" s="160"/>
    </row>
    <row r="60" spans="2:47" s="8" customFormat="1" ht="19.899999999999999" customHeight="1">
      <c r="B60" s="154"/>
      <c r="C60" s="155"/>
      <c r="D60" s="156" t="s">
        <v>107</v>
      </c>
      <c r="E60" s="157"/>
      <c r="F60" s="157"/>
      <c r="G60" s="157"/>
      <c r="H60" s="157"/>
      <c r="I60" s="158"/>
      <c r="J60" s="159">
        <f>J112</f>
        <v>0</v>
      </c>
      <c r="K60" s="160"/>
    </row>
    <row r="61" spans="2:47" s="7" customFormat="1" ht="24.95" customHeight="1">
      <c r="B61" s="147"/>
      <c r="C61" s="148"/>
      <c r="D61" s="149" t="s">
        <v>108</v>
      </c>
      <c r="E61" s="150"/>
      <c r="F61" s="150"/>
      <c r="G61" s="150"/>
      <c r="H61" s="150"/>
      <c r="I61" s="151"/>
      <c r="J61" s="152">
        <f>J115</f>
        <v>0</v>
      </c>
      <c r="K61" s="153"/>
    </row>
    <row r="62" spans="2:47" s="8" customFormat="1" ht="19.899999999999999" customHeight="1">
      <c r="B62" s="154"/>
      <c r="C62" s="155"/>
      <c r="D62" s="156" t="s">
        <v>109</v>
      </c>
      <c r="E62" s="157"/>
      <c r="F62" s="157"/>
      <c r="G62" s="157"/>
      <c r="H62" s="157"/>
      <c r="I62" s="158"/>
      <c r="J62" s="159">
        <f>J116</f>
        <v>0</v>
      </c>
      <c r="K62" s="160"/>
    </row>
    <row r="63" spans="2:47" s="8" customFormat="1" ht="19.899999999999999" customHeight="1">
      <c r="B63" s="154"/>
      <c r="C63" s="155"/>
      <c r="D63" s="156" t="s">
        <v>110</v>
      </c>
      <c r="E63" s="157"/>
      <c r="F63" s="157"/>
      <c r="G63" s="157"/>
      <c r="H63" s="157"/>
      <c r="I63" s="158"/>
      <c r="J63" s="159">
        <f>J134</f>
        <v>0</v>
      </c>
      <c r="K63" s="160"/>
    </row>
    <row r="64" spans="2:47" s="1" customFormat="1" ht="21.75" customHeight="1">
      <c r="B64" s="39"/>
      <c r="C64" s="40"/>
      <c r="D64" s="40"/>
      <c r="E64" s="40"/>
      <c r="F64" s="40"/>
      <c r="G64" s="40"/>
      <c r="H64" s="40"/>
      <c r="I64" s="116"/>
      <c r="J64" s="40"/>
      <c r="K64" s="43"/>
    </row>
    <row r="65" spans="2:12" s="1" customFormat="1" ht="6.95" customHeight="1">
      <c r="B65" s="54"/>
      <c r="C65" s="55"/>
      <c r="D65" s="55"/>
      <c r="E65" s="55"/>
      <c r="F65" s="55"/>
      <c r="G65" s="55"/>
      <c r="H65" s="55"/>
      <c r="I65" s="137"/>
      <c r="J65" s="55"/>
      <c r="K65" s="56"/>
    </row>
    <row r="69" spans="2:12" s="1" customFormat="1" ht="6.95" customHeight="1">
      <c r="B69" s="57"/>
      <c r="C69" s="58"/>
      <c r="D69" s="58"/>
      <c r="E69" s="58"/>
      <c r="F69" s="58"/>
      <c r="G69" s="58"/>
      <c r="H69" s="58"/>
      <c r="I69" s="140"/>
      <c r="J69" s="58"/>
      <c r="K69" s="58"/>
      <c r="L69" s="59"/>
    </row>
    <row r="70" spans="2:12" s="1" customFormat="1" ht="36.950000000000003" customHeight="1">
      <c r="B70" s="39"/>
      <c r="C70" s="60" t="s">
        <v>112</v>
      </c>
      <c r="D70" s="61"/>
      <c r="E70" s="61"/>
      <c r="F70" s="61"/>
      <c r="G70" s="61"/>
      <c r="H70" s="61"/>
      <c r="I70" s="161"/>
      <c r="J70" s="61"/>
      <c r="K70" s="61"/>
      <c r="L70" s="59"/>
    </row>
    <row r="71" spans="2:12" s="1" customFormat="1" ht="6.95" customHeight="1">
      <c r="B71" s="39"/>
      <c r="C71" s="61"/>
      <c r="D71" s="61"/>
      <c r="E71" s="61"/>
      <c r="F71" s="61"/>
      <c r="G71" s="61"/>
      <c r="H71" s="61"/>
      <c r="I71" s="161"/>
      <c r="J71" s="61"/>
      <c r="K71" s="61"/>
      <c r="L71" s="59"/>
    </row>
    <row r="72" spans="2:12" s="1" customFormat="1" ht="14.45" customHeight="1">
      <c r="B72" s="39"/>
      <c r="C72" s="63" t="s">
        <v>19</v>
      </c>
      <c r="D72" s="61"/>
      <c r="E72" s="61"/>
      <c r="F72" s="61"/>
      <c r="G72" s="61"/>
      <c r="H72" s="61"/>
      <c r="I72" s="161"/>
      <c r="J72" s="61"/>
      <c r="K72" s="61"/>
      <c r="L72" s="59"/>
    </row>
    <row r="73" spans="2:12" s="1" customFormat="1" ht="22.5" customHeight="1">
      <c r="B73" s="39"/>
      <c r="C73" s="61"/>
      <c r="D73" s="61"/>
      <c r="E73" s="362" t="str">
        <f>E7</f>
        <v>Nátěr části oken v objektech č.p. 101, 103, 104 - Lužické náměstí, Rumburk</v>
      </c>
      <c r="F73" s="363"/>
      <c r="G73" s="363"/>
      <c r="H73" s="363"/>
      <c r="I73" s="161"/>
      <c r="J73" s="61"/>
      <c r="K73" s="61"/>
      <c r="L73" s="59"/>
    </row>
    <row r="74" spans="2:12" s="1" customFormat="1" ht="14.45" customHeight="1">
      <c r="B74" s="39"/>
      <c r="C74" s="63" t="s">
        <v>97</v>
      </c>
      <c r="D74" s="61"/>
      <c r="E74" s="61"/>
      <c r="F74" s="61"/>
      <c r="G74" s="61"/>
      <c r="H74" s="61"/>
      <c r="I74" s="161"/>
      <c r="J74" s="61"/>
      <c r="K74" s="61"/>
      <c r="L74" s="59"/>
    </row>
    <row r="75" spans="2:12" s="1" customFormat="1" ht="23.25" customHeight="1">
      <c r="B75" s="39"/>
      <c r="C75" s="61"/>
      <c r="D75" s="61"/>
      <c r="E75" s="338" t="str">
        <f>E9</f>
        <v>SO 3 - Objekt č.p. 104</v>
      </c>
      <c r="F75" s="364"/>
      <c r="G75" s="364"/>
      <c r="H75" s="364"/>
      <c r="I75" s="161"/>
      <c r="J75" s="61"/>
      <c r="K75" s="61"/>
      <c r="L75" s="59"/>
    </row>
    <row r="76" spans="2:12" s="1" customFormat="1" ht="6.95" customHeight="1">
      <c r="B76" s="39"/>
      <c r="C76" s="61"/>
      <c r="D76" s="61"/>
      <c r="E76" s="61"/>
      <c r="F76" s="61"/>
      <c r="G76" s="61"/>
      <c r="H76" s="61"/>
      <c r="I76" s="161"/>
      <c r="J76" s="61"/>
      <c r="K76" s="61"/>
      <c r="L76" s="59"/>
    </row>
    <row r="77" spans="2:12" s="1" customFormat="1" ht="18" customHeight="1">
      <c r="B77" s="39"/>
      <c r="C77" s="63" t="s">
        <v>25</v>
      </c>
      <c r="D77" s="61"/>
      <c r="E77" s="61"/>
      <c r="F77" s="162" t="str">
        <f>F12</f>
        <v>Rumburk</v>
      </c>
      <c r="G77" s="61"/>
      <c r="H77" s="61"/>
      <c r="I77" s="163" t="s">
        <v>27</v>
      </c>
      <c r="J77" s="71" t="str">
        <f>IF(J12="","",J12)</f>
        <v>19.5.2017</v>
      </c>
      <c r="K77" s="61"/>
      <c r="L77" s="59"/>
    </row>
    <row r="78" spans="2:12" s="1" customFormat="1" ht="6.95" customHeight="1">
      <c r="B78" s="39"/>
      <c r="C78" s="61"/>
      <c r="D78" s="61"/>
      <c r="E78" s="61"/>
      <c r="F78" s="61"/>
      <c r="G78" s="61"/>
      <c r="H78" s="61"/>
      <c r="I78" s="161"/>
      <c r="J78" s="61"/>
      <c r="K78" s="61"/>
      <c r="L78" s="59"/>
    </row>
    <row r="79" spans="2:12" s="1" customFormat="1">
      <c r="B79" s="39"/>
      <c r="C79" s="63" t="s">
        <v>31</v>
      </c>
      <c r="D79" s="61"/>
      <c r="E79" s="61"/>
      <c r="F79" s="162" t="str">
        <f>E15</f>
        <v>Město Rumburk</v>
      </c>
      <c r="G79" s="61"/>
      <c r="H79" s="61"/>
      <c r="I79" s="163" t="s">
        <v>37</v>
      </c>
      <c r="J79" s="162" t="str">
        <f>E21</f>
        <v xml:space="preserve">ProProjekt, s.r.o. </v>
      </c>
      <c r="K79" s="61"/>
      <c r="L79" s="59"/>
    </row>
    <row r="80" spans="2:12" s="1" customFormat="1" ht="14.45" customHeight="1">
      <c r="B80" s="39"/>
      <c r="C80" s="63" t="s">
        <v>35</v>
      </c>
      <c r="D80" s="61"/>
      <c r="E80" s="61"/>
      <c r="F80" s="162" t="str">
        <f>IF(E18="","",E18)</f>
        <v/>
      </c>
      <c r="G80" s="61"/>
      <c r="H80" s="61"/>
      <c r="I80" s="161"/>
      <c r="J80" s="61"/>
      <c r="K80" s="61"/>
      <c r="L80" s="59"/>
    </row>
    <row r="81" spans="2:65" s="1" customFormat="1" ht="10.35" customHeight="1">
      <c r="B81" s="39"/>
      <c r="C81" s="61"/>
      <c r="D81" s="61"/>
      <c r="E81" s="61"/>
      <c r="F81" s="61"/>
      <c r="G81" s="61"/>
      <c r="H81" s="61"/>
      <c r="I81" s="161"/>
      <c r="J81" s="61"/>
      <c r="K81" s="61"/>
      <c r="L81" s="59"/>
    </row>
    <row r="82" spans="2:65" s="9" customFormat="1" ht="29.25" customHeight="1">
      <c r="B82" s="164"/>
      <c r="C82" s="165" t="s">
        <v>113</v>
      </c>
      <c r="D82" s="166" t="s">
        <v>61</v>
      </c>
      <c r="E82" s="166" t="s">
        <v>57</v>
      </c>
      <c r="F82" s="166" t="s">
        <v>114</v>
      </c>
      <c r="G82" s="166" t="s">
        <v>115</v>
      </c>
      <c r="H82" s="166" t="s">
        <v>116</v>
      </c>
      <c r="I82" s="167" t="s">
        <v>117</v>
      </c>
      <c r="J82" s="166" t="s">
        <v>101</v>
      </c>
      <c r="K82" s="168" t="s">
        <v>118</v>
      </c>
      <c r="L82" s="169"/>
      <c r="M82" s="79" t="s">
        <v>119</v>
      </c>
      <c r="N82" s="80" t="s">
        <v>46</v>
      </c>
      <c r="O82" s="80" t="s">
        <v>120</v>
      </c>
      <c r="P82" s="80" t="s">
        <v>121</v>
      </c>
      <c r="Q82" s="80" t="s">
        <v>122</v>
      </c>
      <c r="R82" s="80" t="s">
        <v>123</v>
      </c>
      <c r="S82" s="80" t="s">
        <v>124</v>
      </c>
      <c r="T82" s="81" t="s">
        <v>125</v>
      </c>
    </row>
    <row r="83" spans="2:65" s="1" customFormat="1" ht="29.25" customHeight="1">
      <c r="B83" s="39"/>
      <c r="C83" s="85" t="s">
        <v>102</v>
      </c>
      <c r="D83" s="61"/>
      <c r="E83" s="61"/>
      <c r="F83" s="61"/>
      <c r="G83" s="61"/>
      <c r="H83" s="61"/>
      <c r="I83" s="161"/>
      <c r="J83" s="170">
        <f>BK83</f>
        <v>0</v>
      </c>
      <c r="K83" s="61"/>
      <c r="L83" s="59"/>
      <c r="M83" s="82"/>
      <c r="N83" s="83"/>
      <c r="O83" s="83"/>
      <c r="P83" s="171">
        <f>P84+P115</f>
        <v>0</v>
      </c>
      <c r="Q83" s="83"/>
      <c r="R83" s="171">
        <f>R84+R115</f>
        <v>0.1404667</v>
      </c>
      <c r="S83" s="83"/>
      <c r="T83" s="172">
        <f>T84+T115</f>
        <v>1.0195000000000001</v>
      </c>
      <c r="AT83" s="22" t="s">
        <v>75</v>
      </c>
      <c r="AU83" s="22" t="s">
        <v>103</v>
      </c>
      <c r="BK83" s="173">
        <f>BK84+BK115</f>
        <v>0</v>
      </c>
    </row>
    <row r="84" spans="2:65" s="10" customFormat="1" ht="37.35" customHeight="1">
      <c r="B84" s="174"/>
      <c r="C84" s="175"/>
      <c r="D84" s="176" t="s">
        <v>75</v>
      </c>
      <c r="E84" s="177" t="s">
        <v>126</v>
      </c>
      <c r="F84" s="177" t="s">
        <v>127</v>
      </c>
      <c r="G84" s="175"/>
      <c r="H84" s="175"/>
      <c r="I84" s="178"/>
      <c r="J84" s="179">
        <f>BK84</f>
        <v>0</v>
      </c>
      <c r="K84" s="175"/>
      <c r="L84" s="180"/>
      <c r="M84" s="181"/>
      <c r="N84" s="182"/>
      <c r="O84" s="182"/>
      <c r="P84" s="183">
        <f>P85+P96+P112</f>
        <v>0</v>
      </c>
      <c r="Q84" s="182"/>
      <c r="R84" s="183">
        <f>R85+R96+R112</f>
        <v>2.0149500000000001E-2</v>
      </c>
      <c r="S84" s="182"/>
      <c r="T84" s="184">
        <f>T85+T96+T112</f>
        <v>0</v>
      </c>
      <c r="AR84" s="185" t="s">
        <v>10</v>
      </c>
      <c r="AT84" s="186" t="s">
        <v>75</v>
      </c>
      <c r="AU84" s="186" t="s">
        <v>76</v>
      </c>
      <c r="AY84" s="185" t="s">
        <v>128</v>
      </c>
      <c r="BK84" s="187">
        <f>BK85+BK96+BK112</f>
        <v>0</v>
      </c>
    </row>
    <row r="85" spans="2:65" s="10" customFormat="1" ht="19.899999999999999" customHeight="1">
      <c r="B85" s="174"/>
      <c r="C85" s="175"/>
      <c r="D85" s="188" t="s">
        <v>75</v>
      </c>
      <c r="E85" s="189" t="s">
        <v>129</v>
      </c>
      <c r="F85" s="189" t="s">
        <v>130</v>
      </c>
      <c r="G85" s="175"/>
      <c r="H85" s="175"/>
      <c r="I85" s="178"/>
      <c r="J85" s="190">
        <f>BK85</f>
        <v>0</v>
      </c>
      <c r="K85" s="175"/>
      <c r="L85" s="180"/>
      <c r="M85" s="181"/>
      <c r="N85" s="182"/>
      <c r="O85" s="182"/>
      <c r="P85" s="183">
        <f>SUM(P86:P95)</f>
        <v>0</v>
      </c>
      <c r="Q85" s="182"/>
      <c r="R85" s="183">
        <f>SUM(R86:R95)</f>
        <v>1.7351999999999999E-2</v>
      </c>
      <c r="S85" s="182"/>
      <c r="T85" s="184">
        <f>SUM(T86:T95)</f>
        <v>0</v>
      </c>
      <c r="AR85" s="185" t="s">
        <v>10</v>
      </c>
      <c r="AT85" s="186" t="s">
        <v>75</v>
      </c>
      <c r="AU85" s="186" t="s">
        <v>10</v>
      </c>
      <c r="AY85" s="185" t="s">
        <v>128</v>
      </c>
      <c r="BK85" s="187">
        <f>SUM(BK86:BK95)</f>
        <v>0</v>
      </c>
    </row>
    <row r="86" spans="2:65" s="1" customFormat="1" ht="31.5" customHeight="1">
      <c r="B86" s="39"/>
      <c r="C86" s="191" t="s">
        <v>10</v>
      </c>
      <c r="D86" s="191" t="s">
        <v>131</v>
      </c>
      <c r="E86" s="192" t="s">
        <v>132</v>
      </c>
      <c r="F86" s="193" t="s">
        <v>133</v>
      </c>
      <c r="G86" s="194" t="s">
        <v>134</v>
      </c>
      <c r="H86" s="195">
        <v>40</v>
      </c>
      <c r="I86" s="196"/>
      <c r="J86" s="197">
        <f>ROUND(I86*H86,0)</f>
        <v>0</v>
      </c>
      <c r="K86" s="193" t="s">
        <v>135</v>
      </c>
      <c r="L86" s="59"/>
      <c r="M86" s="198" t="s">
        <v>23</v>
      </c>
      <c r="N86" s="199" t="s">
        <v>50</v>
      </c>
      <c r="O86" s="40"/>
      <c r="P86" s="200">
        <f>O86*H86</f>
        <v>0</v>
      </c>
      <c r="Q86" s="200">
        <v>1.2E-4</v>
      </c>
      <c r="R86" s="200">
        <f>Q86*H86</f>
        <v>4.8000000000000004E-3</v>
      </c>
      <c r="S86" s="200">
        <v>0</v>
      </c>
      <c r="T86" s="201">
        <f>S86*H86</f>
        <v>0</v>
      </c>
      <c r="AR86" s="22" t="s">
        <v>136</v>
      </c>
      <c r="AT86" s="22" t="s">
        <v>131</v>
      </c>
      <c r="AU86" s="22" t="s">
        <v>137</v>
      </c>
      <c r="AY86" s="22" t="s">
        <v>128</v>
      </c>
      <c r="BE86" s="202">
        <f>IF(N86="základní",J86,0)</f>
        <v>0</v>
      </c>
      <c r="BF86" s="202">
        <f>IF(N86="snížená",J86,0)</f>
        <v>0</v>
      </c>
      <c r="BG86" s="202">
        <f>IF(N86="zákl. přenesená",J86,0)</f>
        <v>0</v>
      </c>
      <c r="BH86" s="202">
        <f>IF(N86="sníž. přenesená",J86,0)</f>
        <v>0</v>
      </c>
      <c r="BI86" s="202">
        <f>IF(N86="nulová",J86,0)</f>
        <v>0</v>
      </c>
      <c r="BJ86" s="22" t="s">
        <v>138</v>
      </c>
      <c r="BK86" s="202">
        <f>ROUND(I86*H86,0)</f>
        <v>0</v>
      </c>
      <c r="BL86" s="22" t="s">
        <v>136</v>
      </c>
      <c r="BM86" s="22" t="s">
        <v>323</v>
      </c>
    </row>
    <row r="87" spans="2:65" s="1" customFormat="1" ht="54">
      <c r="B87" s="39"/>
      <c r="C87" s="61"/>
      <c r="D87" s="203" t="s">
        <v>140</v>
      </c>
      <c r="E87" s="61"/>
      <c r="F87" s="204" t="s">
        <v>141</v>
      </c>
      <c r="G87" s="61"/>
      <c r="H87" s="61"/>
      <c r="I87" s="161"/>
      <c r="J87" s="61"/>
      <c r="K87" s="61"/>
      <c r="L87" s="59"/>
      <c r="M87" s="205"/>
      <c r="N87" s="40"/>
      <c r="O87" s="40"/>
      <c r="P87" s="40"/>
      <c r="Q87" s="40"/>
      <c r="R87" s="40"/>
      <c r="S87" s="40"/>
      <c r="T87" s="76"/>
      <c r="AT87" s="22" t="s">
        <v>140</v>
      </c>
      <c r="AU87" s="22" t="s">
        <v>137</v>
      </c>
    </row>
    <row r="88" spans="2:65" s="11" customFormat="1" ht="13.5">
      <c r="B88" s="206"/>
      <c r="C88" s="207"/>
      <c r="D88" s="203" t="s">
        <v>142</v>
      </c>
      <c r="E88" s="208" t="s">
        <v>23</v>
      </c>
      <c r="F88" s="209" t="s">
        <v>143</v>
      </c>
      <c r="G88" s="207"/>
      <c r="H88" s="210">
        <v>20</v>
      </c>
      <c r="I88" s="211"/>
      <c r="J88" s="207"/>
      <c r="K88" s="207"/>
      <c r="L88" s="212"/>
      <c r="M88" s="213"/>
      <c r="N88" s="214"/>
      <c r="O88" s="214"/>
      <c r="P88" s="214"/>
      <c r="Q88" s="214"/>
      <c r="R88" s="214"/>
      <c r="S88" s="214"/>
      <c r="T88" s="215"/>
      <c r="AT88" s="216" t="s">
        <v>142</v>
      </c>
      <c r="AU88" s="216" t="s">
        <v>137</v>
      </c>
      <c r="AV88" s="11" t="s">
        <v>137</v>
      </c>
      <c r="AW88" s="11" t="s">
        <v>38</v>
      </c>
      <c r="AX88" s="11" t="s">
        <v>76</v>
      </c>
      <c r="AY88" s="216" t="s">
        <v>128</v>
      </c>
    </row>
    <row r="89" spans="2:65" s="11" customFormat="1" ht="13.5">
      <c r="B89" s="206"/>
      <c r="C89" s="207"/>
      <c r="D89" s="203" t="s">
        <v>142</v>
      </c>
      <c r="E89" s="208" t="s">
        <v>23</v>
      </c>
      <c r="F89" s="209" t="s">
        <v>144</v>
      </c>
      <c r="G89" s="207"/>
      <c r="H89" s="210">
        <v>20</v>
      </c>
      <c r="I89" s="211"/>
      <c r="J89" s="207"/>
      <c r="K89" s="207"/>
      <c r="L89" s="212"/>
      <c r="M89" s="213"/>
      <c r="N89" s="214"/>
      <c r="O89" s="214"/>
      <c r="P89" s="214"/>
      <c r="Q89" s="214"/>
      <c r="R89" s="214"/>
      <c r="S89" s="214"/>
      <c r="T89" s="215"/>
      <c r="AT89" s="216" t="s">
        <v>142</v>
      </c>
      <c r="AU89" s="216" t="s">
        <v>137</v>
      </c>
      <c r="AV89" s="11" t="s">
        <v>137</v>
      </c>
      <c r="AW89" s="11" t="s">
        <v>38</v>
      </c>
      <c r="AX89" s="11" t="s">
        <v>76</v>
      </c>
      <c r="AY89" s="216" t="s">
        <v>128</v>
      </c>
    </row>
    <row r="90" spans="2:65" s="12" customFormat="1" ht="13.5">
      <c r="B90" s="217"/>
      <c r="C90" s="218"/>
      <c r="D90" s="219" t="s">
        <v>142</v>
      </c>
      <c r="E90" s="220" t="s">
        <v>23</v>
      </c>
      <c r="F90" s="221" t="s">
        <v>147</v>
      </c>
      <c r="G90" s="218"/>
      <c r="H90" s="222">
        <v>40</v>
      </c>
      <c r="I90" s="223"/>
      <c r="J90" s="218"/>
      <c r="K90" s="218"/>
      <c r="L90" s="224"/>
      <c r="M90" s="225"/>
      <c r="N90" s="226"/>
      <c r="O90" s="226"/>
      <c r="P90" s="226"/>
      <c r="Q90" s="226"/>
      <c r="R90" s="226"/>
      <c r="S90" s="226"/>
      <c r="T90" s="227"/>
      <c r="AT90" s="228" t="s">
        <v>142</v>
      </c>
      <c r="AU90" s="228" t="s">
        <v>137</v>
      </c>
      <c r="AV90" s="12" t="s">
        <v>136</v>
      </c>
      <c r="AW90" s="12" t="s">
        <v>38</v>
      </c>
      <c r="AX90" s="12" t="s">
        <v>10</v>
      </c>
      <c r="AY90" s="228" t="s">
        <v>128</v>
      </c>
    </row>
    <row r="91" spans="2:65" s="1" customFormat="1" ht="31.5" customHeight="1">
      <c r="B91" s="39"/>
      <c r="C91" s="191" t="s">
        <v>137</v>
      </c>
      <c r="D91" s="191" t="s">
        <v>131</v>
      </c>
      <c r="E91" s="192" t="s">
        <v>148</v>
      </c>
      <c r="F91" s="193" t="s">
        <v>149</v>
      </c>
      <c r="G91" s="194" t="s">
        <v>134</v>
      </c>
      <c r="H91" s="195">
        <v>52.3</v>
      </c>
      <c r="I91" s="196"/>
      <c r="J91" s="197">
        <f>ROUND(I91*H91,0)</f>
        <v>0</v>
      </c>
      <c r="K91" s="193" t="s">
        <v>135</v>
      </c>
      <c r="L91" s="59"/>
      <c r="M91" s="198" t="s">
        <v>23</v>
      </c>
      <c r="N91" s="199" t="s">
        <v>50</v>
      </c>
      <c r="O91" s="40"/>
      <c r="P91" s="200">
        <f>O91*H91</f>
        <v>0</v>
      </c>
      <c r="Q91" s="200">
        <v>2.4000000000000001E-4</v>
      </c>
      <c r="R91" s="200">
        <f>Q91*H91</f>
        <v>1.2551999999999999E-2</v>
      </c>
      <c r="S91" s="200">
        <v>0</v>
      </c>
      <c r="T91" s="201">
        <f>S91*H91</f>
        <v>0</v>
      </c>
      <c r="AR91" s="22" t="s">
        <v>136</v>
      </c>
      <c r="AT91" s="22" t="s">
        <v>131</v>
      </c>
      <c r="AU91" s="22" t="s">
        <v>137</v>
      </c>
      <c r="AY91" s="22" t="s">
        <v>128</v>
      </c>
      <c r="BE91" s="202">
        <f>IF(N91="základní",J91,0)</f>
        <v>0</v>
      </c>
      <c r="BF91" s="202">
        <f>IF(N91="snížená",J91,0)</f>
        <v>0</v>
      </c>
      <c r="BG91" s="202">
        <f>IF(N91="zákl. přenesená",J91,0)</f>
        <v>0</v>
      </c>
      <c r="BH91" s="202">
        <f>IF(N91="sníž. přenesená",J91,0)</f>
        <v>0</v>
      </c>
      <c r="BI91" s="202">
        <f>IF(N91="nulová",J91,0)</f>
        <v>0</v>
      </c>
      <c r="BJ91" s="22" t="s">
        <v>138</v>
      </c>
      <c r="BK91" s="202">
        <f>ROUND(I91*H91,0)</f>
        <v>0</v>
      </c>
      <c r="BL91" s="22" t="s">
        <v>136</v>
      </c>
      <c r="BM91" s="22" t="s">
        <v>324</v>
      </c>
    </row>
    <row r="92" spans="2:65" s="1" customFormat="1" ht="54">
      <c r="B92" s="39"/>
      <c r="C92" s="61"/>
      <c r="D92" s="203" t="s">
        <v>140</v>
      </c>
      <c r="E92" s="61"/>
      <c r="F92" s="204" t="s">
        <v>141</v>
      </c>
      <c r="G92" s="61"/>
      <c r="H92" s="61"/>
      <c r="I92" s="161"/>
      <c r="J92" s="61"/>
      <c r="K92" s="61"/>
      <c r="L92" s="59"/>
      <c r="M92" s="205"/>
      <c r="N92" s="40"/>
      <c r="O92" s="40"/>
      <c r="P92" s="40"/>
      <c r="Q92" s="40"/>
      <c r="R92" s="40"/>
      <c r="S92" s="40"/>
      <c r="T92" s="76"/>
      <c r="AT92" s="22" t="s">
        <v>140</v>
      </c>
      <c r="AU92" s="22" t="s">
        <v>137</v>
      </c>
    </row>
    <row r="93" spans="2:65" s="11" customFormat="1" ht="13.5">
      <c r="B93" s="206"/>
      <c r="C93" s="207"/>
      <c r="D93" s="203" t="s">
        <v>142</v>
      </c>
      <c r="E93" s="208" t="s">
        <v>23</v>
      </c>
      <c r="F93" s="209" t="s">
        <v>325</v>
      </c>
      <c r="G93" s="207"/>
      <c r="H93" s="210">
        <v>28</v>
      </c>
      <c r="I93" s="211"/>
      <c r="J93" s="207"/>
      <c r="K93" s="207"/>
      <c r="L93" s="212"/>
      <c r="M93" s="213"/>
      <c r="N93" s="214"/>
      <c r="O93" s="214"/>
      <c r="P93" s="214"/>
      <c r="Q93" s="214"/>
      <c r="R93" s="214"/>
      <c r="S93" s="214"/>
      <c r="T93" s="215"/>
      <c r="AT93" s="216" t="s">
        <v>142</v>
      </c>
      <c r="AU93" s="216" t="s">
        <v>137</v>
      </c>
      <c r="AV93" s="11" t="s">
        <v>137</v>
      </c>
      <c r="AW93" s="11" t="s">
        <v>38</v>
      </c>
      <c r="AX93" s="11" t="s">
        <v>76</v>
      </c>
      <c r="AY93" s="216" t="s">
        <v>128</v>
      </c>
    </row>
    <row r="94" spans="2:65" s="11" customFormat="1" ht="13.5">
      <c r="B94" s="206"/>
      <c r="C94" s="207"/>
      <c r="D94" s="203" t="s">
        <v>142</v>
      </c>
      <c r="E94" s="208" t="s">
        <v>23</v>
      </c>
      <c r="F94" s="209" t="s">
        <v>326</v>
      </c>
      <c r="G94" s="207"/>
      <c r="H94" s="210">
        <v>24.3</v>
      </c>
      <c r="I94" s="211"/>
      <c r="J94" s="207"/>
      <c r="K94" s="207"/>
      <c r="L94" s="212"/>
      <c r="M94" s="213"/>
      <c r="N94" s="214"/>
      <c r="O94" s="214"/>
      <c r="P94" s="214"/>
      <c r="Q94" s="214"/>
      <c r="R94" s="214"/>
      <c r="S94" s="214"/>
      <c r="T94" s="215"/>
      <c r="AT94" s="216" t="s">
        <v>142</v>
      </c>
      <c r="AU94" s="216" t="s">
        <v>137</v>
      </c>
      <c r="AV94" s="11" t="s">
        <v>137</v>
      </c>
      <c r="AW94" s="11" t="s">
        <v>38</v>
      </c>
      <c r="AX94" s="11" t="s">
        <v>76</v>
      </c>
      <c r="AY94" s="216" t="s">
        <v>128</v>
      </c>
    </row>
    <row r="95" spans="2:65" s="12" customFormat="1" ht="13.5">
      <c r="B95" s="217"/>
      <c r="C95" s="218"/>
      <c r="D95" s="203" t="s">
        <v>142</v>
      </c>
      <c r="E95" s="229" t="s">
        <v>23</v>
      </c>
      <c r="F95" s="230" t="s">
        <v>147</v>
      </c>
      <c r="G95" s="218"/>
      <c r="H95" s="231">
        <v>52.3</v>
      </c>
      <c r="I95" s="223"/>
      <c r="J95" s="218"/>
      <c r="K95" s="218"/>
      <c r="L95" s="224"/>
      <c r="M95" s="225"/>
      <c r="N95" s="226"/>
      <c r="O95" s="226"/>
      <c r="P95" s="226"/>
      <c r="Q95" s="226"/>
      <c r="R95" s="226"/>
      <c r="S95" s="226"/>
      <c r="T95" s="227"/>
      <c r="AT95" s="228" t="s">
        <v>142</v>
      </c>
      <c r="AU95" s="228" t="s">
        <v>137</v>
      </c>
      <c r="AV95" s="12" t="s">
        <v>136</v>
      </c>
      <c r="AW95" s="12" t="s">
        <v>38</v>
      </c>
      <c r="AX95" s="12" t="s">
        <v>10</v>
      </c>
      <c r="AY95" s="228" t="s">
        <v>128</v>
      </c>
    </row>
    <row r="96" spans="2:65" s="10" customFormat="1" ht="29.85" customHeight="1">
      <c r="B96" s="174"/>
      <c r="C96" s="175"/>
      <c r="D96" s="188" t="s">
        <v>75</v>
      </c>
      <c r="E96" s="189" t="s">
        <v>155</v>
      </c>
      <c r="F96" s="189" t="s">
        <v>156</v>
      </c>
      <c r="G96" s="175"/>
      <c r="H96" s="175"/>
      <c r="I96" s="178"/>
      <c r="J96" s="190">
        <f>BK96</f>
        <v>0</v>
      </c>
      <c r="K96" s="175"/>
      <c r="L96" s="180"/>
      <c r="M96" s="181"/>
      <c r="N96" s="182"/>
      <c r="O96" s="182"/>
      <c r="P96" s="183">
        <f>SUM(P97:P111)</f>
        <v>0</v>
      </c>
      <c r="Q96" s="182"/>
      <c r="R96" s="183">
        <f>SUM(R97:R111)</f>
        <v>2.7975000000000001E-3</v>
      </c>
      <c r="S96" s="182"/>
      <c r="T96" s="184">
        <f>SUM(T97:T111)</f>
        <v>0</v>
      </c>
      <c r="AR96" s="185" t="s">
        <v>10</v>
      </c>
      <c r="AT96" s="186" t="s">
        <v>75</v>
      </c>
      <c r="AU96" s="186" t="s">
        <v>10</v>
      </c>
      <c r="AY96" s="185" t="s">
        <v>128</v>
      </c>
      <c r="BK96" s="187">
        <f>SUM(BK97:BK111)</f>
        <v>0</v>
      </c>
    </row>
    <row r="97" spans="2:65" s="1" customFormat="1" ht="31.5" customHeight="1">
      <c r="B97" s="39"/>
      <c r="C97" s="191" t="s">
        <v>157</v>
      </c>
      <c r="D97" s="191" t="s">
        <v>131</v>
      </c>
      <c r="E97" s="192" t="s">
        <v>158</v>
      </c>
      <c r="F97" s="193" t="s">
        <v>159</v>
      </c>
      <c r="G97" s="194" t="s">
        <v>134</v>
      </c>
      <c r="H97" s="195">
        <v>7.2</v>
      </c>
      <c r="I97" s="196"/>
      <c r="J97" s="197">
        <f>ROUND(I97*H97,0)</f>
        <v>0</v>
      </c>
      <c r="K97" s="193" t="s">
        <v>135</v>
      </c>
      <c r="L97" s="59"/>
      <c r="M97" s="198" t="s">
        <v>23</v>
      </c>
      <c r="N97" s="199" t="s">
        <v>50</v>
      </c>
      <c r="O97" s="40"/>
      <c r="P97" s="200">
        <f>O97*H97</f>
        <v>0</v>
      </c>
      <c r="Q97" s="200">
        <v>1.2999999999999999E-4</v>
      </c>
      <c r="R97" s="200">
        <f>Q97*H97</f>
        <v>9.3599999999999998E-4</v>
      </c>
      <c r="S97" s="200">
        <v>0</v>
      </c>
      <c r="T97" s="201">
        <f>S97*H97</f>
        <v>0</v>
      </c>
      <c r="AR97" s="22" t="s">
        <v>136</v>
      </c>
      <c r="AT97" s="22" t="s">
        <v>131</v>
      </c>
      <c r="AU97" s="22" t="s">
        <v>137</v>
      </c>
      <c r="AY97" s="22" t="s">
        <v>128</v>
      </c>
      <c r="BE97" s="202">
        <f>IF(N97="základní",J97,0)</f>
        <v>0</v>
      </c>
      <c r="BF97" s="202">
        <f>IF(N97="snížená",J97,0)</f>
        <v>0</v>
      </c>
      <c r="BG97" s="202">
        <f>IF(N97="zákl. přenesená",J97,0)</f>
        <v>0</v>
      </c>
      <c r="BH97" s="202">
        <f>IF(N97="sníž. přenesená",J97,0)</f>
        <v>0</v>
      </c>
      <c r="BI97" s="202">
        <f>IF(N97="nulová",J97,0)</f>
        <v>0</v>
      </c>
      <c r="BJ97" s="22" t="s">
        <v>138</v>
      </c>
      <c r="BK97" s="202">
        <f>ROUND(I97*H97,0)</f>
        <v>0</v>
      </c>
      <c r="BL97" s="22" t="s">
        <v>136</v>
      </c>
      <c r="BM97" s="22" t="s">
        <v>327</v>
      </c>
    </row>
    <row r="98" spans="2:65" s="1" customFormat="1" ht="54">
      <c r="B98" s="39"/>
      <c r="C98" s="61"/>
      <c r="D98" s="203" t="s">
        <v>140</v>
      </c>
      <c r="E98" s="61"/>
      <c r="F98" s="204" t="s">
        <v>161</v>
      </c>
      <c r="G98" s="61"/>
      <c r="H98" s="61"/>
      <c r="I98" s="161"/>
      <c r="J98" s="61"/>
      <c r="K98" s="61"/>
      <c r="L98" s="59"/>
      <c r="M98" s="205"/>
      <c r="N98" s="40"/>
      <c r="O98" s="40"/>
      <c r="P98" s="40"/>
      <c r="Q98" s="40"/>
      <c r="R98" s="40"/>
      <c r="S98" s="40"/>
      <c r="T98" s="76"/>
      <c r="AT98" s="22" t="s">
        <v>140</v>
      </c>
      <c r="AU98" s="22" t="s">
        <v>137</v>
      </c>
    </row>
    <row r="99" spans="2:65" s="11" customFormat="1" ht="13.5">
      <c r="B99" s="206"/>
      <c r="C99" s="207"/>
      <c r="D99" s="203" t="s">
        <v>142</v>
      </c>
      <c r="E99" s="208" t="s">
        <v>23</v>
      </c>
      <c r="F99" s="209" t="s">
        <v>162</v>
      </c>
      <c r="G99" s="207"/>
      <c r="H99" s="210">
        <v>3.6</v>
      </c>
      <c r="I99" s="211"/>
      <c r="J99" s="207"/>
      <c r="K99" s="207"/>
      <c r="L99" s="212"/>
      <c r="M99" s="213"/>
      <c r="N99" s="214"/>
      <c r="O99" s="214"/>
      <c r="P99" s="214"/>
      <c r="Q99" s="214"/>
      <c r="R99" s="214"/>
      <c r="S99" s="214"/>
      <c r="T99" s="215"/>
      <c r="AT99" s="216" t="s">
        <v>142</v>
      </c>
      <c r="AU99" s="216" t="s">
        <v>137</v>
      </c>
      <c r="AV99" s="11" t="s">
        <v>137</v>
      </c>
      <c r="AW99" s="11" t="s">
        <v>38</v>
      </c>
      <c r="AX99" s="11" t="s">
        <v>76</v>
      </c>
      <c r="AY99" s="216" t="s">
        <v>128</v>
      </c>
    </row>
    <row r="100" spans="2:65" s="11" customFormat="1" ht="13.5">
      <c r="B100" s="206"/>
      <c r="C100" s="207"/>
      <c r="D100" s="203" t="s">
        <v>142</v>
      </c>
      <c r="E100" s="208" t="s">
        <v>23</v>
      </c>
      <c r="F100" s="209" t="s">
        <v>328</v>
      </c>
      <c r="G100" s="207"/>
      <c r="H100" s="210">
        <v>3.6</v>
      </c>
      <c r="I100" s="211"/>
      <c r="J100" s="207"/>
      <c r="K100" s="207"/>
      <c r="L100" s="212"/>
      <c r="M100" s="213"/>
      <c r="N100" s="214"/>
      <c r="O100" s="214"/>
      <c r="P100" s="214"/>
      <c r="Q100" s="214"/>
      <c r="R100" s="214"/>
      <c r="S100" s="214"/>
      <c r="T100" s="215"/>
      <c r="AT100" s="216" t="s">
        <v>142</v>
      </c>
      <c r="AU100" s="216" t="s">
        <v>137</v>
      </c>
      <c r="AV100" s="11" t="s">
        <v>137</v>
      </c>
      <c r="AW100" s="11" t="s">
        <v>38</v>
      </c>
      <c r="AX100" s="11" t="s">
        <v>76</v>
      </c>
      <c r="AY100" s="216" t="s">
        <v>128</v>
      </c>
    </row>
    <row r="101" spans="2:65" s="12" customFormat="1" ht="13.5">
      <c r="B101" s="217"/>
      <c r="C101" s="218"/>
      <c r="D101" s="219" t="s">
        <v>142</v>
      </c>
      <c r="E101" s="220" t="s">
        <v>23</v>
      </c>
      <c r="F101" s="221" t="s">
        <v>147</v>
      </c>
      <c r="G101" s="218"/>
      <c r="H101" s="222">
        <v>7.2</v>
      </c>
      <c r="I101" s="223"/>
      <c r="J101" s="218"/>
      <c r="K101" s="218"/>
      <c r="L101" s="224"/>
      <c r="M101" s="225"/>
      <c r="N101" s="226"/>
      <c r="O101" s="226"/>
      <c r="P101" s="226"/>
      <c r="Q101" s="226"/>
      <c r="R101" s="226"/>
      <c r="S101" s="226"/>
      <c r="T101" s="227"/>
      <c r="AT101" s="228" t="s">
        <v>142</v>
      </c>
      <c r="AU101" s="228" t="s">
        <v>137</v>
      </c>
      <c r="AV101" s="12" t="s">
        <v>136</v>
      </c>
      <c r="AW101" s="12" t="s">
        <v>38</v>
      </c>
      <c r="AX101" s="12" t="s">
        <v>10</v>
      </c>
      <c r="AY101" s="228" t="s">
        <v>128</v>
      </c>
    </row>
    <row r="102" spans="2:65" s="1" customFormat="1" ht="31.5" customHeight="1">
      <c r="B102" s="39"/>
      <c r="C102" s="191" t="s">
        <v>136</v>
      </c>
      <c r="D102" s="191" t="s">
        <v>131</v>
      </c>
      <c r="E102" s="192" t="s">
        <v>169</v>
      </c>
      <c r="F102" s="193" t="s">
        <v>170</v>
      </c>
      <c r="G102" s="194" t="s">
        <v>134</v>
      </c>
      <c r="H102" s="195">
        <v>13.074999999999999</v>
      </c>
      <c r="I102" s="196"/>
      <c r="J102" s="197">
        <f>ROUND(I102*H102,0)</f>
        <v>0</v>
      </c>
      <c r="K102" s="193" t="s">
        <v>135</v>
      </c>
      <c r="L102" s="59"/>
      <c r="M102" s="198" t="s">
        <v>23</v>
      </c>
      <c r="N102" s="199" t="s">
        <v>50</v>
      </c>
      <c r="O102" s="40"/>
      <c r="P102" s="200">
        <f>O102*H102</f>
        <v>0</v>
      </c>
      <c r="Q102" s="200">
        <v>2.0000000000000002E-5</v>
      </c>
      <c r="R102" s="200">
        <f>Q102*H102</f>
        <v>2.6150000000000001E-4</v>
      </c>
      <c r="S102" s="200">
        <v>0</v>
      </c>
      <c r="T102" s="201">
        <f>S102*H102</f>
        <v>0</v>
      </c>
      <c r="AR102" s="22" t="s">
        <v>136</v>
      </c>
      <c r="AT102" s="22" t="s">
        <v>131</v>
      </c>
      <c r="AU102" s="22" t="s">
        <v>137</v>
      </c>
      <c r="AY102" s="22" t="s">
        <v>128</v>
      </c>
      <c r="BE102" s="202">
        <f>IF(N102="základní",J102,0)</f>
        <v>0</v>
      </c>
      <c r="BF102" s="202">
        <f>IF(N102="snížená",J102,0)</f>
        <v>0</v>
      </c>
      <c r="BG102" s="202">
        <f>IF(N102="zákl. přenesená",J102,0)</f>
        <v>0</v>
      </c>
      <c r="BH102" s="202">
        <f>IF(N102="sníž. přenesená",J102,0)</f>
        <v>0</v>
      </c>
      <c r="BI102" s="202">
        <f>IF(N102="nulová",J102,0)</f>
        <v>0</v>
      </c>
      <c r="BJ102" s="22" t="s">
        <v>138</v>
      </c>
      <c r="BK102" s="202">
        <f>ROUND(I102*H102,0)</f>
        <v>0</v>
      </c>
      <c r="BL102" s="22" t="s">
        <v>136</v>
      </c>
      <c r="BM102" s="22" t="s">
        <v>329</v>
      </c>
    </row>
    <row r="103" spans="2:65" s="1" customFormat="1" ht="243">
      <c r="B103" s="39"/>
      <c r="C103" s="61"/>
      <c r="D103" s="203" t="s">
        <v>140</v>
      </c>
      <c r="E103" s="61"/>
      <c r="F103" s="204" t="s">
        <v>172</v>
      </c>
      <c r="G103" s="61"/>
      <c r="H103" s="61"/>
      <c r="I103" s="161"/>
      <c r="J103" s="61"/>
      <c r="K103" s="61"/>
      <c r="L103" s="59"/>
      <c r="M103" s="205"/>
      <c r="N103" s="40"/>
      <c r="O103" s="40"/>
      <c r="P103" s="40"/>
      <c r="Q103" s="40"/>
      <c r="R103" s="40"/>
      <c r="S103" s="40"/>
      <c r="T103" s="76"/>
      <c r="AT103" s="22" t="s">
        <v>140</v>
      </c>
      <c r="AU103" s="22" t="s">
        <v>137</v>
      </c>
    </row>
    <row r="104" spans="2:65" s="11" customFormat="1" ht="13.5">
      <c r="B104" s="206"/>
      <c r="C104" s="207"/>
      <c r="D104" s="203" t="s">
        <v>142</v>
      </c>
      <c r="E104" s="208" t="s">
        <v>23</v>
      </c>
      <c r="F104" s="209" t="s">
        <v>330</v>
      </c>
      <c r="G104" s="207"/>
      <c r="H104" s="210">
        <v>7</v>
      </c>
      <c r="I104" s="211"/>
      <c r="J104" s="207"/>
      <c r="K104" s="207"/>
      <c r="L104" s="212"/>
      <c r="M104" s="213"/>
      <c r="N104" s="214"/>
      <c r="O104" s="214"/>
      <c r="P104" s="214"/>
      <c r="Q104" s="214"/>
      <c r="R104" s="214"/>
      <c r="S104" s="214"/>
      <c r="T104" s="215"/>
      <c r="AT104" s="216" t="s">
        <v>142</v>
      </c>
      <c r="AU104" s="216" t="s">
        <v>137</v>
      </c>
      <c r="AV104" s="11" t="s">
        <v>137</v>
      </c>
      <c r="AW104" s="11" t="s">
        <v>38</v>
      </c>
      <c r="AX104" s="11" t="s">
        <v>76</v>
      </c>
      <c r="AY104" s="216" t="s">
        <v>128</v>
      </c>
    </row>
    <row r="105" spans="2:65" s="11" customFormat="1" ht="13.5">
      <c r="B105" s="206"/>
      <c r="C105" s="207"/>
      <c r="D105" s="203" t="s">
        <v>142</v>
      </c>
      <c r="E105" s="208" t="s">
        <v>23</v>
      </c>
      <c r="F105" s="209" t="s">
        <v>331</v>
      </c>
      <c r="G105" s="207"/>
      <c r="H105" s="210">
        <v>6.0750000000000002</v>
      </c>
      <c r="I105" s="211"/>
      <c r="J105" s="207"/>
      <c r="K105" s="207"/>
      <c r="L105" s="212"/>
      <c r="M105" s="213"/>
      <c r="N105" s="214"/>
      <c r="O105" s="214"/>
      <c r="P105" s="214"/>
      <c r="Q105" s="214"/>
      <c r="R105" s="214"/>
      <c r="S105" s="214"/>
      <c r="T105" s="215"/>
      <c r="AT105" s="216" t="s">
        <v>142</v>
      </c>
      <c r="AU105" s="216" t="s">
        <v>137</v>
      </c>
      <c r="AV105" s="11" t="s">
        <v>137</v>
      </c>
      <c r="AW105" s="11" t="s">
        <v>38</v>
      </c>
      <c r="AX105" s="11" t="s">
        <v>76</v>
      </c>
      <c r="AY105" s="216" t="s">
        <v>128</v>
      </c>
    </row>
    <row r="106" spans="2:65" s="12" customFormat="1" ht="13.5">
      <c r="B106" s="217"/>
      <c r="C106" s="218"/>
      <c r="D106" s="219" t="s">
        <v>142</v>
      </c>
      <c r="E106" s="220" t="s">
        <v>23</v>
      </c>
      <c r="F106" s="221" t="s">
        <v>147</v>
      </c>
      <c r="G106" s="218"/>
      <c r="H106" s="222">
        <v>13.074999999999999</v>
      </c>
      <c r="I106" s="223"/>
      <c r="J106" s="218"/>
      <c r="K106" s="218"/>
      <c r="L106" s="224"/>
      <c r="M106" s="225"/>
      <c r="N106" s="226"/>
      <c r="O106" s="226"/>
      <c r="P106" s="226"/>
      <c r="Q106" s="226"/>
      <c r="R106" s="226"/>
      <c r="S106" s="226"/>
      <c r="T106" s="227"/>
      <c r="AT106" s="228" t="s">
        <v>142</v>
      </c>
      <c r="AU106" s="228" t="s">
        <v>137</v>
      </c>
      <c r="AV106" s="12" t="s">
        <v>136</v>
      </c>
      <c r="AW106" s="12" t="s">
        <v>38</v>
      </c>
      <c r="AX106" s="12" t="s">
        <v>10</v>
      </c>
      <c r="AY106" s="228" t="s">
        <v>128</v>
      </c>
    </row>
    <row r="107" spans="2:65" s="1" customFormat="1" ht="57" customHeight="1">
      <c r="B107" s="39"/>
      <c r="C107" s="191" t="s">
        <v>138</v>
      </c>
      <c r="D107" s="191" t="s">
        <v>131</v>
      </c>
      <c r="E107" s="192" t="s">
        <v>177</v>
      </c>
      <c r="F107" s="193" t="s">
        <v>178</v>
      </c>
      <c r="G107" s="194" t="s">
        <v>134</v>
      </c>
      <c r="H107" s="195">
        <v>40</v>
      </c>
      <c r="I107" s="196"/>
      <c r="J107" s="197">
        <f>ROUND(I107*H107,0)</f>
        <v>0</v>
      </c>
      <c r="K107" s="193" t="s">
        <v>135</v>
      </c>
      <c r="L107" s="59"/>
      <c r="M107" s="198" t="s">
        <v>23</v>
      </c>
      <c r="N107" s="199" t="s">
        <v>50</v>
      </c>
      <c r="O107" s="40"/>
      <c r="P107" s="200">
        <f>O107*H107</f>
        <v>0</v>
      </c>
      <c r="Q107" s="200">
        <v>4.0000000000000003E-5</v>
      </c>
      <c r="R107" s="200">
        <f>Q107*H107</f>
        <v>1.6000000000000001E-3</v>
      </c>
      <c r="S107" s="200">
        <v>0</v>
      </c>
      <c r="T107" s="201">
        <f>S107*H107</f>
        <v>0</v>
      </c>
      <c r="AR107" s="22" t="s">
        <v>136</v>
      </c>
      <c r="AT107" s="22" t="s">
        <v>131</v>
      </c>
      <c r="AU107" s="22" t="s">
        <v>137</v>
      </c>
      <c r="AY107" s="22" t="s">
        <v>128</v>
      </c>
      <c r="BE107" s="202">
        <f>IF(N107="základní",J107,0)</f>
        <v>0</v>
      </c>
      <c r="BF107" s="202">
        <f>IF(N107="snížená",J107,0)</f>
        <v>0</v>
      </c>
      <c r="BG107" s="202">
        <f>IF(N107="zákl. přenesená",J107,0)</f>
        <v>0</v>
      </c>
      <c r="BH107" s="202">
        <f>IF(N107="sníž. přenesená",J107,0)</f>
        <v>0</v>
      </c>
      <c r="BI107" s="202">
        <f>IF(N107="nulová",J107,0)</f>
        <v>0</v>
      </c>
      <c r="BJ107" s="22" t="s">
        <v>138</v>
      </c>
      <c r="BK107" s="202">
        <f>ROUND(I107*H107,0)</f>
        <v>0</v>
      </c>
      <c r="BL107" s="22" t="s">
        <v>136</v>
      </c>
      <c r="BM107" s="22" t="s">
        <v>332</v>
      </c>
    </row>
    <row r="108" spans="2:65" s="1" customFormat="1" ht="94.5">
      <c r="B108" s="39"/>
      <c r="C108" s="61"/>
      <c r="D108" s="203" t="s">
        <v>140</v>
      </c>
      <c r="E108" s="61"/>
      <c r="F108" s="204" t="s">
        <v>180</v>
      </c>
      <c r="G108" s="61"/>
      <c r="H108" s="61"/>
      <c r="I108" s="161"/>
      <c r="J108" s="61"/>
      <c r="K108" s="61"/>
      <c r="L108" s="59"/>
      <c r="M108" s="205"/>
      <c r="N108" s="40"/>
      <c r="O108" s="40"/>
      <c r="P108" s="40"/>
      <c r="Q108" s="40"/>
      <c r="R108" s="40"/>
      <c r="S108" s="40"/>
      <c r="T108" s="76"/>
      <c r="AT108" s="22" t="s">
        <v>140</v>
      </c>
      <c r="AU108" s="22" t="s">
        <v>137</v>
      </c>
    </row>
    <row r="109" spans="2:65" s="11" customFormat="1" ht="13.5">
      <c r="B109" s="206"/>
      <c r="C109" s="207"/>
      <c r="D109" s="203" t="s">
        <v>142</v>
      </c>
      <c r="E109" s="208" t="s">
        <v>23</v>
      </c>
      <c r="F109" s="209" t="s">
        <v>143</v>
      </c>
      <c r="G109" s="207"/>
      <c r="H109" s="210">
        <v>20</v>
      </c>
      <c r="I109" s="211"/>
      <c r="J109" s="207"/>
      <c r="K109" s="207"/>
      <c r="L109" s="212"/>
      <c r="M109" s="213"/>
      <c r="N109" s="214"/>
      <c r="O109" s="214"/>
      <c r="P109" s="214"/>
      <c r="Q109" s="214"/>
      <c r="R109" s="214"/>
      <c r="S109" s="214"/>
      <c r="T109" s="215"/>
      <c r="AT109" s="216" t="s">
        <v>142</v>
      </c>
      <c r="AU109" s="216" t="s">
        <v>137</v>
      </c>
      <c r="AV109" s="11" t="s">
        <v>137</v>
      </c>
      <c r="AW109" s="11" t="s">
        <v>38</v>
      </c>
      <c r="AX109" s="11" t="s">
        <v>76</v>
      </c>
      <c r="AY109" s="216" t="s">
        <v>128</v>
      </c>
    </row>
    <row r="110" spans="2:65" s="11" customFormat="1" ht="13.5">
      <c r="B110" s="206"/>
      <c r="C110" s="207"/>
      <c r="D110" s="203" t="s">
        <v>142</v>
      </c>
      <c r="E110" s="208" t="s">
        <v>23</v>
      </c>
      <c r="F110" s="209" t="s">
        <v>144</v>
      </c>
      <c r="G110" s="207"/>
      <c r="H110" s="210">
        <v>20</v>
      </c>
      <c r="I110" s="211"/>
      <c r="J110" s="207"/>
      <c r="K110" s="207"/>
      <c r="L110" s="212"/>
      <c r="M110" s="213"/>
      <c r="N110" s="214"/>
      <c r="O110" s="214"/>
      <c r="P110" s="214"/>
      <c r="Q110" s="214"/>
      <c r="R110" s="214"/>
      <c r="S110" s="214"/>
      <c r="T110" s="215"/>
      <c r="AT110" s="216" t="s">
        <v>142</v>
      </c>
      <c r="AU110" s="216" t="s">
        <v>137</v>
      </c>
      <c r="AV110" s="11" t="s">
        <v>137</v>
      </c>
      <c r="AW110" s="11" t="s">
        <v>38</v>
      </c>
      <c r="AX110" s="11" t="s">
        <v>76</v>
      </c>
      <c r="AY110" s="216" t="s">
        <v>128</v>
      </c>
    </row>
    <row r="111" spans="2:65" s="12" customFormat="1" ht="13.5">
      <c r="B111" s="217"/>
      <c r="C111" s="218"/>
      <c r="D111" s="203" t="s">
        <v>142</v>
      </c>
      <c r="E111" s="229" t="s">
        <v>23</v>
      </c>
      <c r="F111" s="230" t="s">
        <v>147</v>
      </c>
      <c r="G111" s="218"/>
      <c r="H111" s="231">
        <v>40</v>
      </c>
      <c r="I111" s="223"/>
      <c r="J111" s="218"/>
      <c r="K111" s="218"/>
      <c r="L111" s="224"/>
      <c r="M111" s="225"/>
      <c r="N111" s="226"/>
      <c r="O111" s="226"/>
      <c r="P111" s="226"/>
      <c r="Q111" s="226"/>
      <c r="R111" s="226"/>
      <c r="S111" s="226"/>
      <c r="T111" s="227"/>
      <c r="AT111" s="228" t="s">
        <v>142</v>
      </c>
      <c r="AU111" s="228" t="s">
        <v>137</v>
      </c>
      <c r="AV111" s="12" t="s">
        <v>136</v>
      </c>
      <c r="AW111" s="12" t="s">
        <v>38</v>
      </c>
      <c r="AX111" s="12" t="s">
        <v>10</v>
      </c>
      <c r="AY111" s="228" t="s">
        <v>128</v>
      </c>
    </row>
    <row r="112" spans="2:65" s="10" customFormat="1" ht="29.85" customHeight="1">
      <c r="B112" s="174"/>
      <c r="C112" s="175"/>
      <c r="D112" s="188" t="s">
        <v>75</v>
      </c>
      <c r="E112" s="189" t="s">
        <v>181</v>
      </c>
      <c r="F112" s="189" t="s">
        <v>182</v>
      </c>
      <c r="G112" s="175"/>
      <c r="H112" s="175"/>
      <c r="I112" s="178"/>
      <c r="J112" s="190">
        <f>BK112</f>
        <v>0</v>
      </c>
      <c r="K112" s="175"/>
      <c r="L112" s="180"/>
      <c r="M112" s="181"/>
      <c r="N112" s="182"/>
      <c r="O112" s="182"/>
      <c r="P112" s="183">
        <f>SUM(P113:P114)</f>
        <v>0</v>
      </c>
      <c r="Q112" s="182"/>
      <c r="R112" s="183">
        <f>SUM(R113:R114)</f>
        <v>0</v>
      </c>
      <c r="S112" s="182"/>
      <c r="T112" s="184">
        <f>SUM(T113:T114)</f>
        <v>0</v>
      </c>
      <c r="AR112" s="185" t="s">
        <v>10</v>
      </c>
      <c r="AT112" s="186" t="s">
        <v>75</v>
      </c>
      <c r="AU112" s="186" t="s">
        <v>10</v>
      </c>
      <c r="AY112" s="185" t="s">
        <v>128</v>
      </c>
      <c r="BK112" s="187">
        <f>SUM(BK113:BK114)</f>
        <v>0</v>
      </c>
    </row>
    <row r="113" spans="2:65" s="1" customFormat="1" ht="44.25" customHeight="1">
      <c r="B113" s="39"/>
      <c r="C113" s="191" t="s">
        <v>129</v>
      </c>
      <c r="D113" s="191" t="s">
        <v>131</v>
      </c>
      <c r="E113" s="192" t="s">
        <v>184</v>
      </c>
      <c r="F113" s="193" t="s">
        <v>185</v>
      </c>
      <c r="G113" s="194" t="s">
        <v>186</v>
      </c>
      <c r="H113" s="195">
        <v>3.1E-2</v>
      </c>
      <c r="I113" s="196"/>
      <c r="J113" s="197">
        <f>ROUND(I113*H113,0)</f>
        <v>0</v>
      </c>
      <c r="K113" s="193" t="s">
        <v>135</v>
      </c>
      <c r="L113" s="59"/>
      <c r="M113" s="198" t="s">
        <v>23</v>
      </c>
      <c r="N113" s="199" t="s">
        <v>50</v>
      </c>
      <c r="O113" s="40"/>
      <c r="P113" s="200">
        <f>O113*H113</f>
        <v>0</v>
      </c>
      <c r="Q113" s="200">
        <v>0</v>
      </c>
      <c r="R113" s="200">
        <f>Q113*H113</f>
        <v>0</v>
      </c>
      <c r="S113" s="200">
        <v>0</v>
      </c>
      <c r="T113" s="201">
        <f>S113*H113</f>
        <v>0</v>
      </c>
      <c r="AR113" s="22" t="s">
        <v>136</v>
      </c>
      <c r="AT113" s="22" t="s">
        <v>131</v>
      </c>
      <c r="AU113" s="22" t="s">
        <v>137</v>
      </c>
      <c r="AY113" s="22" t="s">
        <v>128</v>
      </c>
      <c r="BE113" s="202">
        <f>IF(N113="základní",J113,0)</f>
        <v>0</v>
      </c>
      <c r="BF113" s="202">
        <f>IF(N113="snížená",J113,0)</f>
        <v>0</v>
      </c>
      <c r="BG113" s="202">
        <f>IF(N113="zákl. přenesená",J113,0)</f>
        <v>0</v>
      </c>
      <c r="BH113" s="202">
        <f>IF(N113="sníž. přenesená",J113,0)</f>
        <v>0</v>
      </c>
      <c r="BI113" s="202">
        <f>IF(N113="nulová",J113,0)</f>
        <v>0</v>
      </c>
      <c r="BJ113" s="22" t="s">
        <v>138</v>
      </c>
      <c r="BK113" s="202">
        <f>ROUND(I113*H113,0)</f>
        <v>0</v>
      </c>
      <c r="BL113" s="22" t="s">
        <v>136</v>
      </c>
      <c r="BM113" s="22" t="s">
        <v>333</v>
      </c>
    </row>
    <row r="114" spans="2:65" s="1" customFormat="1" ht="81">
      <c r="B114" s="39"/>
      <c r="C114" s="61"/>
      <c r="D114" s="203" t="s">
        <v>140</v>
      </c>
      <c r="E114" s="61"/>
      <c r="F114" s="204" t="s">
        <v>188</v>
      </c>
      <c r="G114" s="61"/>
      <c r="H114" s="61"/>
      <c r="I114" s="161"/>
      <c r="J114" s="61"/>
      <c r="K114" s="61"/>
      <c r="L114" s="59"/>
      <c r="M114" s="205"/>
      <c r="N114" s="40"/>
      <c r="O114" s="40"/>
      <c r="P114" s="40"/>
      <c r="Q114" s="40"/>
      <c r="R114" s="40"/>
      <c r="S114" s="40"/>
      <c r="T114" s="76"/>
      <c r="AT114" s="22" t="s">
        <v>140</v>
      </c>
      <c r="AU114" s="22" t="s">
        <v>137</v>
      </c>
    </row>
    <row r="115" spans="2:65" s="10" customFormat="1" ht="37.35" customHeight="1">
      <c r="B115" s="174"/>
      <c r="C115" s="175"/>
      <c r="D115" s="176" t="s">
        <v>75</v>
      </c>
      <c r="E115" s="177" t="s">
        <v>189</v>
      </c>
      <c r="F115" s="177" t="s">
        <v>190</v>
      </c>
      <c r="G115" s="175"/>
      <c r="H115" s="175"/>
      <c r="I115" s="178"/>
      <c r="J115" s="179">
        <f>BK115</f>
        <v>0</v>
      </c>
      <c r="K115" s="175"/>
      <c r="L115" s="180"/>
      <c r="M115" s="181"/>
      <c r="N115" s="182"/>
      <c r="O115" s="182"/>
      <c r="P115" s="183">
        <f>P116+P134</f>
        <v>0</v>
      </c>
      <c r="Q115" s="182"/>
      <c r="R115" s="183">
        <f>R116+R134</f>
        <v>0.12031720000000001</v>
      </c>
      <c r="S115" s="182"/>
      <c r="T115" s="184">
        <f>T116+T134</f>
        <v>1.0195000000000001</v>
      </c>
      <c r="AR115" s="185" t="s">
        <v>137</v>
      </c>
      <c r="AT115" s="186" t="s">
        <v>75</v>
      </c>
      <c r="AU115" s="186" t="s">
        <v>76</v>
      </c>
      <c r="AY115" s="185" t="s">
        <v>128</v>
      </c>
      <c r="BK115" s="187">
        <f>BK116+BK134</f>
        <v>0</v>
      </c>
    </row>
    <row r="116" spans="2:65" s="10" customFormat="1" ht="19.899999999999999" customHeight="1">
      <c r="B116" s="174"/>
      <c r="C116" s="175"/>
      <c r="D116" s="188" t="s">
        <v>75</v>
      </c>
      <c r="E116" s="189" t="s">
        <v>191</v>
      </c>
      <c r="F116" s="189" t="s">
        <v>192</v>
      </c>
      <c r="G116" s="175"/>
      <c r="H116" s="175"/>
      <c r="I116" s="178"/>
      <c r="J116" s="190">
        <f>BK116</f>
        <v>0</v>
      </c>
      <c r="K116" s="175"/>
      <c r="L116" s="180"/>
      <c r="M116" s="181"/>
      <c r="N116" s="182"/>
      <c r="O116" s="182"/>
      <c r="P116" s="183">
        <f>SUM(P117:P133)</f>
        <v>0</v>
      </c>
      <c r="Q116" s="182"/>
      <c r="R116" s="183">
        <f>SUM(R117:R133)</f>
        <v>0.1</v>
      </c>
      <c r="S116" s="182"/>
      <c r="T116" s="184">
        <f>SUM(T117:T133)</f>
        <v>1.0195000000000001</v>
      </c>
      <c r="AR116" s="185" t="s">
        <v>137</v>
      </c>
      <c r="AT116" s="186" t="s">
        <v>75</v>
      </c>
      <c r="AU116" s="186" t="s">
        <v>10</v>
      </c>
      <c r="AY116" s="185" t="s">
        <v>128</v>
      </c>
      <c r="BK116" s="187">
        <f>SUM(BK117:BK133)</f>
        <v>0</v>
      </c>
    </row>
    <row r="117" spans="2:65" s="1" customFormat="1" ht="22.5" customHeight="1">
      <c r="B117" s="39"/>
      <c r="C117" s="191" t="s">
        <v>183</v>
      </c>
      <c r="D117" s="191" t="s">
        <v>131</v>
      </c>
      <c r="E117" s="192" t="s">
        <v>194</v>
      </c>
      <c r="F117" s="193" t="s">
        <v>195</v>
      </c>
      <c r="G117" s="194" t="s">
        <v>196</v>
      </c>
      <c r="H117" s="195">
        <v>10</v>
      </c>
      <c r="I117" s="196"/>
      <c r="J117" s="197">
        <f>ROUND(I117*H117,0)</f>
        <v>0</v>
      </c>
      <c r="K117" s="193" t="s">
        <v>23</v>
      </c>
      <c r="L117" s="59"/>
      <c r="M117" s="198" t="s">
        <v>23</v>
      </c>
      <c r="N117" s="199" t="s">
        <v>50</v>
      </c>
      <c r="O117" s="40"/>
      <c r="P117" s="200">
        <f>O117*H117</f>
        <v>0</v>
      </c>
      <c r="Q117" s="200">
        <v>0.01</v>
      </c>
      <c r="R117" s="200">
        <f>Q117*H117</f>
        <v>0.1</v>
      </c>
      <c r="S117" s="200">
        <v>1.1999999999999999E-3</v>
      </c>
      <c r="T117" s="201">
        <f>S117*H117</f>
        <v>1.1999999999999999E-2</v>
      </c>
      <c r="AR117" s="22" t="s">
        <v>197</v>
      </c>
      <c r="AT117" s="22" t="s">
        <v>131</v>
      </c>
      <c r="AU117" s="22" t="s">
        <v>137</v>
      </c>
      <c r="AY117" s="22" t="s">
        <v>128</v>
      </c>
      <c r="BE117" s="202">
        <f>IF(N117="základní",J117,0)</f>
        <v>0</v>
      </c>
      <c r="BF117" s="202">
        <f>IF(N117="snížená",J117,0)</f>
        <v>0</v>
      </c>
      <c r="BG117" s="202">
        <f>IF(N117="zákl. přenesená",J117,0)</f>
        <v>0</v>
      </c>
      <c r="BH117" s="202">
        <f>IF(N117="sníž. přenesená",J117,0)</f>
        <v>0</v>
      </c>
      <c r="BI117" s="202">
        <f>IF(N117="nulová",J117,0)</f>
        <v>0</v>
      </c>
      <c r="BJ117" s="22" t="s">
        <v>138</v>
      </c>
      <c r="BK117" s="202">
        <f>ROUND(I117*H117,0)</f>
        <v>0</v>
      </c>
      <c r="BL117" s="22" t="s">
        <v>197</v>
      </c>
      <c r="BM117" s="22" t="s">
        <v>334</v>
      </c>
    </row>
    <row r="118" spans="2:65" s="11" customFormat="1" ht="13.5">
      <c r="B118" s="206"/>
      <c r="C118" s="207"/>
      <c r="D118" s="203" t="s">
        <v>142</v>
      </c>
      <c r="E118" s="208" t="s">
        <v>23</v>
      </c>
      <c r="F118" s="209" t="s">
        <v>199</v>
      </c>
      <c r="G118" s="207"/>
      <c r="H118" s="210">
        <v>5</v>
      </c>
      <c r="I118" s="211"/>
      <c r="J118" s="207"/>
      <c r="K118" s="207"/>
      <c r="L118" s="212"/>
      <c r="M118" s="213"/>
      <c r="N118" s="214"/>
      <c r="O118" s="214"/>
      <c r="P118" s="214"/>
      <c r="Q118" s="214"/>
      <c r="R118" s="214"/>
      <c r="S118" s="214"/>
      <c r="T118" s="215"/>
      <c r="AT118" s="216" t="s">
        <v>142</v>
      </c>
      <c r="AU118" s="216" t="s">
        <v>137</v>
      </c>
      <c r="AV118" s="11" t="s">
        <v>137</v>
      </c>
      <c r="AW118" s="11" t="s">
        <v>38</v>
      </c>
      <c r="AX118" s="11" t="s">
        <v>76</v>
      </c>
      <c r="AY118" s="216" t="s">
        <v>128</v>
      </c>
    </row>
    <row r="119" spans="2:65" s="11" customFormat="1" ht="13.5">
      <c r="B119" s="206"/>
      <c r="C119" s="207"/>
      <c r="D119" s="203" t="s">
        <v>142</v>
      </c>
      <c r="E119" s="208" t="s">
        <v>23</v>
      </c>
      <c r="F119" s="209" t="s">
        <v>200</v>
      </c>
      <c r="G119" s="207"/>
      <c r="H119" s="210">
        <v>5</v>
      </c>
      <c r="I119" s="211"/>
      <c r="J119" s="207"/>
      <c r="K119" s="207"/>
      <c r="L119" s="212"/>
      <c r="M119" s="213"/>
      <c r="N119" s="214"/>
      <c r="O119" s="214"/>
      <c r="P119" s="214"/>
      <c r="Q119" s="214"/>
      <c r="R119" s="214"/>
      <c r="S119" s="214"/>
      <c r="T119" s="215"/>
      <c r="AT119" s="216" t="s">
        <v>142</v>
      </c>
      <c r="AU119" s="216" t="s">
        <v>137</v>
      </c>
      <c r="AV119" s="11" t="s">
        <v>137</v>
      </c>
      <c r="AW119" s="11" t="s">
        <v>38</v>
      </c>
      <c r="AX119" s="11" t="s">
        <v>76</v>
      </c>
      <c r="AY119" s="216" t="s">
        <v>128</v>
      </c>
    </row>
    <row r="120" spans="2:65" s="12" customFormat="1" ht="13.5">
      <c r="B120" s="217"/>
      <c r="C120" s="218"/>
      <c r="D120" s="219" t="s">
        <v>142</v>
      </c>
      <c r="E120" s="220" t="s">
        <v>23</v>
      </c>
      <c r="F120" s="221" t="s">
        <v>147</v>
      </c>
      <c r="G120" s="218"/>
      <c r="H120" s="222">
        <v>10</v>
      </c>
      <c r="I120" s="223"/>
      <c r="J120" s="218"/>
      <c r="K120" s="218"/>
      <c r="L120" s="224"/>
      <c r="M120" s="225"/>
      <c r="N120" s="226"/>
      <c r="O120" s="226"/>
      <c r="P120" s="226"/>
      <c r="Q120" s="226"/>
      <c r="R120" s="226"/>
      <c r="S120" s="226"/>
      <c r="T120" s="227"/>
      <c r="AT120" s="228" t="s">
        <v>142</v>
      </c>
      <c r="AU120" s="228" t="s">
        <v>137</v>
      </c>
      <c r="AV120" s="12" t="s">
        <v>136</v>
      </c>
      <c r="AW120" s="12" t="s">
        <v>38</v>
      </c>
      <c r="AX120" s="12" t="s">
        <v>10</v>
      </c>
      <c r="AY120" s="228" t="s">
        <v>128</v>
      </c>
    </row>
    <row r="121" spans="2:65" s="1" customFormat="1" ht="22.5" customHeight="1">
      <c r="B121" s="39"/>
      <c r="C121" s="191" t="s">
        <v>193</v>
      </c>
      <c r="D121" s="191" t="s">
        <v>131</v>
      </c>
      <c r="E121" s="192" t="s">
        <v>203</v>
      </c>
      <c r="F121" s="193" t="s">
        <v>204</v>
      </c>
      <c r="G121" s="194" t="s">
        <v>196</v>
      </c>
      <c r="H121" s="195">
        <v>10</v>
      </c>
      <c r="I121" s="196"/>
      <c r="J121" s="197">
        <f>ROUND(I121*H121,0)</f>
        <v>0</v>
      </c>
      <c r="K121" s="193" t="s">
        <v>23</v>
      </c>
      <c r="L121" s="59"/>
      <c r="M121" s="198" t="s">
        <v>23</v>
      </c>
      <c r="N121" s="199" t="s">
        <v>50</v>
      </c>
      <c r="O121" s="40"/>
      <c r="P121" s="200">
        <f>O121*H121</f>
        <v>0</v>
      </c>
      <c r="Q121" s="200">
        <v>0</v>
      </c>
      <c r="R121" s="200">
        <f>Q121*H121</f>
        <v>0</v>
      </c>
      <c r="S121" s="200">
        <v>7.5000000000000002E-4</v>
      </c>
      <c r="T121" s="201">
        <f>S121*H121</f>
        <v>7.4999999999999997E-3</v>
      </c>
      <c r="AR121" s="22" t="s">
        <v>197</v>
      </c>
      <c r="AT121" s="22" t="s">
        <v>131</v>
      </c>
      <c r="AU121" s="22" t="s">
        <v>137</v>
      </c>
      <c r="AY121" s="22" t="s">
        <v>128</v>
      </c>
      <c r="BE121" s="202">
        <f>IF(N121="základní",J121,0)</f>
        <v>0</v>
      </c>
      <c r="BF121" s="202">
        <f>IF(N121="snížená",J121,0)</f>
        <v>0</v>
      </c>
      <c r="BG121" s="202">
        <f>IF(N121="zákl. přenesená",J121,0)</f>
        <v>0</v>
      </c>
      <c r="BH121" s="202">
        <f>IF(N121="sníž. přenesená",J121,0)</f>
        <v>0</v>
      </c>
      <c r="BI121" s="202">
        <f>IF(N121="nulová",J121,0)</f>
        <v>0</v>
      </c>
      <c r="BJ121" s="22" t="s">
        <v>138</v>
      </c>
      <c r="BK121" s="202">
        <f>ROUND(I121*H121,0)</f>
        <v>0</v>
      </c>
      <c r="BL121" s="22" t="s">
        <v>197</v>
      </c>
      <c r="BM121" s="22" t="s">
        <v>335</v>
      </c>
    </row>
    <row r="122" spans="2:65" s="11" customFormat="1" ht="13.5">
      <c r="B122" s="206"/>
      <c r="C122" s="207"/>
      <c r="D122" s="203" t="s">
        <v>142</v>
      </c>
      <c r="E122" s="208" t="s">
        <v>23</v>
      </c>
      <c r="F122" s="209" t="s">
        <v>199</v>
      </c>
      <c r="G122" s="207"/>
      <c r="H122" s="210">
        <v>5</v>
      </c>
      <c r="I122" s="211"/>
      <c r="J122" s="207"/>
      <c r="K122" s="207"/>
      <c r="L122" s="212"/>
      <c r="M122" s="213"/>
      <c r="N122" s="214"/>
      <c r="O122" s="214"/>
      <c r="P122" s="214"/>
      <c r="Q122" s="214"/>
      <c r="R122" s="214"/>
      <c r="S122" s="214"/>
      <c r="T122" s="215"/>
      <c r="AT122" s="216" t="s">
        <v>142</v>
      </c>
      <c r="AU122" s="216" t="s">
        <v>137</v>
      </c>
      <c r="AV122" s="11" t="s">
        <v>137</v>
      </c>
      <c r="AW122" s="11" t="s">
        <v>38</v>
      </c>
      <c r="AX122" s="11" t="s">
        <v>76</v>
      </c>
      <c r="AY122" s="216" t="s">
        <v>128</v>
      </c>
    </row>
    <row r="123" spans="2:65" s="11" customFormat="1" ht="13.5">
      <c r="B123" s="206"/>
      <c r="C123" s="207"/>
      <c r="D123" s="203" t="s">
        <v>142</v>
      </c>
      <c r="E123" s="208" t="s">
        <v>23</v>
      </c>
      <c r="F123" s="209" t="s">
        <v>200</v>
      </c>
      <c r="G123" s="207"/>
      <c r="H123" s="210">
        <v>5</v>
      </c>
      <c r="I123" s="211"/>
      <c r="J123" s="207"/>
      <c r="K123" s="207"/>
      <c r="L123" s="212"/>
      <c r="M123" s="213"/>
      <c r="N123" s="214"/>
      <c r="O123" s="214"/>
      <c r="P123" s="214"/>
      <c r="Q123" s="214"/>
      <c r="R123" s="214"/>
      <c r="S123" s="214"/>
      <c r="T123" s="215"/>
      <c r="AT123" s="216" t="s">
        <v>142</v>
      </c>
      <c r="AU123" s="216" t="s">
        <v>137</v>
      </c>
      <c r="AV123" s="11" t="s">
        <v>137</v>
      </c>
      <c r="AW123" s="11" t="s">
        <v>38</v>
      </c>
      <c r="AX123" s="11" t="s">
        <v>76</v>
      </c>
      <c r="AY123" s="216" t="s">
        <v>128</v>
      </c>
    </row>
    <row r="124" spans="2:65" s="12" customFormat="1" ht="13.5">
      <c r="B124" s="217"/>
      <c r="C124" s="218"/>
      <c r="D124" s="219" t="s">
        <v>142</v>
      </c>
      <c r="E124" s="220" t="s">
        <v>23</v>
      </c>
      <c r="F124" s="221" t="s">
        <v>147</v>
      </c>
      <c r="G124" s="218"/>
      <c r="H124" s="222">
        <v>10</v>
      </c>
      <c r="I124" s="223"/>
      <c r="J124" s="218"/>
      <c r="K124" s="218"/>
      <c r="L124" s="224"/>
      <c r="M124" s="225"/>
      <c r="N124" s="226"/>
      <c r="O124" s="226"/>
      <c r="P124" s="226"/>
      <c r="Q124" s="226"/>
      <c r="R124" s="226"/>
      <c r="S124" s="226"/>
      <c r="T124" s="227"/>
      <c r="AT124" s="228" t="s">
        <v>142</v>
      </c>
      <c r="AU124" s="228" t="s">
        <v>137</v>
      </c>
      <c r="AV124" s="12" t="s">
        <v>136</v>
      </c>
      <c r="AW124" s="12" t="s">
        <v>38</v>
      </c>
      <c r="AX124" s="12" t="s">
        <v>10</v>
      </c>
      <c r="AY124" s="228" t="s">
        <v>128</v>
      </c>
    </row>
    <row r="125" spans="2:65" s="1" customFormat="1" ht="31.5" customHeight="1">
      <c r="B125" s="39"/>
      <c r="C125" s="191" t="s">
        <v>155</v>
      </c>
      <c r="D125" s="191" t="s">
        <v>131</v>
      </c>
      <c r="E125" s="192" t="s">
        <v>206</v>
      </c>
      <c r="F125" s="193" t="s">
        <v>207</v>
      </c>
      <c r="G125" s="194" t="s">
        <v>196</v>
      </c>
      <c r="H125" s="195">
        <v>80</v>
      </c>
      <c r="I125" s="196"/>
      <c r="J125" s="197">
        <f>ROUND(I125*H125,0)</f>
        <v>0</v>
      </c>
      <c r="K125" s="193" t="s">
        <v>135</v>
      </c>
      <c r="L125" s="59"/>
      <c r="M125" s="198" t="s">
        <v>23</v>
      </c>
      <c r="N125" s="199" t="s">
        <v>50</v>
      </c>
      <c r="O125" s="40"/>
      <c r="P125" s="200">
        <f>O125*H125</f>
        <v>0</v>
      </c>
      <c r="Q125" s="200">
        <v>0</v>
      </c>
      <c r="R125" s="200">
        <f>Q125*H125</f>
        <v>0</v>
      </c>
      <c r="S125" s="200">
        <v>1.2500000000000001E-2</v>
      </c>
      <c r="T125" s="201">
        <f>S125*H125</f>
        <v>1</v>
      </c>
      <c r="AR125" s="22" t="s">
        <v>197</v>
      </c>
      <c r="AT125" s="22" t="s">
        <v>131</v>
      </c>
      <c r="AU125" s="22" t="s">
        <v>137</v>
      </c>
      <c r="AY125" s="22" t="s">
        <v>128</v>
      </c>
      <c r="BE125" s="202">
        <f>IF(N125="základní",J125,0)</f>
        <v>0</v>
      </c>
      <c r="BF125" s="202">
        <f>IF(N125="snížená",J125,0)</f>
        <v>0</v>
      </c>
      <c r="BG125" s="202">
        <f>IF(N125="zákl. přenesená",J125,0)</f>
        <v>0</v>
      </c>
      <c r="BH125" s="202">
        <f>IF(N125="sníž. přenesená",J125,0)</f>
        <v>0</v>
      </c>
      <c r="BI125" s="202">
        <f>IF(N125="nulová",J125,0)</f>
        <v>0</v>
      </c>
      <c r="BJ125" s="22" t="s">
        <v>138</v>
      </c>
      <c r="BK125" s="202">
        <f>ROUND(I125*H125,0)</f>
        <v>0</v>
      </c>
      <c r="BL125" s="22" t="s">
        <v>197</v>
      </c>
      <c r="BM125" s="22" t="s">
        <v>336</v>
      </c>
    </row>
    <row r="126" spans="2:65" s="1" customFormat="1" ht="27">
      <c r="B126" s="39"/>
      <c r="C126" s="61"/>
      <c r="D126" s="203" t="s">
        <v>140</v>
      </c>
      <c r="E126" s="61"/>
      <c r="F126" s="204" t="s">
        <v>209</v>
      </c>
      <c r="G126" s="61"/>
      <c r="H126" s="61"/>
      <c r="I126" s="161"/>
      <c r="J126" s="61"/>
      <c r="K126" s="61"/>
      <c r="L126" s="59"/>
      <c r="M126" s="205"/>
      <c r="N126" s="40"/>
      <c r="O126" s="40"/>
      <c r="P126" s="40"/>
      <c r="Q126" s="40"/>
      <c r="R126" s="40"/>
      <c r="S126" s="40"/>
      <c r="T126" s="76"/>
      <c r="AT126" s="22" t="s">
        <v>140</v>
      </c>
      <c r="AU126" s="22" t="s">
        <v>137</v>
      </c>
    </row>
    <row r="127" spans="2:65" s="11" customFormat="1" ht="13.5">
      <c r="B127" s="206"/>
      <c r="C127" s="207"/>
      <c r="D127" s="203" t="s">
        <v>142</v>
      </c>
      <c r="E127" s="208" t="s">
        <v>23</v>
      </c>
      <c r="F127" s="209" t="s">
        <v>337</v>
      </c>
      <c r="G127" s="207"/>
      <c r="H127" s="210">
        <v>40</v>
      </c>
      <c r="I127" s="211"/>
      <c r="J127" s="207"/>
      <c r="K127" s="207"/>
      <c r="L127" s="212"/>
      <c r="M127" s="213"/>
      <c r="N127" s="214"/>
      <c r="O127" s="214"/>
      <c r="P127" s="214"/>
      <c r="Q127" s="214"/>
      <c r="R127" s="214"/>
      <c r="S127" s="214"/>
      <c r="T127" s="215"/>
      <c r="AT127" s="216" t="s">
        <v>142</v>
      </c>
      <c r="AU127" s="216" t="s">
        <v>137</v>
      </c>
      <c r="AV127" s="11" t="s">
        <v>137</v>
      </c>
      <c r="AW127" s="11" t="s">
        <v>38</v>
      </c>
      <c r="AX127" s="11" t="s">
        <v>76</v>
      </c>
      <c r="AY127" s="216" t="s">
        <v>128</v>
      </c>
    </row>
    <row r="128" spans="2:65" s="11" customFormat="1" ht="13.5">
      <c r="B128" s="206"/>
      <c r="C128" s="207"/>
      <c r="D128" s="203" t="s">
        <v>142</v>
      </c>
      <c r="E128" s="208" t="s">
        <v>23</v>
      </c>
      <c r="F128" s="209" t="s">
        <v>338</v>
      </c>
      <c r="G128" s="207"/>
      <c r="H128" s="210">
        <v>40</v>
      </c>
      <c r="I128" s="211"/>
      <c r="J128" s="207"/>
      <c r="K128" s="207"/>
      <c r="L128" s="212"/>
      <c r="M128" s="213"/>
      <c r="N128" s="214"/>
      <c r="O128" s="214"/>
      <c r="P128" s="214"/>
      <c r="Q128" s="214"/>
      <c r="R128" s="214"/>
      <c r="S128" s="214"/>
      <c r="T128" s="215"/>
      <c r="AT128" s="216" t="s">
        <v>142</v>
      </c>
      <c r="AU128" s="216" t="s">
        <v>137</v>
      </c>
      <c r="AV128" s="11" t="s">
        <v>137</v>
      </c>
      <c r="AW128" s="11" t="s">
        <v>38</v>
      </c>
      <c r="AX128" s="11" t="s">
        <v>76</v>
      </c>
      <c r="AY128" s="216" t="s">
        <v>128</v>
      </c>
    </row>
    <row r="129" spans="2:65" s="12" customFormat="1" ht="13.5">
      <c r="B129" s="217"/>
      <c r="C129" s="218"/>
      <c r="D129" s="219" t="s">
        <v>142</v>
      </c>
      <c r="E129" s="220" t="s">
        <v>23</v>
      </c>
      <c r="F129" s="221" t="s">
        <v>147</v>
      </c>
      <c r="G129" s="218"/>
      <c r="H129" s="222">
        <v>80</v>
      </c>
      <c r="I129" s="223"/>
      <c r="J129" s="218"/>
      <c r="K129" s="218"/>
      <c r="L129" s="224"/>
      <c r="M129" s="225"/>
      <c r="N129" s="226"/>
      <c r="O129" s="226"/>
      <c r="P129" s="226"/>
      <c r="Q129" s="226"/>
      <c r="R129" s="226"/>
      <c r="S129" s="226"/>
      <c r="T129" s="227"/>
      <c r="AT129" s="228" t="s">
        <v>142</v>
      </c>
      <c r="AU129" s="228" t="s">
        <v>137</v>
      </c>
      <c r="AV129" s="12" t="s">
        <v>136</v>
      </c>
      <c r="AW129" s="12" t="s">
        <v>38</v>
      </c>
      <c r="AX129" s="12" t="s">
        <v>10</v>
      </c>
      <c r="AY129" s="228" t="s">
        <v>128</v>
      </c>
    </row>
    <row r="130" spans="2:65" s="1" customFormat="1" ht="31.5" customHeight="1">
      <c r="B130" s="39"/>
      <c r="C130" s="191" t="s">
        <v>29</v>
      </c>
      <c r="D130" s="191" t="s">
        <v>131</v>
      </c>
      <c r="E130" s="192" t="s">
        <v>215</v>
      </c>
      <c r="F130" s="193" t="s">
        <v>216</v>
      </c>
      <c r="G130" s="194" t="s">
        <v>186</v>
      </c>
      <c r="H130" s="195">
        <v>0.1</v>
      </c>
      <c r="I130" s="196"/>
      <c r="J130" s="197">
        <f>ROUND(I130*H130,0)</f>
        <v>0</v>
      </c>
      <c r="K130" s="193" t="s">
        <v>135</v>
      </c>
      <c r="L130" s="59"/>
      <c r="M130" s="198" t="s">
        <v>23</v>
      </c>
      <c r="N130" s="199" t="s">
        <v>50</v>
      </c>
      <c r="O130" s="40"/>
      <c r="P130" s="200">
        <f>O130*H130</f>
        <v>0</v>
      </c>
      <c r="Q130" s="200">
        <v>0</v>
      </c>
      <c r="R130" s="200">
        <f>Q130*H130</f>
        <v>0</v>
      </c>
      <c r="S130" s="200">
        <v>0</v>
      </c>
      <c r="T130" s="201">
        <f>S130*H130</f>
        <v>0</v>
      </c>
      <c r="AR130" s="22" t="s">
        <v>197</v>
      </c>
      <c r="AT130" s="22" t="s">
        <v>131</v>
      </c>
      <c r="AU130" s="22" t="s">
        <v>137</v>
      </c>
      <c r="AY130" s="22" t="s">
        <v>128</v>
      </c>
      <c r="BE130" s="202">
        <f>IF(N130="základní",J130,0)</f>
        <v>0</v>
      </c>
      <c r="BF130" s="202">
        <f>IF(N130="snížená",J130,0)</f>
        <v>0</v>
      </c>
      <c r="BG130" s="202">
        <f>IF(N130="zákl. přenesená",J130,0)</f>
        <v>0</v>
      </c>
      <c r="BH130" s="202">
        <f>IF(N130="sníž. přenesená",J130,0)</f>
        <v>0</v>
      </c>
      <c r="BI130" s="202">
        <f>IF(N130="nulová",J130,0)</f>
        <v>0</v>
      </c>
      <c r="BJ130" s="22" t="s">
        <v>138</v>
      </c>
      <c r="BK130" s="202">
        <f>ROUND(I130*H130,0)</f>
        <v>0</v>
      </c>
      <c r="BL130" s="22" t="s">
        <v>197</v>
      </c>
      <c r="BM130" s="22" t="s">
        <v>339</v>
      </c>
    </row>
    <row r="131" spans="2:65" s="1" customFormat="1" ht="121.5">
      <c r="B131" s="39"/>
      <c r="C131" s="61"/>
      <c r="D131" s="219" t="s">
        <v>140</v>
      </c>
      <c r="E131" s="61"/>
      <c r="F131" s="235" t="s">
        <v>218</v>
      </c>
      <c r="G131" s="61"/>
      <c r="H131" s="61"/>
      <c r="I131" s="161"/>
      <c r="J131" s="61"/>
      <c r="K131" s="61"/>
      <c r="L131" s="59"/>
      <c r="M131" s="205"/>
      <c r="N131" s="40"/>
      <c r="O131" s="40"/>
      <c r="P131" s="40"/>
      <c r="Q131" s="40"/>
      <c r="R131" s="40"/>
      <c r="S131" s="40"/>
      <c r="T131" s="76"/>
      <c r="AT131" s="22" t="s">
        <v>140</v>
      </c>
      <c r="AU131" s="22" t="s">
        <v>137</v>
      </c>
    </row>
    <row r="132" spans="2:65" s="1" customFormat="1" ht="44.25" customHeight="1">
      <c r="B132" s="39"/>
      <c r="C132" s="191" t="s">
        <v>214</v>
      </c>
      <c r="D132" s="191" t="s">
        <v>131</v>
      </c>
      <c r="E132" s="192" t="s">
        <v>220</v>
      </c>
      <c r="F132" s="193" t="s">
        <v>221</v>
      </c>
      <c r="G132" s="194" t="s">
        <v>186</v>
      </c>
      <c r="H132" s="195">
        <v>0.1</v>
      </c>
      <c r="I132" s="196"/>
      <c r="J132" s="197">
        <f>ROUND(I132*H132,0)</f>
        <v>0</v>
      </c>
      <c r="K132" s="193" t="s">
        <v>135</v>
      </c>
      <c r="L132" s="59"/>
      <c r="M132" s="198" t="s">
        <v>23</v>
      </c>
      <c r="N132" s="199" t="s">
        <v>50</v>
      </c>
      <c r="O132" s="40"/>
      <c r="P132" s="200">
        <f>O132*H132</f>
        <v>0</v>
      </c>
      <c r="Q132" s="200">
        <v>0</v>
      </c>
      <c r="R132" s="200">
        <f>Q132*H132</f>
        <v>0</v>
      </c>
      <c r="S132" s="200">
        <v>0</v>
      </c>
      <c r="T132" s="201">
        <f>S132*H132</f>
        <v>0</v>
      </c>
      <c r="AR132" s="22" t="s">
        <v>197</v>
      </c>
      <c r="AT132" s="22" t="s">
        <v>131</v>
      </c>
      <c r="AU132" s="22" t="s">
        <v>137</v>
      </c>
      <c r="AY132" s="22" t="s">
        <v>128</v>
      </c>
      <c r="BE132" s="202">
        <f>IF(N132="základní",J132,0)</f>
        <v>0</v>
      </c>
      <c r="BF132" s="202">
        <f>IF(N132="snížená",J132,0)</f>
        <v>0</v>
      </c>
      <c r="BG132" s="202">
        <f>IF(N132="zákl. přenesená",J132,0)</f>
        <v>0</v>
      </c>
      <c r="BH132" s="202">
        <f>IF(N132="sníž. přenesená",J132,0)</f>
        <v>0</v>
      </c>
      <c r="BI132" s="202">
        <f>IF(N132="nulová",J132,0)</f>
        <v>0</v>
      </c>
      <c r="BJ132" s="22" t="s">
        <v>138</v>
      </c>
      <c r="BK132" s="202">
        <f>ROUND(I132*H132,0)</f>
        <v>0</v>
      </c>
      <c r="BL132" s="22" t="s">
        <v>197</v>
      </c>
      <c r="BM132" s="22" t="s">
        <v>340</v>
      </c>
    </row>
    <row r="133" spans="2:65" s="1" customFormat="1" ht="121.5">
      <c r="B133" s="39"/>
      <c r="C133" s="61"/>
      <c r="D133" s="203" t="s">
        <v>140</v>
      </c>
      <c r="E133" s="61"/>
      <c r="F133" s="204" t="s">
        <v>218</v>
      </c>
      <c r="G133" s="61"/>
      <c r="H133" s="61"/>
      <c r="I133" s="161"/>
      <c r="J133" s="61"/>
      <c r="K133" s="61"/>
      <c r="L133" s="59"/>
      <c r="M133" s="205"/>
      <c r="N133" s="40"/>
      <c r="O133" s="40"/>
      <c r="P133" s="40"/>
      <c r="Q133" s="40"/>
      <c r="R133" s="40"/>
      <c r="S133" s="40"/>
      <c r="T133" s="76"/>
      <c r="AT133" s="22" t="s">
        <v>140</v>
      </c>
      <c r="AU133" s="22" t="s">
        <v>137</v>
      </c>
    </row>
    <row r="134" spans="2:65" s="10" customFormat="1" ht="29.85" customHeight="1">
      <c r="B134" s="174"/>
      <c r="C134" s="175"/>
      <c r="D134" s="188" t="s">
        <v>75</v>
      </c>
      <c r="E134" s="189" t="s">
        <v>223</v>
      </c>
      <c r="F134" s="189" t="s">
        <v>224</v>
      </c>
      <c r="G134" s="175"/>
      <c r="H134" s="175"/>
      <c r="I134" s="178"/>
      <c r="J134" s="190">
        <f>BK134</f>
        <v>0</v>
      </c>
      <c r="K134" s="175"/>
      <c r="L134" s="180"/>
      <c r="M134" s="181"/>
      <c r="N134" s="182"/>
      <c r="O134" s="182"/>
      <c r="P134" s="183">
        <f>SUM(P135:P160)</f>
        <v>0</v>
      </c>
      <c r="Q134" s="182"/>
      <c r="R134" s="183">
        <f>SUM(R135:R160)</f>
        <v>2.0317200000000001E-2</v>
      </c>
      <c r="S134" s="182"/>
      <c r="T134" s="184">
        <f>SUM(T135:T160)</f>
        <v>0</v>
      </c>
      <c r="AR134" s="185" t="s">
        <v>137</v>
      </c>
      <c r="AT134" s="186" t="s">
        <v>75</v>
      </c>
      <c r="AU134" s="186" t="s">
        <v>10</v>
      </c>
      <c r="AY134" s="185" t="s">
        <v>128</v>
      </c>
      <c r="BK134" s="187">
        <f>SUM(BK135:BK160)</f>
        <v>0</v>
      </c>
    </row>
    <row r="135" spans="2:65" s="1" customFormat="1" ht="31.5" customHeight="1">
      <c r="B135" s="39"/>
      <c r="C135" s="191" t="s">
        <v>219</v>
      </c>
      <c r="D135" s="191" t="s">
        <v>131</v>
      </c>
      <c r="E135" s="192" t="s">
        <v>226</v>
      </c>
      <c r="F135" s="193" t="s">
        <v>227</v>
      </c>
      <c r="G135" s="194" t="s">
        <v>134</v>
      </c>
      <c r="H135" s="195">
        <v>152.88</v>
      </c>
      <c r="I135" s="196"/>
      <c r="J135" s="197">
        <f>ROUND(I135*H135,0)</f>
        <v>0</v>
      </c>
      <c r="K135" s="193" t="s">
        <v>135</v>
      </c>
      <c r="L135" s="59"/>
      <c r="M135" s="198" t="s">
        <v>23</v>
      </c>
      <c r="N135" s="199" t="s">
        <v>50</v>
      </c>
      <c r="O135" s="40"/>
      <c r="P135" s="200">
        <f>O135*H135</f>
        <v>0</v>
      </c>
      <c r="Q135" s="200">
        <v>2.0000000000000002E-5</v>
      </c>
      <c r="R135" s="200">
        <f>Q135*H135</f>
        <v>3.0576000000000002E-3</v>
      </c>
      <c r="S135" s="200">
        <v>0</v>
      </c>
      <c r="T135" s="201">
        <f>S135*H135</f>
        <v>0</v>
      </c>
      <c r="AR135" s="22" t="s">
        <v>197</v>
      </c>
      <c r="AT135" s="22" t="s">
        <v>131</v>
      </c>
      <c r="AU135" s="22" t="s">
        <v>137</v>
      </c>
      <c r="AY135" s="22" t="s">
        <v>128</v>
      </c>
      <c r="BE135" s="202">
        <f>IF(N135="základní",J135,0)</f>
        <v>0</v>
      </c>
      <c r="BF135" s="202">
        <f>IF(N135="snížená",J135,0)</f>
        <v>0</v>
      </c>
      <c r="BG135" s="202">
        <f>IF(N135="zákl. přenesená",J135,0)</f>
        <v>0</v>
      </c>
      <c r="BH135" s="202">
        <f>IF(N135="sníž. přenesená",J135,0)</f>
        <v>0</v>
      </c>
      <c r="BI135" s="202">
        <f>IF(N135="nulová",J135,0)</f>
        <v>0</v>
      </c>
      <c r="BJ135" s="22" t="s">
        <v>138</v>
      </c>
      <c r="BK135" s="202">
        <f>ROUND(I135*H135,0)</f>
        <v>0</v>
      </c>
      <c r="BL135" s="22" t="s">
        <v>197</v>
      </c>
      <c r="BM135" s="22" t="s">
        <v>341</v>
      </c>
    </row>
    <row r="136" spans="2:65" s="11" customFormat="1" ht="13.5">
      <c r="B136" s="206"/>
      <c r="C136" s="207"/>
      <c r="D136" s="203" t="s">
        <v>142</v>
      </c>
      <c r="E136" s="208" t="s">
        <v>23</v>
      </c>
      <c r="F136" s="209" t="s">
        <v>342</v>
      </c>
      <c r="G136" s="207"/>
      <c r="H136" s="210">
        <v>76.44</v>
      </c>
      <c r="I136" s="211"/>
      <c r="J136" s="207"/>
      <c r="K136" s="207"/>
      <c r="L136" s="212"/>
      <c r="M136" s="213"/>
      <c r="N136" s="214"/>
      <c r="O136" s="214"/>
      <c r="P136" s="214"/>
      <c r="Q136" s="214"/>
      <c r="R136" s="214"/>
      <c r="S136" s="214"/>
      <c r="T136" s="215"/>
      <c r="AT136" s="216" t="s">
        <v>142</v>
      </c>
      <c r="AU136" s="216" t="s">
        <v>137</v>
      </c>
      <c r="AV136" s="11" t="s">
        <v>137</v>
      </c>
      <c r="AW136" s="11" t="s">
        <v>38</v>
      </c>
      <c r="AX136" s="11" t="s">
        <v>76</v>
      </c>
      <c r="AY136" s="216" t="s">
        <v>128</v>
      </c>
    </row>
    <row r="137" spans="2:65" s="11" customFormat="1" ht="13.5">
      <c r="B137" s="206"/>
      <c r="C137" s="207"/>
      <c r="D137" s="203" t="s">
        <v>142</v>
      </c>
      <c r="E137" s="208" t="s">
        <v>23</v>
      </c>
      <c r="F137" s="209" t="s">
        <v>343</v>
      </c>
      <c r="G137" s="207"/>
      <c r="H137" s="210">
        <v>76.44</v>
      </c>
      <c r="I137" s="211"/>
      <c r="J137" s="207"/>
      <c r="K137" s="207"/>
      <c r="L137" s="212"/>
      <c r="M137" s="213"/>
      <c r="N137" s="214"/>
      <c r="O137" s="214"/>
      <c r="P137" s="214"/>
      <c r="Q137" s="214"/>
      <c r="R137" s="214"/>
      <c r="S137" s="214"/>
      <c r="T137" s="215"/>
      <c r="AT137" s="216" t="s">
        <v>142</v>
      </c>
      <c r="AU137" s="216" t="s">
        <v>137</v>
      </c>
      <c r="AV137" s="11" t="s">
        <v>137</v>
      </c>
      <c r="AW137" s="11" t="s">
        <v>38</v>
      </c>
      <c r="AX137" s="11" t="s">
        <v>76</v>
      </c>
      <c r="AY137" s="216" t="s">
        <v>128</v>
      </c>
    </row>
    <row r="138" spans="2:65" s="12" customFormat="1" ht="13.5">
      <c r="B138" s="217"/>
      <c r="C138" s="218"/>
      <c r="D138" s="219" t="s">
        <v>142</v>
      </c>
      <c r="E138" s="220" t="s">
        <v>23</v>
      </c>
      <c r="F138" s="221" t="s">
        <v>147</v>
      </c>
      <c r="G138" s="218"/>
      <c r="H138" s="222">
        <v>152.88</v>
      </c>
      <c r="I138" s="223"/>
      <c r="J138" s="218"/>
      <c r="K138" s="218"/>
      <c r="L138" s="224"/>
      <c r="M138" s="225"/>
      <c r="N138" s="226"/>
      <c r="O138" s="226"/>
      <c r="P138" s="226"/>
      <c r="Q138" s="226"/>
      <c r="R138" s="226"/>
      <c r="S138" s="226"/>
      <c r="T138" s="227"/>
      <c r="AT138" s="228" t="s">
        <v>142</v>
      </c>
      <c r="AU138" s="228" t="s">
        <v>137</v>
      </c>
      <c r="AV138" s="12" t="s">
        <v>136</v>
      </c>
      <c r="AW138" s="12" t="s">
        <v>38</v>
      </c>
      <c r="AX138" s="12" t="s">
        <v>10</v>
      </c>
      <c r="AY138" s="228" t="s">
        <v>128</v>
      </c>
    </row>
    <row r="139" spans="2:65" s="1" customFormat="1" ht="31.5" customHeight="1">
      <c r="B139" s="39"/>
      <c r="C139" s="191" t="s">
        <v>225</v>
      </c>
      <c r="D139" s="191" t="s">
        <v>131</v>
      </c>
      <c r="E139" s="192" t="s">
        <v>232</v>
      </c>
      <c r="F139" s="193" t="s">
        <v>233</v>
      </c>
      <c r="G139" s="194" t="s">
        <v>134</v>
      </c>
      <c r="H139" s="195">
        <v>152.88</v>
      </c>
      <c r="I139" s="196"/>
      <c r="J139" s="197">
        <f>ROUND(I139*H139,0)</f>
        <v>0</v>
      </c>
      <c r="K139" s="193" t="s">
        <v>135</v>
      </c>
      <c r="L139" s="59"/>
      <c r="M139" s="198" t="s">
        <v>23</v>
      </c>
      <c r="N139" s="199" t="s">
        <v>50</v>
      </c>
      <c r="O139" s="40"/>
      <c r="P139" s="200">
        <f>O139*H139</f>
        <v>0</v>
      </c>
      <c r="Q139" s="200">
        <v>0</v>
      </c>
      <c r="R139" s="200">
        <f>Q139*H139</f>
        <v>0</v>
      </c>
      <c r="S139" s="200">
        <v>0</v>
      </c>
      <c r="T139" s="201">
        <f>S139*H139</f>
        <v>0</v>
      </c>
      <c r="AR139" s="22" t="s">
        <v>197</v>
      </c>
      <c r="AT139" s="22" t="s">
        <v>131</v>
      </c>
      <c r="AU139" s="22" t="s">
        <v>137</v>
      </c>
      <c r="AY139" s="22" t="s">
        <v>128</v>
      </c>
      <c r="BE139" s="202">
        <f>IF(N139="základní",J139,0)</f>
        <v>0</v>
      </c>
      <c r="BF139" s="202">
        <f>IF(N139="snížená",J139,0)</f>
        <v>0</v>
      </c>
      <c r="BG139" s="202">
        <f>IF(N139="zákl. přenesená",J139,0)</f>
        <v>0</v>
      </c>
      <c r="BH139" s="202">
        <f>IF(N139="sníž. přenesená",J139,0)</f>
        <v>0</v>
      </c>
      <c r="BI139" s="202">
        <f>IF(N139="nulová",J139,0)</f>
        <v>0</v>
      </c>
      <c r="BJ139" s="22" t="s">
        <v>138</v>
      </c>
      <c r="BK139" s="202">
        <f>ROUND(I139*H139,0)</f>
        <v>0</v>
      </c>
      <c r="BL139" s="22" t="s">
        <v>197</v>
      </c>
      <c r="BM139" s="22" t="s">
        <v>344</v>
      </c>
    </row>
    <row r="140" spans="2:65" s="11" customFormat="1" ht="13.5">
      <c r="B140" s="206"/>
      <c r="C140" s="207"/>
      <c r="D140" s="203" t="s">
        <v>142</v>
      </c>
      <c r="E140" s="208" t="s">
        <v>23</v>
      </c>
      <c r="F140" s="209" t="s">
        <v>342</v>
      </c>
      <c r="G140" s="207"/>
      <c r="H140" s="210">
        <v>76.44</v>
      </c>
      <c r="I140" s="211"/>
      <c r="J140" s="207"/>
      <c r="K140" s="207"/>
      <c r="L140" s="212"/>
      <c r="M140" s="213"/>
      <c r="N140" s="214"/>
      <c r="O140" s="214"/>
      <c r="P140" s="214"/>
      <c r="Q140" s="214"/>
      <c r="R140" s="214"/>
      <c r="S140" s="214"/>
      <c r="T140" s="215"/>
      <c r="AT140" s="216" t="s">
        <v>142</v>
      </c>
      <c r="AU140" s="216" t="s">
        <v>137</v>
      </c>
      <c r="AV140" s="11" t="s">
        <v>137</v>
      </c>
      <c r="AW140" s="11" t="s">
        <v>38</v>
      </c>
      <c r="AX140" s="11" t="s">
        <v>76</v>
      </c>
      <c r="AY140" s="216" t="s">
        <v>128</v>
      </c>
    </row>
    <row r="141" spans="2:65" s="11" customFormat="1" ht="13.5">
      <c r="B141" s="206"/>
      <c r="C141" s="207"/>
      <c r="D141" s="203" t="s">
        <v>142</v>
      </c>
      <c r="E141" s="208" t="s">
        <v>23</v>
      </c>
      <c r="F141" s="209" t="s">
        <v>343</v>
      </c>
      <c r="G141" s="207"/>
      <c r="H141" s="210">
        <v>76.44</v>
      </c>
      <c r="I141" s="211"/>
      <c r="J141" s="207"/>
      <c r="K141" s="207"/>
      <c r="L141" s="212"/>
      <c r="M141" s="213"/>
      <c r="N141" s="214"/>
      <c r="O141" s="214"/>
      <c r="P141" s="214"/>
      <c r="Q141" s="214"/>
      <c r="R141" s="214"/>
      <c r="S141" s="214"/>
      <c r="T141" s="215"/>
      <c r="AT141" s="216" t="s">
        <v>142</v>
      </c>
      <c r="AU141" s="216" t="s">
        <v>137</v>
      </c>
      <c r="AV141" s="11" t="s">
        <v>137</v>
      </c>
      <c r="AW141" s="11" t="s">
        <v>38</v>
      </c>
      <c r="AX141" s="11" t="s">
        <v>76</v>
      </c>
      <c r="AY141" s="216" t="s">
        <v>128</v>
      </c>
    </row>
    <row r="142" spans="2:65" s="12" customFormat="1" ht="13.5">
      <c r="B142" s="217"/>
      <c r="C142" s="218"/>
      <c r="D142" s="219" t="s">
        <v>142</v>
      </c>
      <c r="E142" s="220" t="s">
        <v>23</v>
      </c>
      <c r="F142" s="221" t="s">
        <v>147</v>
      </c>
      <c r="G142" s="218"/>
      <c r="H142" s="222">
        <v>152.88</v>
      </c>
      <c r="I142" s="223"/>
      <c r="J142" s="218"/>
      <c r="K142" s="218"/>
      <c r="L142" s="224"/>
      <c r="M142" s="225"/>
      <c r="N142" s="226"/>
      <c r="O142" s="226"/>
      <c r="P142" s="226"/>
      <c r="Q142" s="226"/>
      <c r="R142" s="226"/>
      <c r="S142" s="226"/>
      <c r="T142" s="227"/>
      <c r="AT142" s="228" t="s">
        <v>142</v>
      </c>
      <c r="AU142" s="228" t="s">
        <v>137</v>
      </c>
      <c r="AV142" s="12" t="s">
        <v>136</v>
      </c>
      <c r="AW142" s="12" t="s">
        <v>38</v>
      </c>
      <c r="AX142" s="12" t="s">
        <v>10</v>
      </c>
      <c r="AY142" s="228" t="s">
        <v>128</v>
      </c>
    </row>
    <row r="143" spans="2:65" s="1" customFormat="1" ht="22.5" customHeight="1">
      <c r="B143" s="39"/>
      <c r="C143" s="191" t="s">
        <v>231</v>
      </c>
      <c r="D143" s="191" t="s">
        <v>131</v>
      </c>
      <c r="E143" s="192" t="s">
        <v>235</v>
      </c>
      <c r="F143" s="193" t="s">
        <v>236</v>
      </c>
      <c r="G143" s="194" t="s">
        <v>134</v>
      </c>
      <c r="H143" s="195">
        <v>76.44</v>
      </c>
      <c r="I143" s="196"/>
      <c r="J143" s="197">
        <f>ROUND(I143*H143,0)</f>
        <v>0</v>
      </c>
      <c r="K143" s="193" t="s">
        <v>135</v>
      </c>
      <c r="L143" s="59"/>
      <c r="M143" s="198" t="s">
        <v>23</v>
      </c>
      <c r="N143" s="199" t="s">
        <v>50</v>
      </c>
      <c r="O143" s="40"/>
      <c r="P143" s="200">
        <f>O143*H143</f>
        <v>0</v>
      </c>
      <c r="Q143" s="200">
        <v>2.0000000000000002E-5</v>
      </c>
      <c r="R143" s="200">
        <f>Q143*H143</f>
        <v>1.5288000000000001E-3</v>
      </c>
      <c r="S143" s="200">
        <v>0</v>
      </c>
      <c r="T143" s="201">
        <f>S143*H143</f>
        <v>0</v>
      </c>
      <c r="AR143" s="22" t="s">
        <v>197</v>
      </c>
      <c r="AT143" s="22" t="s">
        <v>131</v>
      </c>
      <c r="AU143" s="22" t="s">
        <v>137</v>
      </c>
      <c r="AY143" s="22" t="s">
        <v>128</v>
      </c>
      <c r="BE143" s="202">
        <f>IF(N143="základní",J143,0)</f>
        <v>0</v>
      </c>
      <c r="BF143" s="202">
        <f>IF(N143="snížená",J143,0)</f>
        <v>0</v>
      </c>
      <c r="BG143" s="202">
        <f>IF(N143="zákl. přenesená",J143,0)</f>
        <v>0</v>
      </c>
      <c r="BH143" s="202">
        <f>IF(N143="sníž. přenesená",J143,0)</f>
        <v>0</v>
      </c>
      <c r="BI143" s="202">
        <f>IF(N143="nulová",J143,0)</f>
        <v>0</v>
      </c>
      <c r="BJ143" s="22" t="s">
        <v>138</v>
      </c>
      <c r="BK143" s="202">
        <f>ROUND(I143*H143,0)</f>
        <v>0</v>
      </c>
      <c r="BL143" s="22" t="s">
        <v>197</v>
      </c>
      <c r="BM143" s="22" t="s">
        <v>345</v>
      </c>
    </row>
    <row r="144" spans="2:65" s="11" customFormat="1" ht="13.5">
      <c r="B144" s="206"/>
      <c r="C144" s="207"/>
      <c r="D144" s="203" t="s">
        <v>142</v>
      </c>
      <c r="E144" s="208" t="s">
        <v>23</v>
      </c>
      <c r="F144" s="209" t="s">
        <v>346</v>
      </c>
      <c r="G144" s="207"/>
      <c r="H144" s="210">
        <v>38.22</v>
      </c>
      <c r="I144" s="211"/>
      <c r="J144" s="207"/>
      <c r="K144" s="207"/>
      <c r="L144" s="212"/>
      <c r="M144" s="213"/>
      <c r="N144" s="214"/>
      <c r="O144" s="214"/>
      <c r="P144" s="214"/>
      <c r="Q144" s="214"/>
      <c r="R144" s="214"/>
      <c r="S144" s="214"/>
      <c r="T144" s="215"/>
      <c r="AT144" s="216" t="s">
        <v>142</v>
      </c>
      <c r="AU144" s="216" t="s">
        <v>137</v>
      </c>
      <c r="AV144" s="11" t="s">
        <v>137</v>
      </c>
      <c r="AW144" s="11" t="s">
        <v>38</v>
      </c>
      <c r="AX144" s="11" t="s">
        <v>76</v>
      </c>
      <c r="AY144" s="216" t="s">
        <v>128</v>
      </c>
    </row>
    <row r="145" spans="2:65" s="11" customFormat="1" ht="13.5">
      <c r="B145" s="206"/>
      <c r="C145" s="207"/>
      <c r="D145" s="203" t="s">
        <v>142</v>
      </c>
      <c r="E145" s="208" t="s">
        <v>23</v>
      </c>
      <c r="F145" s="209" t="s">
        <v>347</v>
      </c>
      <c r="G145" s="207"/>
      <c r="H145" s="210">
        <v>38.22</v>
      </c>
      <c r="I145" s="211"/>
      <c r="J145" s="207"/>
      <c r="K145" s="207"/>
      <c r="L145" s="212"/>
      <c r="M145" s="213"/>
      <c r="N145" s="214"/>
      <c r="O145" s="214"/>
      <c r="P145" s="214"/>
      <c r="Q145" s="214"/>
      <c r="R145" s="214"/>
      <c r="S145" s="214"/>
      <c r="T145" s="215"/>
      <c r="AT145" s="216" t="s">
        <v>142</v>
      </c>
      <c r="AU145" s="216" t="s">
        <v>137</v>
      </c>
      <c r="AV145" s="11" t="s">
        <v>137</v>
      </c>
      <c r="AW145" s="11" t="s">
        <v>38</v>
      </c>
      <c r="AX145" s="11" t="s">
        <v>76</v>
      </c>
      <c r="AY145" s="216" t="s">
        <v>128</v>
      </c>
    </row>
    <row r="146" spans="2:65" s="12" customFormat="1" ht="13.5">
      <c r="B146" s="217"/>
      <c r="C146" s="218"/>
      <c r="D146" s="219" t="s">
        <v>142</v>
      </c>
      <c r="E146" s="220" t="s">
        <v>23</v>
      </c>
      <c r="F146" s="221" t="s">
        <v>147</v>
      </c>
      <c r="G146" s="218"/>
      <c r="H146" s="222">
        <v>76.44</v>
      </c>
      <c r="I146" s="223"/>
      <c r="J146" s="218"/>
      <c r="K146" s="218"/>
      <c r="L146" s="224"/>
      <c r="M146" s="225"/>
      <c r="N146" s="226"/>
      <c r="O146" s="226"/>
      <c r="P146" s="226"/>
      <c r="Q146" s="226"/>
      <c r="R146" s="226"/>
      <c r="S146" s="226"/>
      <c r="T146" s="227"/>
      <c r="AT146" s="228" t="s">
        <v>142</v>
      </c>
      <c r="AU146" s="228" t="s">
        <v>137</v>
      </c>
      <c r="AV146" s="12" t="s">
        <v>136</v>
      </c>
      <c r="AW146" s="12" t="s">
        <v>38</v>
      </c>
      <c r="AX146" s="12" t="s">
        <v>10</v>
      </c>
      <c r="AY146" s="228" t="s">
        <v>128</v>
      </c>
    </row>
    <row r="147" spans="2:65" s="1" customFormat="1" ht="31.5" customHeight="1">
      <c r="B147" s="39"/>
      <c r="C147" s="191" t="s">
        <v>11</v>
      </c>
      <c r="D147" s="191" t="s">
        <v>131</v>
      </c>
      <c r="E147" s="192" t="s">
        <v>242</v>
      </c>
      <c r="F147" s="193" t="s">
        <v>243</v>
      </c>
      <c r="G147" s="194" t="s">
        <v>244</v>
      </c>
      <c r="H147" s="195">
        <v>91.2</v>
      </c>
      <c r="I147" s="196"/>
      <c r="J147" s="197">
        <f>ROUND(I147*H147,0)</f>
        <v>0</v>
      </c>
      <c r="K147" s="193" t="s">
        <v>135</v>
      </c>
      <c r="L147" s="59"/>
      <c r="M147" s="198" t="s">
        <v>23</v>
      </c>
      <c r="N147" s="199" t="s">
        <v>50</v>
      </c>
      <c r="O147" s="40"/>
      <c r="P147" s="200">
        <f>O147*H147</f>
        <v>0</v>
      </c>
      <c r="Q147" s="200">
        <v>0</v>
      </c>
      <c r="R147" s="200">
        <f>Q147*H147</f>
        <v>0</v>
      </c>
      <c r="S147" s="200">
        <v>0</v>
      </c>
      <c r="T147" s="201">
        <f>S147*H147</f>
        <v>0</v>
      </c>
      <c r="AR147" s="22" t="s">
        <v>197</v>
      </c>
      <c r="AT147" s="22" t="s">
        <v>131</v>
      </c>
      <c r="AU147" s="22" t="s">
        <v>137</v>
      </c>
      <c r="AY147" s="22" t="s">
        <v>128</v>
      </c>
      <c r="BE147" s="202">
        <f>IF(N147="základní",J147,0)</f>
        <v>0</v>
      </c>
      <c r="BF147" s="202">
        <f>IF(N147="snížená",J147,0)</f>
        <v>0</v>
      </c>
      <c r="BG147" s="202">
        <f>IF(N147="zákl. přenesená",J147,0)</f>
        <v>0</v>
      </c>
      <c r="BH147" s="202">
        <f>IF(N147="sníž. přenesená",J147,0)</f>
        <v>0</v>
      </c>
      <c r="BI147" s="202">
        <f>IF(N147="nulová",J147,0)</f>
        <v>0</v>
      </c>
      <c r="BJ147" s="22" t="s">
        <v>138</v>
      </c>
      <c r="BK147" s="202">
        <f>ROUND(I147*H147,0)</f>
        <v>0</v>
      </c>
      <c r="BL147" s="22" t="s">
        <v>197</v>
      </c>
      <c r="BM147" s="22" t="s">
        <v>348</v>
      </c>
    </row>
    <row r="148" spans="2:65" s="1" customFormat="1" ht="27">
      <c r="B148" s="39"/>
      <c r="C148" s="61"/>
      <c r="D148" s="203" t="s">
        <v>140</v>
      </c>
      <c r="E148" s="61"/>
      <c r="F148" s="204" t="s">
        <v>246</v>
      </c>
      <c r="G148" s="61"/>
      <c r="H148" s="61"/>
      <c r="I148" s="161"/>
      <c r="J148" s="61"/>
      <c r="K148" s="61"/>
      <c r="L148" s="59"/>
      <c r="M148" s="205"/>
      <c r="N148" s="40"/>
      <c r="O148" s="40"/>
      <c r="P148" s="40"/>
      <c r="Q148" s="40"/>
      <c r="R148" s="40"/>
      <c r="S148" s="40"/>
      <c r="T148" s="76"/>
      <c r="AT148" s="22" t="s">
        <v>140</v>
      </c>
      <c r="AU148" s="22" t="s">
        <v>137</v>
      </c>
    </row>
    <row r="149" spans="2:65" s="11" customFormat="1" ht="13.5">
      <c r="B149" s="206"/>
      <c r="C149" s="207"/>
      <c r="D149" s="219" t="s">
        <v>142</v>
      </c>
      <c r="E149" s="232" t="s">
        <v>23</v>
      </c>
      <c r="F149" s="233" t="s">
        <v>349</v>
      </c>
      <c r="G149" s="207"/>
      <c r="H149" s="234">
        <v>91.2</v>
      </c>
      <c r="I149" s="211"/>
      <c r="J149" s="207"/>
      <c r="K149" s="207"/>
      <c r="L149" s="212"/>
      <c r="M149" s="213"/>
      <c r="N149" s="214"/>
      <c r="O149" s="214"/>
      <c r="P149" s="214"/>
      <c r="Q149" s="214"/>
      <c r="R149" s="214"/>
      <c r="S149" s="214"/>
      <c r="T149" s="215"/>
      <c r="AT149" s="216" t="s">
        <v>142</v>
      </c>
      <c r="AU149" s="216" t="s">
        <v>137</v>
      </c>
      <c r="AV149" s="11" t="s">
        <v>137</v>
      </c>
      <c r="AW149" s="11" t="s">
        <v>38</v>
      </c>
      <c r="AX149" s="11" t="s">
        <v>10</v>
      </c>
      <c r="AY149" s="216" t="s">
        <v>128</v>
      </c>
    </row>
    <row r="150" spans="2:65" s="1" customFormat="1" ht="31.5" customHeight="1">
      <c r="B150" s="39"/>
      <c r="C150" s="191" t="s">
        <v>197</v>
      </c>
      <c r="D150" s="191" t="s">
        <v>131</v>
      </c>
      <c r="E150" s="192" t="s">
        <v>249</v>
      </c>
      <c r="F150" s="193" t="s">
        <v>250</v>
      </c>
      <c r="G150" s="194" t="s">
        <v>134</v>
      </c>
      <c r="H150" s="195">
        <v>76.44</v>
      </c>
      <c r="I150" s="196"/>
      <c r="J150" s="197">
        <f>ROUND(I150*H150,0)</f>
        <v>0</v>
      </c>
      <c r="K150" s="193" t="s">
        <v>135</v>
      </c>
      <c r="L150" s="59"/>
      <c r="M150" s="198" t="s">
        <v>23</v>
      </c>
      <c r="N150" s="199" t="s">
        <v>50</v>
      </c>
      <c r="O150" s="40"/>
      <c r="P150" s="200">
        <f>O150*H150</f>
        <v>0</v>
      </c>
      <c r="Q150" s="200">
        <v>3.0000000000000001E-5</v>
      </c>
      <c r="R150" s="200">
        <f>Q150*H150</f>
        <v>2.2932E-3</v>
      </c>
      <c r="S150" s="200">
        <v>0</v>
      </c>
      <c r="T150" s="201">
        <f>S150*H150</f>
        <v>0</v>
      </c>
      <c r="AR150" s="22" t="s">
        <v>197</v>
      </c>
      <c r="AT150" s="22" t="s">
        <v>131</v>
      </c>
      <c r="AU150" s="22" t="s">
        <v>137</v>
      </c>
      <c r="AY150" s="22" t="s">
        <v>128</v>
      </c>
      <c r="BE150" s="202">
        <f>IF(N150="základní",J150,0)</f>
        <v>0</v>
      </c>
      <c r="BF150" s="202">
        <f>IF(N150="snížená",J150,0)</f>
        <v>0</v>
      </c>
      <c r="BG150" s="202">
        <f>IF(N150="zákl. přenesená",J150,0)</f>
        <v>0</v>
      </c>
      <c r="BH150" s="202">
        <f>IF(N150="sníž. přenesená",J150,0)</f>
        <v>0</v>
      </c>
      <c r="BI150" s="202">
        <f>IF(N150="nulová",J150,0)</f>
        <v>0</v>
      </c>
      <c r="BJ150" s="22" t="s">
        <v>138</v>
      </c>
      <c r="BK150" s="202">
        <f>ROUND(I150*H150,0)</f>
        <v>0</v>
      </c>
      <c r="BL150" s="22" t="s">
        <v>197</v>
      </c>
      <c r="BM150" s="22" t="s">
        <v>350</v>
      </c>
    </row>
    <row r="151" spans="2:65" s="11" customFormat="1" ht="13.5">
      <c r="B151" s="206"/>
      <c r="C151" s="207"/>
      <c r="D151" s="203" t="s">
        <v>142</v>
      </c>
      <c r="E151" s="208" t="s">
        <v>23</v>
      </c>
      <c r="F151" s="209" t="s">
        <v>346</v>
      </c>
      <c r="G151" s="207"/>
      <c r="H151" s="210">
        <v>38.22</v>
      </c>
      <c r="I151" s="211"/>
      <c r="J151" s="207"/>
      <c r="K151" s="207"/>
      <c r="L151" s="212"/>
      <c r="M151" s="213"/>
      <c r="N151" s="214"/>
      <c r="O151" s="214"/>
      <c r="P151" s="214"/>
      <c r="Q151" s="214"/>
      <c r="R151" s="214"/>
      <c r="S151" s="214"/>
      <c r="T151" s="215"/>
      <c r="AT151" s="216" t="s">
        <v>142</v>
      </c>
      <c r="AU151" s="216" t="s">
        <v>137</v>
      </c>
      <c r="AV151" s="11" t="s">
        <v>137</v>
      </c>
      <c r="AW151" s="11" t="s">
        <v>38</v>
      </c>
      <c r="AX151" s="11" t="s">
        <v>76</v>
      </c>
      <c r="AY151" s="216" t="s">
        <v>128</v>
      </c>
    </row>
    <row r="152" spans="2:65" s="11" customFormat="1" ht="13.5">
      <c r="B152" s="206"/>
      <c r="C152" s="207"/>
      <c r="D152" s="203" t="s">
        <v>142</v>
      </c>
      <c r="E152" s="208" t="s">
        <v>23</v>
      </c>
      <c r="F152" s="209" t="s">
        <v>347</v>
      </c>
      <c r="G152" s="207"/>
      <c r="H152" s="210">
        <v>38.22</v>
      </c>
      <c r="I152" s="211"/>
      <c r="J152" s="207"/>
      <c r="K152" s="207"/>
      <c r="L152" s="212"/>
      <c r="M152" s="213"/>
      <c r="N152" s="214"/>
      <c r="O152" s="214"/>
      <c r="P152" s="214"/>
      <c r="Q152" s="214"/>
      <c r="R152" s="214"/>
      <c r="S152" s="214"/>
      <c r="T152" s="215"/>
      <c r="AT152" s="216" t="s">
        <v>142</v>
      </c>
      <c r="AU152" s="216" t="s">
        <v>137</v>
      </c>
      <c r="AV152" s="11" t="s">
        <v>137</v>
      </c>
      <c r="AW152" s="11" t="s">
        <v>38</v>
      </c>
      <c r="AX152" s="11" t="s">
        <v>76</v>
      </c>
      <c r="AY152" s="216" t="s">
        <v>128</v>
      </c>
    </row>
    <row r="153" spans="2:65" s="12" customFormat="1" ht="13.5">
      <c r="B153" s="217"/>
      <c r="C153" s="218"/>
      <c r="D153" s="219" t="s">
        <v>142</v>
      </c>
      <c r="E153" s="220" t="s">
        <v>23</v>
      </c>
      <c r="F153" s="221" t="s">
        <v>147</v>
      </c>
      <c r="G153" s="218"/>
      <c r="H153" s="222">
        <v>76.44</v>
      </c>
      <c r="I153" s="223"/>
      <c r="J153" s="218"/>
      <c r="K153" s="218"/>
      <c r="L153" s="224"/>
      <c r="M153" s="225"/>
      <c r="N153" s="226"/>
      <c r="O153" s="226"/>
      <c r="P153" s="226"/>
      <c r="Q153" s="226"/>
      <c r="R153" s="226"/>
      <c r="S153" s="226"/>
      <c r="T153" s="227"/>
      <c r="AT153" s="228" t="s">
        <v>142</v>
      </c>
      <c r="AU153" s="228" t="s">
        <v>137</v>
      </c>
      <c r="AV153" s="12" t="s">
        <v>136</v>
      </c>
      <c r="AW153" s="12" t="s">
        <v>38</v>
      </c>
      <c r="AX153" s="12" t="s">
        <v>10</v>
      </c>
      <c r="AY153" s="228" t="s">
        <v>128</v>
      </c>
    </row>
    <row r="154" spans="2:65" s="1" customFormat="1" ht="22.5" customHeight="1">
      <c r="B154" s="39"/>
      <c r="C154" s="191" t="s">
        <v>248</v>
      </c>
      <c r="D154" s="191" t="s">
        <v>131</v>
      </c>
      <c r="E154" s="192" t="s">
        <v>253</v>
      </c>
      <c r="F154" s="193" t="s">
        <v>254</v>
      </c>
      <c r="G154" s="194" t="s">
        <v>244</v>
      </c>
      <c r="H154" s="195">
        <v>91.2</v>
      </c>
      <c r="I154" s="196"/>
      <c r="J154" s="197">
        <f>ROUND(I154*H154,0)</f>
        <v>0</v>
      </c>
      <c r="K154" s="193" t="s">
        <v>135</v>
      </c>
      <c r="L154" s="59"/>
      <c r="M154" s="198" t="s">
        <v>23</v>
      </c>
      <c r="N154" s="199" t="s">
        <v>50</v>
      </c>
      <c r="O154" s="40"/>
      <c r="P154" s="200">
        <f>O154*H154</f>
        <v>0</v>
      </c>
      <c r="Q154" s="200">
        <v>3.0000000000000001E-5</v>
      </c>
      <c r="R154" s="200">
        <f>Q154*H154</f>
        <v>2.7360000000000002E-3</v>
      </c>
      <c r="S154" s="200">
        <v>0</v>
      </c>
      <c r="T154" s="201">
        <f>S154*H154</f>
        <v>0</v>
      </c>
      <c r="AR154" s="22" t="s">
        <v>197</v>
      </c>
      <c r="AT154" s="22" t="s">
        <v>131</v>
      </c>
      <c r="AU154" s="22" t="s">
        <v>137</v>
      </c>
      <c r="AY154" s="22" t="s">
        <v>128</v>
      </c>
      <c r="BE154" s="202">
        <f>IF(N154="základní",J154,0)</f>
        <v>0</v>
      </c>
      <c r="BF154" s="202">
        <f>IF(N154="snížená",J154,0)</f>
        <v>0</v>
      </c>
      <c r="BG154" s="202">
        <f>IF(N154="zákl. přenesená",J154,0)</f>
        <v>0</v>
      </c>
      <c r="BH154" s="202">
        <f>IF(N154="sníž. přenesená",J154,0)</f>
        <v>0</v>
      </c>
      <c r="BI154" s="202">
        <f>IF(N154="nulová",J154,0)</f>
        <v>0</v>
      </c>
      <c r="BJ154" s="22" t="s">
        <v>138</v>
      </c>
      <c r="BK154" s="202">
        <f>ROUND(I154*H154,0)</f>
        <v>0</v>
      </c>
      <c r="BL154" s="22" t="s">
        <v>197</v>
      </c>
      <c r="BM154" s="22" t="s">
        <v>351</v>
      </c>
    </row>
    <row r="155" spans="2:65" s="1" customFormat="1" ht="27">
      <c r="B155" s="39"/>
      <c r="C155" s="61"/>
      <c r="D155" s="203" t="s">
        <v>140</v>
      </c>
      <c r="E155" s="61"/>
      <c r="F155" s="204" t="s">
        <v>246</v>
      </c>
      <c r="G155" s="61"/>
      <c r="H155" s="61"/>
      <c r="I155" s="161"/>
      <c r="J155" s="61"/>
      <c r="K155" s="61"/>
      <c r="L155" s="59"/>
      <c r="M155" s="205"/>
      <c r="N155" s="40"/>
      <c r="O155" s="40"/>
      <c r="P155" s="40"/>
      <c r="Q155" s="40"/>
      <c r="R155" s="40"/>
      <c r="S155" s="40"/>
      <c r="T155" s="76"/>
      <c r="AT155" s="22" t="s">
        <v>140</v>
      </c>
      <c r="AU155" s="22" t="s">
        <v>137</v>
      </c>
    </row>
    <row r="156" spans="2:65" s="11" customFormat="1" ht="13.5">
      <c r="B156" s="206"/>
      <c r="C156" s="207"/>
      <c r="D156" s="219" t="s">
        <v>142</v>
      </c>
      <c r="E156" s="232" t="s">
        <v>23</v>
      </c>
      <c r="F156" s="233" t="s">
        <v>349</v>
      </c>
      <c r="G156" s="207"/>
      <c r="H156" s="234">
        <v>91.2</v>
      </c>
      <c r="I156" s="211"/>
      <c r="J156" s="207"/>
      <c r="K156" s="207"/>
      <c r="L156" s="212"/>
      <c r="M156" s="213"/>
      <c r="N156" s="214"/>
      <c r="O156" s="214"/>
      <c r="P156" s="214"/>
      <c r="Q156" s="214"/>
      <c r="R156" s="214"/>
      <c r="S156" s="214"/>
      <c r="T156" s="215"/>
      <c r="AT156" s="216" t="s">
        <v>142</v>
      </c>
      <c r="AU156" s="216" t="s">
        <v>137</v>
      </c>
      <c r="AV156" s="11" t="s">
        <v>137</v>
      </c>
      <c r="AW156" s="11" t="s">
        <v>38</v>
      </c>
      <c r="AX156" s="11" t="s">
        <v>10</v>
      </c>
      <c r="AY156" s="216" t="s">
        <v>128</v>
      </c>
    </row>
    <row r="157" spans="2:65" s="1" customFormat="1" ht="22.5" customHeight="1">
      <c r="B157" s="39"/>
      <c r="C157" s="191" t="s">
        <v>252</v>
      </c>
      <c r="D157" s="191" t="s">
        <v>131</v>
      </c>
      <c r="E157" s="192" t="s">
        <v>257</v>
      </c>
      <c r="F157" s="193" t="s">
        <v>258</v>
      </c>
      <c r="G157" s="194" t="s">
        <v>134</v>
      </c>
      <c r="H157" s="195">
        <v>76.44</v>
      </c>
      <c r="I157" s="196"/>
      <c r="J157" s="197">
        <f>ROUND(I157*H157,0)</f>
        <v>0</v>
      </c>
      <c r="K157" s="193" t="s">
        <v>135</v>
      </c>
      <c r="L157" s="59"/>
      <c r="M157" s="198" t="s">
        <v>23</v>
      </c>
      <c r="N157" s="199" t="s">
        <v>50</v>
      </c>
      <c r="O157" s="40"/>
      <c r="P157" s="200">
        <f>O157*H157</f>
        <v>0</v>
      </c>
      <c r="Q157" s="200">
        <v>1.3999999999999999E-4</v>
      </c>
      <c r="R157" s="200">
        <f>Q157*H157</f>
        <v>1.0701599999999999E-2</v>
      </c>
      <c r="S157" s="200">
        <v>0</v>
      </c>
      <c r="T157" s="201">
        <f>S157*H157</f>
        <v>0</v>
      </c>
      <c r="AR157" s="22" t="s">
        <v>136</v>
      </c>
      <c r="AT157" s="22" t="s">
        <v>131</v>
      </c>
      <c r="AU157" s="22" t="s">
        <v>137</v>
      </c>
      <c r="AY157" s="22" t="s">
        <v>128</v>
      </c>
      <c r="BE157" s="202">
        <f>IF(N157="základní",J157,0)</f>
        <v>0</v>
      </c>
      <c r="BF157" s="202">
        <f>IF(N157="snížená",J157,0)</f>
        <v>0</v>
      </c>
      <c r="BG157" s="202">
        <f>IF(N157="zákl. přenesená",J157,0)</f>
        <v>0</v>
      </c>
      <c r="BH157" s="202">
        <f>IF(N157="sníž. přenesená",J157,0)</f>
        <v>0</v>
      </c>
      <c r="BI157" s="202">
        <f>IF(N157="nulová",J157,0)</f>
        <v>0</v>
      </c>
      <c r="BJ157" s="22" t="s">
        <v>138</v>
      </c>
      <c r="BK157" s="202">
        <f>ROUND(I157*H157,0)</f>
        <v>0</v>
      </c>
      <c r="BL157" s="22" t="s">
        <v>136</v>
      </c>
      <c r="BM157" s="22" t="s">
        <v>352</v>
      </c>
    </row>
    <row r="158" spans="2:65" s="11" customFormat="1" ht="13.5">
      <c r="B158" s="206"/>
      <c r="C158" s="207"/>
      <c r="D158" s="203" t="s">
        <v>142</v>
      </c>
      <c r="E158" s="208" t="s">
        <v>23</v>
      </c>
      <c r="F158" s="209" t="s">
        <v>346</v>
      </c>
      <c r="G158" s="207"/>
      <c r="H158" s="210">
        <v>38.22</v>
      </c>
      <c r="I158" s="211"/>
      <c r="J158" s="207"/>
      <c r="K158" s="207"/>
      <c r="L158" s="212"/>
      <c r="M158" s="213"/>
      <c r="N158" s="214"/>
      <c r="O158" s="214"/>
      <c r="P158" s="214"/>
      <c r="Q158" s="214"/>
      <c r="R158" s="214"/>
      <c r="S158" s="214"/>
      <c r="T158" s="215"/>
      <c r="AT158" s="216" t="s">
        <v>142</v>
      </c>
      <c r="AU158" s="216" t="s">
        <v>137</v>
      </c>
      <c r="AV158" s="11" t="s">
        <v>137</v>
      </c>
      <c r="AW158" s="11" t="s">
        <v>38</v>
      </c>
      <c r="AX158" s="11" t="s">
        <v>76</v>
      </c>
      <c r="AY158" s="216" t="s">
        <v>128</v>
      </c>
    </row>
    <row r="159" spans="2:65" s="11" customFormat="1" ht="13.5">
      <c r="B159" s="206"/>
      <c r="C159" s="207"/>
      <c r="D159" s="203" t="s">
        <v>142</v>
      </c>
      <c r="E159" s="208" t="s">
        <v>23</v>
      </c>
      <c r="F159" s="209" t="s">
        <v>347</v>
      </c>
      <c r="G159" s="207"/>
      <c r="H159" s="210">
        <v>38.22</v>
      </c>
      <c r="I159" s="211"/>
      <c r="J159" s="207"/>
      <c r="K159" s="207"/>
      <c r="L159" s="212"/>
      <c r="M159" s="213"/>
      <c r="N159" s="214"/>
      <c r="O159" s="214"/>
      <c r="P159" s="214"/>
      <c r="Q159" s="214"/>
      <c r="R159" s="214"/>
      <c r="S159" s="214"/>
      <c r="T159" s="215"/>
      <c r="AT159" s="216" t="s">
        <v>142</v>
      </c>
      <c r="AU159" s="216" t="s">
        <v>137</v>
      </c>
      <c r="AV159" s="11" t="s">
        <v>137</v>
      </c>
      <c r="AW159" s="11" t="s">
        <v>38</v>
      </c>
      <c r="AX159" s="11" t="s">
        <v>76</v>
      </c>
      <c r="AY159" s="216" t="s">
        <v>128</v>
      </c>
    </row>
    <row r="160" spans="2:65" s="12" customFormat="1" ht="13.5">
      <c r="B160" s="217"/>
      <c r="C160" s="218"/>
      <c r="D160" s="203" t="s">
        <v>142</v>
      </c>
      <c r="E160" s="229" t="s">
        <v>23</v>
      </c>
      <c r="F160" s="230" t="s">
        <v>147</v>
      </c>
      <c r="G160" s="218"/>
      <c r="H160" s="231">
        <v>76.44</v>
      </c>
      <c r="I160" s="223"/>
      <c r="J160" s="218"/>
      <c r="K160" s="218"/>
      <c r="L160" s="224"/>
      <c r="M160" s="239"/>
      <c r="N160" s="240"/>
      <c r="O160" s="240"/>
      <c r="P160" s="240"/>
      <c r="Q160" s="240"/>
      <c r="R160" s="240"/>
      <c r="S160" s="240"/>
      <c r="T160" s="241"/>
      <c r="AT160" s="228" t="s">
        <v>142</v>
      </c>
      <c r="AU160" s="228" t="s">
        <v>137</v>
      </c>
      <c r="AV160" s="12" t="s">
        <v>136</v>
      </c>
      <c r="AW160" s="12" t="s">
        <v>38</v>
      </c>
      <c r="AX160" s="12" t="s">
        <v>10</v>
      </c>
      <c r="AY160" s="228" t="s">
        <v>128</v>
      </c>
    </row>
    <row r="161" spans="2:12" s="1" customFormat="1" ht="6.95" customHeight="1">
      <c r="B161" s="54"/>
      <c r="C161" s="55"/>
      <c r="D161" s="55"/>
      <c r="E161" s="55"/>
      <c r="F161" s="55"/>
      <c r="G161" s="55"/>
      <c r="H161" s="55"/>
      <c r="I161" s="137"/>
      <c r="J161" s="55"/>
      <c r="K161" s="55"/>
      <c r="L161" s="59"/>
    </row>
  </sheetData>
  <sheetProtection password="CC35" sheet="1" objects="1" scenarios="1" formatCells="0" formatColumns="0" formatRows="0" sort="0" autoFilter="0"/>
  <autoFilter ref="C82:K160"/>
  <mergeCells count="9">
    <mergeCell ref="E73:H73"/>
    <mergeCell ref="E75:H75"/>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2" display="3) Soupis prací"/>
    <hyperlink ref="L1:V1" location="'Rekapitulace zakázky'!C2" display="Rekapitulace zakázk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1"/>
  <sheetViews>
    <sheetView showGridLines="0" workbookViewId="0"/>
  </sheetViews>
  <sheetFormatPr defaultRowHeight="13.5"/>
  <cols>
    <col min="1" max="1" width="8.33203125" style="242" customWidth="1"/>
    <col min="2" max="2" width="1.6640625" style="242" customWidth="1"/>
    <col min="3" max="4" width="5" style="242" customWidth="1"/>
    <col min="5" max="5" width="11.6640625" style="242" customWidth="1"/>
    <col min="6" max="6" width="9.1640625" style="242" customWidth="1"/>
    <col min="7" max="7" width="5" style="242" customWidth="1"/>
    <col min="8" max="8" width="77.83203125" style="242" customWidth="1"/>
    <col min="9" max="10" width="20" style="242" customWidth="1"/>
    <col min="11" max="11" width="1.6640625" style="242" customWidth="1"/>
  </cols>
  <sheetData>
    <row r="1" spans="2:11" ht="37.5" customHeight="1"/>
    <row r="2" spans="2:11" ht="7.5" customHeight="1">
      <c r="B2" s="243"/>
      <c r="C2" s="244"/>
      <c r="D2" s="244"/>
      <c r="E2" s="244"/>
      <c r="F2" s="244"/>
      <c r="G2" s="244"/>
      <c r="H2" s="244"/>
      <c r="I2" s="244"/>
      <c r="J2" s="244"/>
      <c r="K2" s="245"/>
    </row>
    <row r="3" spans="2:11" s="13" customFormat="1" ht="45" customHeight="1">
      <c r="B3" s="246"/>
      <c r="C3" s="371" t="s">
        <v>353</v>
      </c>
      <c r="D3" s="371"/>
      <c r="E3" s="371"/>
      <c r="F3" s="371"/>
      <c r="G3" s="371"/>
      <c r="H3" s="371"/>
      <c r="I3" s="371"/>
      <c r="J3" s="371"/>
      <c r="K3" s="247"/>
    </row>
    <row r="4" spans="2:11" ht="25.5" customHeight="1">
      <c r="B4" s="248"/>
      <c r="C4" s="373" t="s">
        <v>354</v>
      </c>
      <c r="D4" s="373"/>
      <c r="E4" s="373"/>
      <c r="F4" s="373"/>
      <c r="G4" s="373"/>
      <c r="H4" s="373"/>
      <c r="I4" s="373"/>
      <c r="J4" s="373"/>
      <c r="K4" s="249"/>
    </row>
    <row r="5" spans="2:11" ht="5.25" customHeight="1">
      <c r="B5" s="248"/>
      <c r="C5" s="250"/>
      <c r="D5" s="250"/>
      <c r="E5" s="250"/>
      <c r="F5" s="250"/>
      <c r="G5" s="250"/>
      <c r="H5" s="250"/>
      <c r="I5" s="250"/>
      <c r="J5" s="250"/>
      <c r="K5" s="249"/>
    </row>
    <row r="6" spans="2:11" ht="15" customHeight="1">
      <c r="B6" s="248"/>
      <c r="C6" s="369" t="s">
        <v>355</v>
      </c>
      <c r="D6" s="369"/>
      <c r="E6" s="369"/>
      <c r="F6" s="369"/>
      <c r="G6" s="369"/>
      <c r="H6" s="369"/>
      <c r="I6" s="369"/>
      <c r="J6" s="369"/>
      <c r="K6" s="249"/>
    </row>
    <row r="7" spans="2:11" ht="15" customHeight="1">
      <c r="B7" s="252"/>
      <c r="C7" s="369" t="s">
        <v>356</v>
      </c>
      <c r="D7" s="369"/>
      <c r="E7" s="369"/>
      <c r="F7" s="369"/>
      <c r="G7" s="369"/>
      <c r="H7" s="369"/>
      <c r="I7" s="369"/>
      <c r="J7" s="369"/>
      <c r="K7" s="249"/>
    </row>
    <row r="8" spans="2:11" ht="12.75" customHeight="1">
      <c r="B8" s="252"/>
      <c r="C8" s="251"/>
      <c r="D8" s="251"/>
      <c r="E8" s="251"/>
      <c r="F8" s="251"/>
      <c r="G8" s="251"/>
      <c r="H8" s="251"/>
      <c r="I8" s="251"/>
      <c r="J8" s="251"/>
      <c r="K8" s="249"/>
    </row>
    <row r="9" spans="2:11" ht="15" customHeight="1">
      <c r="B9" s="252"/>
      <c r="C9" s="369" t="s">
        <v>357</v>
      </c>
      <c r="D9" s="369"/>
      <c r="E9" s="369"/>
      <c r="F9" s="369"/>
      <c r="G9" s="369"/>
      <c r="H9" s="369"/>
      <c r="I9" s="369"/>
      <c r="J9" s="369"/>
      <c r="K9" s="249"/>
    </row>
    <row r="10" spans="2:11" ht="15" customHeight="1">
      <c r="B10" s="252"/>
      <c r="C10" s="251"/>
      <c r="D10" s="369" t="s">
        <v>358</v>
      </c>
      <c r="E10" s="369"/>
      <c r="F10" s="369"/>
      <c r="G10" s="369"/>
      <c r="H10" s="369"/>
      <c r="I10" s="369"/>
      <c r="J10" s="369"/>
      <c r="K10" s="249"/>
    </row>
    <row r="11" spans="2:11" ht="15" customHeight="1">
      <c r="B11" s="252"/>
      <c r="C11" s="253"/>
      <c r="D11" s="369" t="s">
        <v>359</v>
      </c>
      <c r="E11" s="369"/>
      <c r="F11" s="369"/>
      <c r="G11" s="369"/>
      <c r="H11" s="369"/>
      <c r="I11" s="369"/>
      <c r="J11" s="369"/>
      <c r="K11" s="249"/>
    </row>
    <row r="12" spans="2:11" ht="12.75" customHeight="1">
      <c r="B12" s="252"/>
      <c r="C12" s="253"/>
      <c r="D12" s="253"/>
      <c r="E12" s="253"/>
      <c r="F12" s="253"/>
      <c r="G12" s="253"/>
      <c r="H12" s="253"/>
      <c r="I12" s="253"/>
      <c r="J12" s="253"/>
      <c r="K12" s="249"/>
    </row>
    <row r="13" spans="2:11" ht="15" customHeight="1">
      <c r="B13" s="252"/>
      <c r="C13" s="253"/>
      <c r="D13" s="369" t="s">
        <v>360</v>
      </c>
      <c r="E13" s="369"/>
      <c r="F13" s="369"/>
      <c r="G13" s="369"/>
      <c r="H13" s="369"/>
      <c r="I13" s="369"/>
      <c r="J13" s="369"/>
      <c r="K13" s="249"/>
    </row>
    <row r="14" spans="2:11" ht="15" customHeight="1">
      <c r="B14" s="252"/>
      <c r="C14" s="253"/>
      <c r="D14" s="369" t="s">
        <v>361</v>
      </c>
      <c r="E14" s="369"/>
      <c r="F14" s="369"/>
      <c r="G14" s="369"/>
      <c r="H14" s="369"/>
      <c r="I14" s="369"/>
      <c r="J14" s="369"/>
      <c r="K14" s="249"/>
    </row>
    <row r="15" spans="2:11" ht="15" customHeight="1">
      <c r="B15" s="252"/>
      <c r="C15" s="253"/>
      <c r="D15" s="369" t="s">
        <v>362</v>
      </c>
      <c r="E15" s="369"/>
      <c r="F15" s="369"/>
      <c r="G15" s="369"/>
      <c r="H15" s="369"/>
      <c r="I15" s="369"/>
      <c r="J15" s="369"/>
      <c r="K15" s="249"/>
    </row>
    <row r="16" spans="2:11" ht="15" customHeight="1">
      <c r="B16" s="252"/>
      <c r="C16" s="253"/>
      <c r="D16" s="253"/>
      <c r="E16" s="254" t="s">
        <v>83</v>
      </c>
      <c r="F16" s="369" t="s">
        <v>363</v>
      </c>
      <c r="G16" s="369"/>
      <c r="H16" s="369"/>
      <c r="I16" s="369"/>
      <c r="J16" s="369"/>
      <c r="K16" s="249"/>
    </row>
    <row r="17" spans="2:11" ht="15" customHeight="1">
      <c r="B17" s="252"/>
      <c r="C17" s="253"/>
      <c r="D17" s="253"/>
      <c r="E17" s="254" t="s">
        <v>364</v>
      </c>
      <c r="F17" s="369" t="s">
        <v>365</v>
      </c>
      <c r="G17" s="369"/>
      <c r="H17" s="369"/>
      <c r="I17" s="369"/>
      <c r="J17" s="369"/>
      <c r="K17" s="249"/>
    </row>
    <row r="18" spans="2:11" ht="15" customHeight="1">
      <c r="B18" s="252"/>
      <c r="C18" s="253"/>
      <c r="D18" s="253"/>
      <c r="E18" s="254" t="s">
        <v>366</v>
      </c>
      <c r="F18" s="369" t="s">
        <v>367</v>
      </c>
      <c r="G18" s="369"/>
      <c r="H18" s="369"/>
      <c r="I18" s="369"/>
      <c r="J18" s="369"/>
      <c r="K18" s="249"/>
    </row>
    <row r="19" spans="2:11" ht="15" customHeight="1">
      <c r="B19" s="252"/>
      <c r="C19" s="253"/>
      <c r="D19" s="253"/>
      <c r="E19" s="254" t="s">
        <v>368</v>
      </c>
      <c r="F19" s="369" t="s">
        <v>369</v>
      </c>
      <c r="G19" s="369"/>
      <c r="H19" s="369"/>
      <c r="I19" s="369"/>
      <c r="J19" s="369"/>
      <c r="K19" s="249"/>
    </row>
    <row r="20" spans="2:11" ht="15" customHeight="1">
      <c r="B20" s="252"/>
      <c r="C20" s="253"/>
      <c r="D20" s="253"/>
      <c r="E20" s="254" t="s">
        <v>370</v>
      </c>
      <c r="F20" s="369" t="s">
        <v>371</v>
      </c>
      <c r="G20" s="369"/>
      <c r="H20" s="369"/>
      <c r="I20" s="369"/>
      <c r="J20" s="369"/>
      <c r="K20" s="249"/>
    </row>
    <row r="21" spans="2:11" ht="15" customHeight="1">
      <c r="B21" s="252"/>
      <c r="C21" s="253"/>
      <c r="D21" s="253"/>
      <c r="E21" s="254" t="s">
        <v>372</v>
      </c>
      <c r="F21" s="369" t="s">
        <v>373</v>
      </c>
      <c r="G21" s="369"/>
      <c r="H21" s="369"/>
      <c r="I21" s="369"/>
      <c r="J21" s="369"/>
      <c r="K21" s="249"/>
    </row>
    <row r="22" spans="2:11" ht="12.75" customHeight="1">
      <c r="B22" s="252"/>
      <c r="C22" s="253"/>
      <c r="D22" s="253"/>
      <c r="E22" s="253"/>
      <c r="F22" s="253"/>
      <c r="G22" s="253"/>
      <c r="H22" s="253"/>
      <c r="I22" s="253"/>
      <c r="J22" s="253"/>
      <c r="K22" s="249"/>
    </row>
    <row r="23" spans="2:11" ht="15" customHeight="1">
      <c r="B23" s="252"/>
      <c r="C23" s="369" t="s">
        <v>374</v>
      </c>
      <c r="D23" s="369"/>
      <c r="E23" s="369"/>
      <c r="F23" s="369"/>
      <c r="G23" s="369"/>
      <c r="H23" s="369"/>
      <c r="I23" s="369"/>
      <c r="J23" s="369"/>
      <c r="K23" s="249"/>
    </row>
    <row r="24" spans="2:11" ht="15" customHeight="1">
      <c r="B24" s="252"/>
      <c r="C24" s="369" t="s">
        <v>375</v>
      </c>
      <c r="D24" s="369"/>
      <c r="E24" s="369"/>
      <c r="F24" s="369"/>
      <c r="G24" s="369"/>
      <c r="H24" s="369"/>
      <c r="I24" s="369"/>
      <c r="J24" s="369"/>
      <c r="K24" s="249"/>
    </row>
    <row r="25" spans="2:11" ht="15" customHeight="1">
      <c r="B25" s="252"/>
      <c r="C25" s="251"/>
      <c r="D25" s="369" t="s">
        <v>376</v>
      </c>
      <c r="E25" s="369"/>
      <c r="F25" s="369"/>
      <c r="G25" s="369"/>
      <c r="H25" s="369"/>
      <c r="I25" s="369"/>
      <c r="J25" s="369"/>
      <c r="K25" s="249"/>
    </row>
    <row r="26" spans="2:11" ht="15" customHeight="1">
      <c r="B26" s="252"/>
      <c r="C26" s="253"/>
      <c r="D26" s="369" t="s">
        <v>377</v>
      </c>
      <c r="E26" s="369"/>
      <c r="F26" s="369"/>
      <c r="G26" s="369"/>
      <c r="H26" s="369"/>
      <c r="I26" s="369"/>
      <c r="J26" s="369"/>
      <c r="K26" s="249"/>
    </row>
    <row r="27" spans="2:11" ht="12.75" customHeight="1">
      <c r="B27" s="252"/>
      <c r="C27" s="253"/>
      <c r="D27" s="253"/>
      <c r="E27" s="253"/>
      <c r="F27" s="253"/>
      <c r="G27" s="253"/>
      <c r="H27" s="253"/>
      <c r="I27" s="253"/>
      <c r="J27" s="253"/>
      <c r="K27" s="249"/>
    </row>
    <row r="28" spans="2:11" ht="15" customHeight="1">
      <c r="B28" s="252"/>
      <c r="C28" s="253"/>
      <c r="D28" s="369" t="s">
        <v>378</v>
      </c>
      <c r="E28" s="369"/>
      <c r="F28" s="369"/>
      <c r="G28" s="369"/>
      <c r="H28" s="369"/>
      <c r="I28" s="369"/>
      <c r="J28" s="369"/>
      <c r="K28" s="249"/>
    </row>
    <row r="29" spans="2:11" ht="15" customHeight="1">
      <c r="B29" s="252"/>
      <c r="C29" s="253"/>
      <c r="D29" s="369" t="s">
        <v>379</v>
      </c>
      <c r="E29" s="369"/>
      <c r="F29" s="369"/>
      <c r="G29" s="369"/>
      <c r="H29" s="369"/>
      <c r="I29" s="369"/>
      <c r="J29" s="369"/>
      <c r="K29" s="249"/>
    </row>
    <row r="30" spans="2:11" ht="12.75" customHeight="1">
      <c r="B30" s="252"/>
      <c r="C30" s="253"/>
      <c r="D30" s="253"/>
      <c r="E30" s="253"/>
      <c r="F30" s="253"/>
      <c r="G30" s="253"/>
      <c r="H30" s="253"/>
      <c r="I30" s="253"/>
      <c r="J30" s="253"/>
      <c r="K30" s="249"/>
    </row>
    <row r="31" spans="2:11" ht="15" customHeight="1">
      <c r="B31" s="252"/>
      <c r="C31" s="253"/>
      <c r="D31" s="369" t="s">
        <v>380</v>
      </c>
      <c r="E31" s="369"/>
      <c r="F31" s="369"/>
      <c r="G31" s="369"/>
      <c r="H31" s="369"/>
      <c r="I31" s="369"/>
      <c r="J31" s="369"/>
      <c r="K31" s="249"/>
    </row>
    <row r="32" spans="2:11" ht="15" customHeight="1">
      <c r="B32" s="252"/>
      <c r="C32" s="253"/>
      <c r="D32" s="369" t="s">
        <v>381</v>
      </c>
      <c r="E32" s="369"/>
      <c r="F32" s="369"/>
      <c r="G32" s="369"/>
      <c r="H32" s="369"/>
      <c r="I32" s="369"/>
      <c r="J32" s="369"/>
      <c r="K32" s="249"/>
    </row>
    <row r="33" spans="2:11" ht="15" customHeight="1">
      <c r="B33" s="252"/>
      <c r="C33" s="253"/>
      <c r="D33" s="369" t="s">
        <v>382</v>
      </c>
      <c r="E33" s="369"/>
      <c r="F33" s="369"/>
      <c r="G33" s="369"/>
      <c r="H33" s="369"/>
      <c r="I33" s="369"/>
      <c r="J33" s="369"/>
      <c r="K33" s="249"/>
    </row>
    <row r="34" spans="2:11" ht="15" customHeight="1">
      <c r="B34" s="252"/>
      <c r="C34" s="253"/>
      <c r="D34" s="251"/>
      <c r="E34" s="255" t="s">
        <v>113</v>
      </c>
      <c r="F34" s="251"/>
      <c r="G34" s="369" t="s">
        <v>383</v>
      </c>
      <c r="H34" s="369"/>
      <c r="I34" s="369"/>
      <c r="J34" s="369"/>
      <c r="K34" s="249"/>
    </row>
    <row r="35" spans="2:11" ht="30.75" customHeight="1">
      <c r="B35" s="252"/>
      <c r="C35" s="253"/>
      <c r="D35" s="251"/>
      <c r="E35" s="255" t="s">
        <v>384</v>
      </c>
      <c r="F35" s="251"/>
      <c r="G35" s="369" t="s">
        <v>385</v>
      </c>
      <c r="H35" s="369"/>
      <c r="I35" s="369"/>
      <c r="J35" s="369"/>
      <c r="K35" s="249"/>
    </row>
    <row r="36" spans="2:11" ht="15" customHeight="1">
      <c r="B36" s="252"/>
      <c r="C36" s="253"/>
      <c r="D36" s="251"/>
      <c r="E36" s="255" t="s">
        <v>57</v>
      </c>
      <c r="F36" s="251"/>
      <c r="G36" s="369" t="s">
        <v>386</v>
      </c>
      <c r="H36" s="369"/>
      <c r="I36" s="369"/>
      <c r="J36" s="369"/>
      <c r="K36" s="249"/>
    </row>
    <row r="37" spans="2:11" ht="15" customHeight="1">
      <c r="B37" s="252"/>
      <c r="C37" s="253"/>
      <c r="D37" s="251"/>
      <c r="E37" s="255" t="s">
        <v>114</v>
      </c>
      <c r="F37" s="251"/>
      <c r="G37" s="369" t="s">
        <v>387</v>
      </c>
      <c r="H37" s="369"/>
      <c r="I37" s="369"/>
      <c r="J37" s="369"/>
      <c r="K37" s="249"/>
    </row>
    <row r="38" spans="2:11" ht="15" customHeight="1">
      <c r="B38" s="252"/>
      <c r="C38" s="253"/>
      <c r="D38" s="251"/>
      <c r="E38" s="255" t="s">
        <v>115</v>
      </c>
      <c r="F38" s="251"/>
      <c r="G38" s="369" t="s">
        <v>388</v>
      </c>
      <c r="H38" s="369"/>
      <c r="I38" s="369"/>
      <c r="J38" s="369"/>
      <c r="K38" s="249"/>
    </row>
    <row r="39" spans="2:11" ht="15" customHeight="1">
      <c r="B39" s="252"/>
      <c r="C39" s="253"/>
      <c r="D39" s="251"/>
      <c r="E39" s="255" t="s">
        <v>116</v>
      </c>
      <c r="F39" s="251"/>
      <c r="G39" s="369" t="s">
        <v>389</v>
      </c>
      <c r="H39" s="369"/>
      <c r="I39" s="369"/>
      <c r="J39" s="369"/>
      <c r="K39" s="249"/>
    </row>
    <row r="40" spans="2:11" ht="15" customHeight="1">
      <c r="B40" s="252"/>
      <c r="C40" s="253"/>
      <c r="D40" s="251"/>
      <c r="E40" s="255" t="s">
        <v>390</v>
      </c>
      <c r="F40" s="251"/>
      <c r="G40" s="369" t="s">
        <v>391</v>
      </c>
      <c r="H40" s="369"/>
      <c r="I40" s="369"/>
      <c r="J40" s="369"/>
      <c r="K40" s="249"/>
    </row>
    <row r="41" spans="2:11" ht="15" customHeight="1">
      <c r="B41" s="252"/>
      <c r="C41" s="253"/>
      <c r="D41" s="251"/>
      <c r="E41" s="255"/>
      <c r="F41" s="251"/>
      <c r="G41" s="369" t="s">
        <v>392</v>
      </c>
      <c r="H41" s="369"/>
      <c r="I41" s="369"/>
      <c r="J41" s="369"/>
      <c r="K41" s="249"/>
    </row>
    <row r="42" spans="2:11" ht="15" customHeight="1">
      <c r="B42" s="252"/>
      <c r="C42" s="253"/>
      <c r="D42" s="251"/>
      <c r="E42" s="255" t="s">
        <v>393</v>
      </c>
      <c r="F42" s="251"/>
      <c r="G42" s="369" t="s">
        <v>394</v>
      </c>
      <c r="H42" s="369"/>
      <c r="I42" s="369"/>
      <c r="J42" s="369"/>
      <c r="K42" s="249"/>
    </row>
    <row r="43" spans="2:11" ht="15" customHeight="1">
      <c r="B43" s="252"/>
      <c r="C43" s="253"/>
      <c r="D43" s="251"/>
      <c r="E43" s="255" t="s">
        <v>118</v>
      </c>
      <c r="F43" s="251"/>
      <c r="G43" s="369" t="s">
        <v>395</v>
      </c>
      <c r="H43" s="369"/>
      <c r="I43" s="369"/>
      <c r="J43" s="369"/>
      <c r="K43" s="249"/>
    </row>
    <row r="44" spans="2:11" ht="12.75" customHeight="1">
      <c r="B44" s="252"/>
      <c r="C44" s="253"/>
      <c r="D44" s="251"/>
      <c r="E44" s="251"/>
      <c r="F44" s="251"/>
      <c r="G44" s="251"/>
      <c r="H44" s="251"/>
      <c r="I44" s="251"/>
      <c r="J44" s="251"/>
      <c r="K44" s="249"/>
    </row>
    <row r="45" spans="2:11" ht="15" customHeight="1">
      <c r="B45" s="252"/>
      <c r="C45" s="253"/>
      <c r="D45" s="369" t="s">
        <v>396</v>
      </c>
      <c r="E45" s="369"/>
      <c r="F45" s="369"/>
      <c r="G45" s="369"/>
      <c r="H45" s="369"/>
      <c r="I45" s="369"/>
      <c r="J45" s="369"/>
      <c r="K45" s="249"/>
    </row>
    <row r="46" spans="2:11" ht="15" customHeight="1">
      <c r="B46" s="252"/>
      <c r="C46" s="253"/>
      <c r="D46" s="253"/>
      <c r="E46" s="369" t="s">
        <v>397</v>
      </c>
      <c r="F46" s="369"/>
      <c r="G46" s="369"/>
      <c r="H46" s="369"/>
      <c r="I46" s="369"/>
      <c r="J46" s="369"/>
      <c r="K46" s="249"/>
    </row>
    <row r="47" spans="2:11" ht="15" customHeight="1">
      <c r="B47" s="252"/>
      <c r="C47" s="253"/>
      <c r="D47" s="253"/>
      <c r="E47" s="369" t="s">
        <v>398</v>
      </c>
      <c r="F47" s="369"/>
      <c r="G47" s="369"/>
      <c r="H47" s="369"/>
      <c r="I47" s="369"/>
      <c r="J47" s="369"/>
      <c r="K47" s="249"/>
    </row>
    <row r="48" spans="2:11" ht="15" customHeight="1">
      <c r="B48" s="252"/>
      <c r="C48" s="253"/>
      <c r="D48" s="253"/>
      <c r="E48" s="369" t="s">
        <v>399</v>
      </c>
      <c r="F48" s="369"/>
      <c r="G48" s="369"/>
      <c r="H48" s="369"/>
      <c r="I48" s="369"/>
      <c r="J48" s="369"/>
      <c r="K48" s="249"/>
    </row>
    <row r="49" spans="2:11" ht="15" customHeight="1">
      <c r="B49" s="252"/>
      <c r="C49" s="253"/>
      <c r="D49" s="369" t="s">
        <v>400</v>
      </c>
      <c r="E49" s="369"/>
      <c r="F49" s="369"/>
      <c r="G49" s="369"/>
      <c r="H49" s="369"/>
      <c r="I49" s="369"/>
      <c r="J49" s="369"/>
      <c r="K49" s="249"/>
    </row>
    <row r="50" spans="2:11" ht="25.5" customHeight="1">
      <c r="B50" s="248"/>
      <c r="C50" s="373" t="s">
        <v>401</v>
      </c>
      <c r="D50" s="373"/>
      <c r="E50" s="373"/>
      <c r="F50" s="373"/>
      <c r="G50" s="373"/>
      <c r="H50" s="373"/>
      <c r="I50" s="373"/>
      <c r="J50" s="373"/>
      <c r="K50" s="249"/>
    </row>
    <row r="51" spans="2:11" ht="5.25" customHeight="1">
      <c r="B51" s="248"/>
      <c r="C51" s="250"/>
      <c r="D51" s="250"/>
      <c r="E51" s="250"/>
      <c r="F51" s="250"/>
      <c r="G51" s="250"/>
      <c r="H51" s="250"/>
      <c r="I51" s="250"/>
      <c r="J51" s="250"/>
      <c r="K51" s="249"/>
    </row>
    <row r="52" spans="2:11" ht="15" customHeight="1">
      <c r="B52" s="248"/>
      <c r="C52" s="369" t="s">
        <v>402</v>
      </c>
      <c r="D52" s="369"/>
      <c r="E52" s="369"/>
      <c r="F52" s="369"/>
      <c r="G52" s="369"/>
      <c r="H52" s="369"/>
      <c r="I52" s="369"/>
      <c r="J52" s="369"/>
      <c r="K52" s="249"/>
    </row>
    <row r="53" spans="2:11" ht="15" customHeight="1">
      <c r="B53" s="248"/>
      <c r="C53" s="369" t="s">
        <v>403</v>
      </c>
      <c r="D53" s="369"/>
      <c r="E53" s="369"/>
      <c r="F53" s="369"/>
      <c r="G53" s="369"/>
      <c r="H53" s="369"/>
      <c r="I53" s="369"/>
      <c r="J53" s="369"/>
      <c r="K53" s="249"/>
    </row>
    <row r="54" spans="2:11" ht="12.75" customHeight="1">
      <c r="B54" s="248"/>
      <c r="C54" s="251"/>
      <c r="D54" s="251"/>
      <c r="E54" s="251"/>
      <c r="F54" s="251"/>
      <c r="G54" s="251"/>
      <c r="H54" s="251"/>
      <c r="I54" s="251"/>
      <c r="J54" s="251"/>
      <c r="K54" s="249"/>
    </row>
    <row r="55" spans="2:11" ht="15" customHeight="1">
      <c r="B55" s="248"/>
      <c r="C55" s="369" t="s">
        <v>404</v>
      </c>
      <c r="D55" s="369"/>
      <c r="E55" s="369"/>
      <c r="F55" s="369"/>
      <c r="G55" s="369"/>
      <c r="H55" s="369"/>
      <c r="I55" s="369"/>
      <c r="J55" s="369"/>
      <c r="K55" s="249"/>
    </row>
    <row r="56" spans="2:11" ht="15" customHeight="1">
      <c r="B56" s="248"/>
      <c r="C56" s="253"/>
      <c r="D56" s="369" t="s">
        <v>405</v>
      </c>
      <c r="E56" s="369"/>
      <c r="F56" s="369"/>
      <c r="G56" s="369"/>
      <c r="H56" s="369"/>
      <c r="I56" s="369"/>
      <c r="J56" s="369"/>
      <c r="K56" s="249"/>
    </row>
    <row r="57" spans="2:11" ht="15" customHeight="1">
      <c r="B57" s="248"/>
      <c r="C57" s="253"/>
      <c r="D57" s="369" t="s">
        <v>406</v>
      </c>
      <c r="E57" s="369"/>
      <c r="F57" s="369"/>
      <c r="G57" s="369"/>
      <c r="H57" s="369"/>
      <c r="I57" s="369"/>
      <c r="J57" s="369"/>
      <c r="K57" s="249"/>
    </row>
    <row r="58" spans="2:11" ht="15" customHeight="1">
      <c r="B58" s="248"/>
      <c r="C58" s="253"/>
      <c r="D58" s="369" t="s">
        <v>407</v>
      </c>
      <c r="E58" s="369"/>
      <c r="F58" s="369"/>
      <c r="G58" s="369"/>
      <c r="H58" s="369"/>
      <c r="I58" s="369"/>
      <c r="J58" s="369"/>
      <c r="K58" s="249"/>
    </row>
    <row r="59" spans="2:11" ht="15" customHeight="1">
      <c r="B59" s="248"/>
      <c r="C59" s="253"/>
      <c r="D59" s="369" t="s">
        <v>408</v>
      </c>
      <c r="E59" s="369"/>
      <c r="F59" s="369"/>
      <c r="G59" s="369"/>
      <c r="H59" s="369"/>
      <c r="I59" s="369"/>
      <c r="J59" s="369"/>
      <c r="K59" s="249"/>
    </row>
    <row r="60" spans="2:11" ht="15" customHeight="1">
      <c r="B60" s="248"/>
      <c r="C60" s="253"/>
      <c r="D60" s="372" t="s">
        <v>409</v>
      </c>
      <c r="E60" s="372"/>
      <c r="F60" s="372"/>
      <c r="G60" s="372"/>
      <c r="H60" s="372"/>
      <c r="I60" s="372"/>
      <c r="J60" s="372"/>
      <c r="K60" s="249"/>
    </row>
    <row r="61" spans="2:11" ht="15" customHeight="1">
      <c r="B61" s="248"/>
      <c r="C61" s="253"/>
      <c r="D61" s="369" t="s">
        <v>410</v>
      </c>
      <c r="E61" s="369"/>
      <c r="F61" s="369"/>
      <c r="G61" s="369"/>
      <c r="H61" s="369"/>
      <c r="I61" s="369"/>
      <c r="J61" s="369"/>
      <c r="K61" s="249"/>
    </row>
    <row r="62" spans="2:11" ht="12.75" customHeight="1">
      <c r="B62" s="248"/>
      <c r="C62" s="253"/>
      <c r="D62" s="253"/>
      <c r="E62" s="256"/>
      <c r="F62" s="253"/>
      <c r="G62" s="253"/>
      <c r="H62" s="253"/>
      <c r="I62" s="253"/>
      <c r="J62" s="253"/>
      <c r="K62" s="249"/>
    </row>
    <row r="63" spans="2:11" ht="15" customHeight="1">
      <c r="B63" s="248"/>
      <c r="C63" s="253"/>
      <c r="D63" s="369" t="s">
        <v>411</v>
      </c>
      <c r="E63" s="369"/>
      <c r="F63" s="369"/>
      <c r="G63" s="369"/>
      <c r="H63" s="369"/>
      <c r="I63" s="369"/>
      <c r="J63" s="369"/>
      <c r="K63" s="249"/>
    </row>
    <row r="64" spans="2:11" ht="15" customHeight="1">
      <c r="B64" s="248"/>
      <c r="C64" s="253"/>
      <c r="D64" s="372" t="s">
        <v>412</v>
      </c>
      <c r="E64" s="372"/>
      <c r="F64" s="372"/>
      <c r="G64" s="372"/>
      <c r="H64" s="372"/>
      <c r="I64" s="372"/>
      <c r="J64" s="372"/>
      <c r="K64" s="249"/>
    </row>
    <row r="65" spans="2:11" ht="15" customHeight="1">
      <c r="B65" s="248"/>
      <c r="C65" s="253"/>
      <c r="D65" s="369" t="s">
        <v>413</v>
      </c>
      <c r="E65" s="369"/>
      <c r="F65" s="369"/>
      <c r="G65" s="369"/>
      <c r="H65" s="369"/>
      <c r="I65" s="369"/>
      <c r="J65" s="369"/>
      <c r="K65" s="249"/>
    </row>
    <row r="66" spans="2:11" ht="15" customHeight="1">
      <c r="B66" s="248"/>
      <c r="C66" s="253"/>
      <c r="D66" s="369" t="s">
        <v>414</v>
      </c>
      <c r="E66" s="369"/>
      <c r="F66" s="369"/>
      <c r="G66" s="369"/>
      <c r="H66" s="369"/>
      <c r="I66" s="369"/>
      <c r="J66" s="369"/>
      <c r="K66" s="249"/>
    </row>
    <row r="67" spans="2:11" ht="15" customHeight="1">
      <c r="B67" s="248"/>
      <c r="C67" s="253"/>
      <c r="D67" s="369" t="s">
        <v>415</v>
      </c>
      <c r="E67" s="369"/>
      <c r="F67" s="369"/>
      <c r="G67" s="369"/>
      <c r="H67" s="369"/>
      <c r="I67" s="369"/>
      <c r="J67" s="369"/>
      <c r="K67" s="249"/>
    </row>
    <row r="68" spans="2:11" ht="15" customHeight="1">
      <c r="B68" s="248"/>
      <c r="C68" s="253"/>
      <c r="D68" s="369" t="s">
        <v>416</v>
      </c>
      <c r="E68" s="369"/>
      <c r="F68" s="369"/>
      <c r="G68" s="369"/>
      <c r="H68" s="369"/>
      <c r="I68" s="369"/>
      <c r="J68" s="369"/>
      <c r="K68" s="249"/>
    </row>
    <row r="69" spans="2:11" ht="12.75" customHeight="1">
      <c r="B69" s="257"/>
      <c r="C69" s="258"/>
      <c r="D69" s="258"/>
      <c r="E69" s="258"/>
      <c r="F69" s="258"/>
      <c r="G69" s="258"/>
      <c r="H69" s="258"/>
      <c r="I69" s="258"/>
      <c r="J69" s="258"/>
      <c r="K69" s="259"/>
    </row>
    <row r="70" spans="2:11" ht="18.75" customHeight="1">
      <c r="B70" s="260"/>
      <c r="C70" s="260"/>
      <c r="D70" s="260"/>
      <c r="E70" s="260"/>
      <c r="F70" s="260"/>
      <c r="G70" s="260"/>
      <c r="H70" s="260"/>
      <c r="I70" s="260"/>
      <c r="J70" s="260"/>
      <c r="K70" s="261"/>
    </row>
    <row r="71" spans="2:11" ht="18.75" customHeight="1">
      <c r="B71" s="261"/>
      <c r="C71" s="261"/>
      <c r="D71" s="261"/>
      <c r="E71" s="261"/>
      <c r="F71" s="261"/>
      <c r="G71" s="261"/>
      <c r="H71" s="261"/>
      <c r="I71" s="261"/>
      <c r="J71" s="261"/>
      <c r="K71" s="261"/>
    </row>
    <row r="72" spans="2:11" ht="7.5" customHeight="1">
      <c r="B72" s="262"/>
      <c r="C72" s="263"/>
      <c r="D72" s="263"/>
      <c r="E72" s="263"/>
      <c r="F72" s="263"/>
      <c r="G72" s="263"/>
      <c r="H72" s="263"/>
      <c r="I72" s="263"/>
      <c r="J72" s="263"/>
      <c r="K72" s="264"/>
    </row>
    <row r="73" spans="2:11" ht="45" customHeight="1">
      <c r="B73" s="265"/>
      <c r="C73" s="370" t="s">
        <v>417</v>
      </c>
      <c r="D73" s="370"/>
      <c r="E73" s="370"/>
      <c r="F73" s="370"/>
      <c r="G73" s="370"/>
      <c r="H73" s="370"/>
      <c r="I73" s="370"/>
      <c r="J73" s="370"/>
      <c r="K73" s="266"/>
    </row>
    <row r="74" spans="2:11" ht="17.25" customHeight="1">
      <c r="B74" s="265"/>
      <c r="C74" s="267" t="s">
        <v>418</v>
      </c>
      <c r="D74" s="267"/>
      <c r="E74" s="267"/>
      <c r="F74" s="267" t="s">
        <v>419</v>
      </c>
      <c r="G74" s="268"/>
      <c r="H74" s="267" t="s">
        <v>114</v>
      </c>
      <c r="I74" s="267" t="s">
        <v>61</v>
      </c>
      <c r="J74" s="267" t="s">
        <v>420</v>
      </c>
      <c r="K74" s="266"/>
    </row>
    <row r="75" spans="2:11" ht="17.25" customHeight="1">
      <c r="B75" s="265"/>
      <c r="C75" s="269" t="s">
        <v>421</v>
      </c>
      <c r="D75" s="269"/>
      <c r="E75" s="269"/>
      <c r="F75" s="270" t="s">
        <v>422</v>
      </c>
      <c r="G75" s="271"/>
      <c r="H75" s="269"/>
      <c r="I75" s="269"/>
      <c r="J75" s="269" t="s">
        <v>423</v>
      </c>
      <c r="K75" s="266"/>
    </row>
    <row r="76" spans="2:11" ht="5.25" customHeight="1">
      <c r="B76" s="265"/>
      <c r="C76" s="272"/>
      <c r="D76" s="272"/>
      <c r="E76" s="272"/>
      <c r="F76" s="272"/>
      <c r="G76" s="273"/>
      <c r="H76" s="272"/>
      <c r="I76" s="272"/>
      <c r="J76" s="272"/>
      <c r="K76" s="266"/>
    </row>
    <row r="77" spans="2:11" ht="15" customHeight="1">
      <c r="B77" s="265"/>
      <c r="C77" s="255" t="s">
        <v>57</v>
      </c>
      <c r="D77" s="272"/>
      <c r="E77" s="272"/>
      <c r="F77" s="274" t="s">
        <v>424</v>
      </c>
      <c r="G77" s="273"/>
      <c r="H77" s="255" t="s">
        <v>425</v>
      </c>
      <c r="I77" s="255" t="s">
        <v>426</v>
      </c>
      <c r="J77" s="255">
        <v>20</v>
      </c>
      <c r="K77" s="266"/>
    </row>
    <row r="78" spans="2:11" ht="15" customHeight="1">
      <c r="B78" s="265"/>
      <c r="C78" s="255" t="s">
        <v>427</v>
      </c>
      <c r="D78" s="255"/>
      <c r="E78" s="255"/>
      <c r="F78" s="274" t="s">
        <v>424</v>
      </c>
      <c r="G78" s="273"/>
      <c r="H78" s="255" t="s">
        <v>428</v>
      </c>
      <c r="I78" s="255" t="s">
        <v>426</v>
      </c>
      <c r="J78" s="255">
        <v>120</v>
      </c>
      <c r="K78" s="266"/>
    </row>
    <row r="79" spans="2:11" ht="15" customHeight="1">
      <c r="B79" s="275"/>
      <c r="C79" s="255" t="s">
        <v>429</v>
      </c>
      <c r="D79" s="255"/>
      <c r="E79" s="255"/>
      <c r="F79" s="274" t="s">
        <v>430</v>
      </c>
      <c r="G79" s="273"/>
      <c r="H79" s="255" t="s">
        <v>431</v>
      </c>
      <c r="I79" s="255" t="s">
        <v>426</v>
      </c>
      <c r="J79" s="255">
        <v>50</v>
      </c>
      <c r="K79" s="266"/>
    </row>
    <row r="80" spans="2:11" ht="15" customHeight="1">
      <c r="B80" s="275"/>
      <c r="C80" s="255" t="s">
        <v>432</v>
      </c>
      <c r="D80" s="255"/>
      <c r="E80" s="255"/>
      <c r="F80" s="274" t="s">
        <v>424</v>
      </c>
      <c r="G80" s="273"/>
      <c r="H80" s="255" t="s">
        <v>433</v>
      </c>
      <c r="I80" s="255" t="s">
        <v>434</v>
      </c>
      <c r="J80" s="255"/>
      <c r="K80" s="266"/>
    </row>
    <row r="81" spans="2:11" ht="15" customHeight="1">
      <c r="B81" s="275"/>
      <c r="C81" s="276" t="s">
        <v>435</v>
      </c>
      <c r="D81" s="276"/>
      <c r="E81" s="276"/>
      <c r="F81" s="277" t="s">
        <v>430</v>
      </c>
      <c r="G81" s="276"/>
      <c r="H81" s="276" t="s">
        <v>436</v>
      </c>
      <c r="I81" s="276" t="s">
        <v>426</v>
      </c>
      <c r="J81" s="276">
        <v>15</v>
      </c>
      <c r="K81" s="266"/>
    </row>
    <row r="82" spans="2:11" ht="15" customHeight="1">
      <c r="B82" s="275"/>
      <c r="C82" s="276" t="s">
        <v>437</v>
      </c>
      <c r="D82" s="276"/>
      <c r="E82" s="276"/>
      <c r="F82" s="277" t="s">
        <v>430</v>
      </c>
      <c r="G82" s="276"/>
      <c r="H82" s="276" t="s">
        <v>438</v>
      </c>
      <c r="I82" s="276" t="s">
        <v>426</v>
      </c>
      <c r="J82" s="276">
        <v>15</v>
      </c>
      <c r="K82" s="266"/>
    </row>
    <row r="83" spans="2:11" ht="15" customHeight="1">
      <c r="B83" s="275"/>
      <c r="C83" s="276" t="s">
        <v>439</v>
      </c>
      <c r="D83" s="276"/>
      <c r="E83" s="276"/>
      <c r="F83" s="277" t="s">
        <v>430</v>
      </c>
      <c r="G83" s="276"/>
      <c r="H83" s="276" t="s">
        <v>440</v>
      </c>
      <c r="I83" s="276" t="s">
        <v>426</v>
      </c>
      <c r="J83" s="276">
        <v>20</v>
      </c>
      <c r="K83" s="266"/>
    </row>
    <row r="84" spans="2:11" ht="15" customHeight="1">
      <c r="B84" s="275"/>
      <c r="C84" s="276" t="s">
        <v>441</v>
      </c>
      <c r="D84" s="276"/>
      <c r="E84" s="276"/>
      <c r="F84" s="277" t="s">
        <v>430</v>
      </c>
      <c r="G84" s="276"/>
      <c r="H84" s="276" t="s">
        <v>442</v>
      </c>
      <c r="I84" s="276" t="s">
        <v>426</v>
      </c>
      <c r="J84" s="276">
        <v>20</v>
      </c>
      <c r="K84" s="266"/>
    </row>
    <row r="85" spans="2:11" ht="15" customHeight="1">
      <c r="B85" s="275"/>
      <c r="C85" s="255" t="s">
        <v>443</v>
      </c>
      <c r="D85" s="255"/>
      <c r="E85" s="255"/>
      <c r="F85" s="274" t="s">
        <v>430</v>
      </c>
      <c r="G85" s="273"/>
      <c r="H85" s="255" t="s">
        <v>444</v>
      </c>
      <c r="I85" s="255" t="s">
        <v>426</v>
      </c>
      <c r="J85" s="255">
        <v>50</v>
      </c>
      <c r="K85" s="266"/>
    </row>
    <row r="86" spans="2:11" ht="15" customHeight="1">
      <c r="B86" s="275"/>
      <c r="C86" s="255" t="s">
        <v>445</v>
      </c>
      <c r="D86" s="255"/>
      <c r="E86" s="255"/>
      <c r="F86" s="274" t="s">
        <v>430</v>
      </c>
      <c r="G86" s="273"/>
      <c r="H86" s="255" t="s">
        <v>446</v>
      </c>
      <c r="I86" s="255" t="s">
        <v>426</v>
      </c>
      <c r="J86" s="255">
        <v>20</v>
      </c>
      <c r="K86" s="266"/>
    </row>
    <row r="87" spans="2:11" ht="15" customHeight="1">
      <c r="B87" s="275"/>
      <c r="C87" s="255" t="s">
        <v>447</v>
      </c>
      <c r="D87" s="255"/>
      <c r="E87" s="255"/>
      <c r="F87" s="274" t="s">
        <v>430</v>
      </c>
      <c r="G87" s="273"/>
      <c r="H87" s="255" t="s">
        <v>448</v>
      </c>
      <c r="I87" s="255" t="s">
        <v>426</v>
      </c>
      <c r="J87" s="255">
        <v>20</v>
      </c>
      <c r="K87" s="266"/>
    </row>
    <row r="88" spans="2:11" ht="15" customHeight="1">
      <c r="B88" s="275"/>
      <c r="C88" s="255" t="s">
        <v>449</v>
      </c>
      <c r="D88" s="255"/>
      <c r="E88" s="255"/>
      <c r="F88" s="274" t="s">
        <v>430</v>
      </c>
      <c r="G88" s="273"/>
      <c r="H88" s="255" t="s">
        <v>450</v>
      </c>
      <c r="I88" s="255" t="s">
        <v>426</v>
      </c>
      <c r="J88" s="255">
        <v>50</v>
      </c>
      <c r="K88" s="266"/>
    </row>
    <row r="89" spans="2:11" ht="15" customHeight="1">
      <c r="B89" s="275"/>
      <c r="C89" s="255" t="s">
        <v>451</v>
      </c>
      <c r="D89" s="255"/>
      <c r="E89" s="255"/>
      <c r="F89" s="274" t="s">
        <v>430</v>
      </c>
      <c r="G89" s="273"/>
      <c r="H89" s="255" t="s">
        <v>451</v>
      </c>
      <c r="I89" s="255" t="s">
        <v>426</v>
      </c>
      <c r="J89" s="255">
        <v>50</v>
      </c>
      <c r="K89" s="266"/>
    </row>
    <row r="90" spans="2:11" ht="15" customHeight="1">
      <c r="B90" s="275"/>
      <c r="C90" s="255" t="s">
        <v>119</v>
      </c>
      <c r="D90" s="255"/>
      <c r="E90" s="255"/>
      <c r="F90" s="274" t="s">
        <v>430</v>
      </c>
      <c r="G90" s="273"/>
      <c r="H90" s="255" t="s">
        <v>452</v>
      </c>
      <c r="I90" s="255" t="s">
        <v>426</v>
      </c>
      <c r="J90" s="255">
        <v>255</v>
      </c>
      <c r="K90" s="266"/>
    </row>
    <row r="91" spans="2:11" ht="15" customHeight="1">
      <c r="B91" s="275"/>
      <c r="C91" s="255" t="s">
        <v>453</v>
      </c>
      <c r="D91" s="255"/>
      <c r="E91" s="255"/>
      <c r="F91" s="274" t="s">
        <v>424</v>
      </c>
      <c r="G91" s="273"/>
      <c r="H91" s="255" t="s">
        <v>454</v>
      </c>
      <c r="I91" s="255" t="s">
        <v>455</v>
      </c>
      <c r="J91" s="255"/>
      <c r="K91" s="266"/>
    </row>
    <row r="92" spans="2:11" ht="15" customHeight="1">
      <c r="B92" s="275"/>
      <c r="C92" s="255" t="s">
        <v>456</v>
      </c>
      <c r="D92" s="255"/>
      <c r="E92" s="255"/>
      <c r="F92" s="274" t="s">
        <v>424</v>
      </c>
      <c r="G92" s="273"/>
      <c r="H92" s="255" t="s">
        <v>457</v>
      </c>
      <c r="I92" s="255" t="s">
        <v>458</v>
      </c>
      <c r="J92" s="255"/>
      <c r="K92" s="266"/>
    </row>
    <row r="93" spans="2:11" ht="15" customHeight="1">
      <c r="B93" s="275"/>
      <c r="C93" s="255" t="s">
        <v>459</v>
      </c>
      <c r="D93" s="255"/>
      <c r="E93" s="255"/>
      <c r="F93" s="274" t="s">
        <v>424</v>
      </c>
      <c r="G93" s="273"/>
      <c r="H93" s="255" t="s">
        <v>459</v>
      </c>
      <c r="I93" s="255" t="s">
        <v>458</v>
      </c>
      <c r="J93" s="255"/>
      <c r="K93" s="266"/>
    </row>
    <row r="94" spans="2:11" ht="15" customHeight="1">
      <c r="B94" s="275"/>
      <c r="C94" s="255" t="s">
        <v>42</v>
      </c>
      <c r="D94" s="255"/>
      <c r="E94" s="255"/>
      <c r="F94" s="274" t="s">
        <v>424</v>
      </c>
      <c r="G94" s="273"/>
      <c r="H94" s="255" t="s">
        <v>460</v>
      </c>
      <c r="I94" s="255" t="s">
        <v>458</v>
      </c>
      <c r="J94" s="255"/>
      <c r="K94" s="266"/>
    </row>
    <row r="95" spans="2:11" ht="15" customHeight="1">
      <c r="B95" s="275"/>
      <c r="C95" s="255" t="s">
        <v>52</v>
      </c>
      <c r="D95" s="255"/>
      <c r="E95" s="255"/>
      <c r="F95" s="274" t="s">
        <v>424</v>
      </c>
      <c r="G95" s="273"/>
      <c r="H95" s="255" t="s">
        <v>461</v>
      </c>
      <c r="I95" s="255" t="s">
        <v>458</v>
      </c>
      <c r="J95" s="255"/>
      <c r="K95" s="266"/>
    </row>
    <row r="96" spans="2:11" ht="15" customHeight="1">
      <c r="B96" s="278"/>
      <c r="C96" s="279"/>
      <c r="D96" s="279"/>
      <c r="E96" s="279"/>
      <c r="F96" s="279"/>
      <c r="G96" s="279"/>
      <c r="H96" s="279"/>
      <c r="I96" s="279"/>
      <c r="J96" s="279"/>
      <c r="K96" s="280"/>
    </row>
    <row r="97" spans="2:11" ht="18.75" customHeight="1">
      <c r="B97" s="281"/>
      <c r="C97" s="282"/>
      <c r="D97" s="282"/>
      <c r="E97" s="282"/>
      <c r="F97" s="282"/>
      <c r="G97" s="282"/>
      <c r="H97" s="282"/>
      <c r="I97" s="282"/>
      <c r="J97" s="282"/>
      <c r="K97" s="281"/>
    </row>
    <row r="98" spans="2:11" ht="18.75" customHeight="1">
      <c r="B98" s="261"/>
      <c r="C98" s="261"/>
      <c r="D98" s="261"/>
      <c r="E98" s="261"/>
      <c r="F98" s="261"/>
      <c r="G98" s="261"/>
      <c r="H98" s="261"/>
      <c r="I98" s="261"/>
      <c r="J98" s="261"/>
      <c r="K98" s="261"/>
    </row>
    <row r="99" spans="2:11" ht="7.5" customHeight="1">
      <c r="B99" s="262"/>
      <c r="C99" s="263"/>
      <c r="D99" s="263"/>
      <c r="E99" s="263"/>
      <c r="F99" s="263"/>
      <c r="G99" s="263"/>
      <c r="H99" s="263"/>
      <c r="I99" s="263"/>
      <c r="J99" s="263"/>
      <c r="K99" s="264"/>
    </row>
    <row r="100" spans="2:11" ht="45" customHeight="1">
      <c r="B100" s="265"/>
      <c r="C100" s="370" t="s">
        <v>462</v>
      </c>
      <c r="D100" s="370"/>
      <c r="E100" s="370"/>
      <c r="F100" s="370"/>
      <c r="G100" s="370"/>
      <c r="H100" s="370"/>
      <c r="I100" s="370"/>
      <c r="J100" s="370"/>
      <c r="K100" s="266"/>
    </row>
    <row r="101" spans="2:11" ht="17.25" customHeight="1">
      <c r="B101" s="265"/>
      <c r="C101" s="267" t="s">
        <v>418</v>
      </c>
      <c r="D101" s="267"/>
      <c r="E101" s="267"/>
      <c r="F101" s="267" t="s">
        <v>419</v>
      </c>
      <c r="G101" s="268"/>
      <c r="H101" s="267" t="s">
        <v>114</v>
      </c>
      <c r="I101" s="267" t="s">
        <v>61</v>
      </c>
      <c r="J101" s="267" t="s">
        <v>420</v>
      </c>
      <c r="K101" s="266"/>
    </row>
    <row r="102" spans="2:11" ht="17.25" customHeight="1">
      <c r="B102" s="265"/>
      <c r="C102" s="269" t="s">
        <v>421</v>
      </c>
      <c r="D102" s="269"/>
      <c r="E102" s="269"/>
      <c r="F102" s="270" t="s">
        <v>422</v>
      </c>
      <c r="G102" s="271"/>
      <c r="H102" s="269"/>
      <c r="I102" s="269"/>
      <c r="J102" s="269" t="s">
        <v>423</v>
      </c>
      <c r="K102" s="266"/>
    </row>
    <row r="103" spans="2:11" ht="5.25" customHeight="1">
      <c r="B103" s="265"/>
      <c r="C103" s="267"/>
      <c r="D103" s="267"/>
      <c r="E103" s="267"/>
      <c r="F103" s="267"/>
      <c r="G103" s="283"/>
      <c r="H103" s="267"/>
      <c r="I103" s="267"/>
      <c r="J103" s="267"/>
      <c r="K103" s="266"/>
    </row>
    <row r="104" spans="2:11" ht="15" customHeight="1">
      <c r="B104" s="265"/>
      <c r="C104" s="255" t="s">
        <v>57</v>
      </c>
      <c r="D104" s="272"/>
      <c r="E104" s="272"/>
      <c r="F104" s="274" t="s">
        <v>424</v>
      </c>
      <c r="G104" s="283"/>
      <c r="H104" s="255" t="s">
        <v>463</v>
      </c>
      <c r="I104" s="255" t="s">
        <v>426</v>
      </c>
      <c r="J104" s="255">
        <v>20</v>
      </c>
      <c r="K104" s="266"/>
    </row>
    <row r="105" spans="2:11" ht="15" customHeight="1">
      <c r="B105" s="265"/>
      <c r="C105" s="255" t="s">
        <v>427</v>
      </c>
      <c r="D105" s="255"/>
      <c r="E105" s="255"/>
      <c r="F105" s="274" t="s">
        <v>424</v>
      </c>
      <c r="G105" s="255"/>
      <c r="H105" s="255" t="s">
        <v>463</v>
      </c>
      <c r="I105" s="255" t="s">
        <v>426</v>
      </c>
      <c r="J105" s="255">
        <v>120</v>
      </c>
      <c r="K105" s="266"/>
    </row>
    <row r="106" spans="2:11" ht="15" customHeight="1">
      <c r="B106" s="275"/>
      <c r="C106" s="255" t="s">
        <v>429</v>
      </c>
      <c r="D106" s="255"/>
      <c r="E106" s="255"/>
      <c r="F106" s="274" t="s">
        <v>430</v>
      </c>
      <c r="G106" s="255"/>
      <c r="H106" s="255" t="s">
        <v>463</v>
      </c>
      <c r="I106" s="255" t="s">
        <v>426</v>
      </c>
      <c r="J106" s="255">
        <v>50</v>
      </c>
      <c r="K106" s="266"/>
    </row>
    <row r="107" spans="2:11" ht="15" customHeight="1">
      <c r="B107" s="275"/>
      <c r="C107" s="255" t="s">
        <v>432</v>
      </c>
      <c r="D107" s="255"/>
      <c r="E107" s="255"/>
      <c r="F107" s="274" t="s">
        <v>424</v>
      </c>
      <c r="G107" s="255"/>
      <c r="H107" s="255" t="s">
        <v>463</v>
      </c>
      <c r="I107" s="255" t="s">
        <v>434</v>
      </c>
      <c r="J107" s="255"/>
      <c r="K107" s="266"/>
    </row>
    <row r="108" spans="2:11" ht="15" customHeight="1">
      <c r="B108" s="275"/>
      <c r="C108" s="255" t="s">
        <v>443</v>
      </c>
      <c r="D108" s="255"/>
      <c r="E108" s="255"/>
      <c r="F108" s="274" t="s">
        <v>430</v>
      </c>
      <c r="G108" s="255"/>
      <c r="H108" s="255" t="s">
        <v>463</v>
      </c>
      <c r="I108" s="255" t="s">
        <v>426</v>
      </c>
      <c r="J108" s="255">
        <v>50</v>
      </c>
      <c r="K108" s="266"/>
    </row>
    <row r="109" spans="2:11" ht="15" customHeight="1">
      <c r="B109" s="275"/>
      <c r="C109" s="255" t="s">
        <v>451</v>
      </c>
      <c r="D109" s="255"/>
      <c r="E109" s="255"/>
      <c r="F109" s="274" t="s">
        <v>430</v>
      </c>
      <c r="G109" s="255"/>
      <c r="H109" s="255" t="s">
        <v>463</v>
      </c>
      <c r="I109" s="255" t="s">
        <v>426</v>
      </c>
      <c r="J109" s="255">
        <v>50</v>
      </c>
      <c r="K109" s="266"/>
    </row>
    <row r="110" spans="2:11" ht="15" customHeight="1">
      <c r="B110" s="275"/>
      <c r="C110" s="255" t="s">
        <v>449</v>
      </c>
      <c r="D110" s="255"/>
      <c r="E110" s="255"/>
      <c r="F110" s="274" t="s">
        <v>430</v>
      </c>
      <c r="G110" s="255"/>
      <c r="H110" s="255" t="s">
        <v>463</v>
      </c>
      <c r="I110" s="255" t="s">
        <v>426</v>
      </c>
      <c r="J110" s="255">
        <v>50</v>
      </c>
      <c r="K110" s="266"/>
    </row>
    <row r="111" spans="2:11" ht="15" customHeight="1">
      <c r="B111" s="275"/>
      <c r="C111" s="255" t="s">
        <v>57</v>
      </c>
      <c r="D111" s="255"/>
      <c r="E111" s="255"/>
      <c r="F111" s="274" t="s">
        <v>424</v>
      </c>
      <c r="G111" s="255"/>
      <c r="H111" s="255" t="s">
        <v>464</v>
      </c>
      <c r="I111" s="255" t="s">
        <v>426</v>
      </c>
      <c r="J111" s="255">
        <v>20</v>
      </c>
      <c r="K111" s="266"/>
    </row>
    <row r="112" spans="2:11" ht="15" customHeight="1">
      <c r="B112" s="275"/>
      <c r="C112" s="255" t="s">
        <v>465</v>
      </c>
      <c r="D112" s="255"/>
      <c r="E112" s="255"/>
      <c r="F112" s="274" t="s">
        <v>424</v>
      </c>
      <c r="G112" s="255"/>
      <c r="H112" s="255" t="s">
        <v>466</v>
      </c>
      <c r="I112" s="255" t="s">
        <v>426</v>
      </c>
      <c r="J112" s="255">
        <v>120</v>
      </c>
      <c r="K112" s="266"/>
    </row>
    <row r="113" spans="2:11" ht="15" customHeight="1">
      <c r="B113" s="275"/>
      <c r="C113" s="255" t="s">
        <v>42</v>
      </c>
      <c r="D113" s="255"/>
      <c r="E113" s="255"/>
      <c r="F113" s="274" t="s">
        <v>424</v>
      </c>
      <c r="G113" s="255"/>
      <c r="H113" s="255" t="s">
        <v>467</v>
      </c>
      <c r="I113" s="255" t="s">
        <v>458</v>
      </c>
      <c r="J113" s="255"/>
      <c r="K113" s="266"/>
    </row>
    <row r="114" spans="2:11" ht="15" customHeight="1">
      <c r="B114" s="275"/>
      <c r="C114" s="255" t="s">
        <v>52</v>
      </c>
      <c r="D114" s="255"/>
      <c r="E114" s="255"/>
      <c r="F114" s="274" t="s">
        <v>424</v>
      </c>
      <c r="G114" s="255"/>
      <c r="H114" s="255" t="s">
        <v>468</v>
      </c>
      <c r="I114" s="255" t="s">
        <v>458</v>
      </c>
      <c r="J114" s="255"/>
      <c r="K114" s="266"/>
    </row>
    <row r="115" spans="2:11" ht="15" customHeight="1">
      <c r="B115" s="275"/>
      <c r="C115" s="255" t="s">
        <v>61</v>
      </c>
      <c r="D115" s="255"/>
      <c r="E115" s="255"/>
      <c r="F115" s="274" t="s">
        <v>424</v>
      </c>
      <c r="G115" s="255"/>
      <c r="H115" s="255" t="s">
        <v>469</v>
      </c>
      <c r="I115" s="255" t="s">
        <v>470</v>
      </c>
      <c r="J115" s="255"/>
      <c r="K115" s="266"/>
    </row>
    <row r="116" spans="2:11" ht="15" customHeight="1">
      <c r="B116" s="278"/>
      <c r="C116" s="284"/>
      <c r="D116" s="284"/>
      <c r="E116" s="284"/>
      <c r="F116" s="284"/>
      <c r="G116" s="284"/>
      <c r="H116" s="284"/>
      <c r="I116" s="284"/>
      <c r="J116" s="284"/>
      <c r="K116" s="280"/>
    </row>
    <row r="117" spans="2:11" ht="18.75" customHeight="1">
      <c r="B117" s="285"/>
      <c r="C117" s="251"/>
      <c r="D117" s="251"/>
      <c r="E117" s="251"/>
      <c r="F117" s="286"/>
      <c r="G117" s="251"/>
      <c r="H117" s="251"/>
      <c r="I117" s="251"/>
      <c r="J117" s="251"/>
      <c r="K117" s="285"/>
    </row>
    <row r="118" spans="2:11" ht="18.75" customHeight="1">
      <c r="B118" s="261"/>
      <c r="C118" s="261"/>
      <c r="D118" s="261"/>
      <c r="E118" s="261"/>
      <c r="F118" s="261"/>
      <c r="G118" s="261"/>
      <c r="H118" s="261"/>
      <c r="I118" s="261"/>
      <c r="J118" s="261"/>
      <c r="K118" s="261"/>
    </row>
    <row r="119" spans="2:11" ht="7.5" customHeight="1">
      <c r="B119" s="287"/>
      <c r="C119" s="288"/>
      <c r="D119" s="288"/>
      <c r="E119" s="288"/>
      <c r="F119" s="288"/>
      <c r="G119" s="288"/>
      <c r="H119" s="288"/>
      <c r="I119" s="288"/>
      <c r="J119" s="288"/>
      <c r="K119" s="289"/>
    </row>
    <row r="120" spans="2:11" ht="45" customHeight="1">
      <c r="B120" s="290"/>
      <c r="C120" s="371" t="s">
        <v>471</v>
      </c>
      <c r="D120" s="371"/>
      <c r="E120" s="371"/>
      <c r="F120" s="371"/>
      <c r="G120" s="371"/>
      <c r="H120" s="371"/>
      <c r="I120" s="371"/>
      <c r="J120" s="371"/>
      <c r="K120" s="291"/>
    </row>
    <row r="121" spans="2:11" ht="17.25" customHeight="1">
      <c r="B121" s="292"/>
      <c r="C121" s="267" t="s">
        <v>418</v>
      </c>
      <c r="D121" s="267"/>
      <c r="E121" s="267"/>
      <c r="F121" s="267" t="s">
        <v>419</v>
      </c>
      <c r="G121" s="268"/>
      <c r="H121" s="267" t="s">
        <v>114</v>
      </c>
      <c r="I121" s="267" t="s">
        <v>61</v>
      </c>
      <c r="J121" s="267" t="s">
        <v>420</v>
      </c>
      <c r="K121" s="293"/>
    </row>
    <row r="122" spans="2:11" ht="17.25" customHeight="1">
      <c r="B122" s="292"/>
      <c r="C122" s="269" t="s">
        <v>421</v>
      </c>
      <c r="D122" s="269"/>
      <c r="E122" s="269"/>
      <c r="F122" s="270" t="s">
        <v>422</v>
      </c>
      <c r="G122" s="271"/>
      <c r="H122" s="269"/>
      <c r="I122" s="269"/>
      <c r="J122" s="269" t="s">
        <v>423</v>
      </c>
      <c r="K122" s="293"/>
    </row>
    <row r="123" spans="2:11" ht="5.25" customHeight="1">
      <c r="B123" s="294"/>
      <c r="C123" s="272"/>
      <c r="D123" s="272"/>
      <c r="E123" s="272"/>
      <c r="F123" s="272"/>
      <c r="G123" s="255"/>
      <c r="H123" s="272"/>
      <c r="I123" s="272"/>
      <c r="J123" s="272"/>
      <c r="K123" s="295"/>
    </row>
    <row r="124" spans="2:11" ht="15" customHeight="1">
      <c r="B124" s="294"/>
      <c r="C124" s="255" t="s">
        <v>427</v>
      </c>
      <c r="D124" s="272"/>
      <c r="E124" s="272"/>
      <c r="F124" s="274" t="s">
        <v>424</v>
      </c>
      <c r="G124" s="255"/>
      <c r="H124" s="255" t="s">
        <v>463</v>
      </c>
      <c r="I124" s="255" t="s">
        <v>426</v>
      </c>
      <c r="J124" s="255">
        <v>120</v>
      </c>
      <c r="K124" s="296"/>
    </row>
    <row r="125" spans="2:11" ht="15" customHeight="1">
      <c r="B125" s="294"/>
      <c r="C125" s="255" t="s">
        <v>472</v>
      </c>
      <c r="D125" s="255"/>
      <c r="E125" s="255"/>
      <c r="F125" s="274" t="s">
        <v>424</v>
      </c>
      <c r="G125" s="255"/>
      <c r="H125" s="255" t="s">
        <v>473</v>
      </c>
      <c r="I125" s="255" t="s">
        <v>426</v>
      </c>
      <c r="J125" s="255" t="s">
        <v>474</v>
      </c>
      <c r="K125" s="296"/>
    </row>
    <row r="126" spans="2:11" ht="15" customHeight="1">
      <c r="B126" s="294"/>
      <c r="C126" s="255" t="s">
        <v>372</v>
      </c>
      <c r="D126" s="255"/>
      <c r="E126" s="255"/>
      <c r="F126" s="274" t="s">
        <v>424</v>
      </c>
      <c r="G126" s="255"/>
      <c r="H126" s="255" t="s">
        <v>475</v>
      </c>
      <c r="I126" s="255" t="s">
        <v>426</v>
      </c>
      <c r="J126" s="255" t="s">
        <v>474</v>
      </c>
      <c r="K126" s="296"/>
    </row>
    <row r="127" spans="2:11" ht="15" customHeight="1">
      <c r="B127" s="294"/>
      <c r="C127" s="255" t="s">
        <v>435</v>
      </c>
      <c r="D127" s="255"/>
      <c r="E127" s="255"/>
      <c r="F127" s="274" t="s">
        <v>430</v>
      </c>
      <c r="G127" s="255"/>
      <c r="H127" s="255" t="s">
        <v>436</v>
      </c>
      <c r="I127" s="255" t="s">
        <v>426</v>
      </c>
      <c r="J127" s="255">
        <v>15</v>
      </c>
      <c r="K127" s="296"/>
    </row>
    <row r="128" spans="2:11" ht="15" customHeight="1">
      <c r="B128" s="294"/>
      <c r="C128" s="276" t="s">
        <v>437</v>
      </c>
      <c r="D128" s="276"/>
      <c r="E128" s="276"/>
      <c r="F128" s="277" t="s">
        <v>430</v>
      </c>
      <c r="G128" s="276"/>
      <c r="H128" s="276" t="s">
        <v>438</v>
      </c>
      <c r="I128" s="276" t="s">
        <v>426</v>
      </c>
      <c r="J128" s="276">
        <v>15</v>
      </c>
      <c r="K128" s="296"/>
    </row>
    <row r="129" spans="2:11" ht="15" customHeight="1">
      <c r="B129" s="294"/>
      <c r="C129" s="276" t="s">
        <v>439</v>
      </c>
      <c r="D129" s="276"/>
      <c r="E129" s="276"/>
      <c r="F129" s="277" t="s">
        <v>430</v>
      </c>
      <c r="G129" s="276"/>
      <c r="H129" s="276" t="s">
        <v>440</v>
      </c>
      <c r="I129" s="276" t="s">
        <v>426</v>
      </c>
      <c r="J129" s="276">
        <v>20</v>
      </c>
      <c r="K129" s="296"/>
    </row>
    <row r="130" spans="2:11" ht="15" customHeight="1">
      <c r="B130" s="294"/>
      <c r="C130" s="276" t="s">
        <v>441</v>
      </c>
      <c r="D130" s="276"/>
      <c r="E130" s="276"/>
      <c r="F130" s="277" t="s">
        <v>430</v>
      </c>
      <c r="G130" s="276"/>
      <c r="H130" s="276" t="s">
        <v>442</v>
      </c>
      <c r="I130" s="276" t="s">
        <v>426</v>
      </c>
      <c r="J130" s="276">
        <v>20</v>
      </c>
      <c r="K130" s="296"/>
    </row>
    <row r="131" spans="2:11" ht="15" customHeight="1">
      <c r="B131" s="294"/>
      <c r="C131" s="255" t="s">
        <v>429</v>
      </c>
      <c r="D131" s="255"/>
      <c r="E131" s="255"/>
      <c r="F131" s="274" t="s">
        <v>430</v>
      </c>
      <c r="G131" s="255"/>
      <c r="H131" s="255" t="s">
        <v>463</v>
      </c>
      <c r="I131" s="255" t="s">
        <v>426</v>
      </c>
      <c r="J131" s="255">
        <v>50</v>
      </c>
      <c r="K131" s="296"/>
    </row>
    <row r="132" spans="2:11" ht="15" customHeight="1">
      <c r="B132" s="294"/>
      <c r="C132" s="255" t="s">
        <v>443</v>
      </c>
      <c r="D132" s="255"/>
      <c r="E132" s="255"/>
      <c r="F132" s="274" t="s">
        <v>430</v>
      </c>
      <c r="G132" s="255"/>
      <c r="H132" s="255" t="s">
        <v>463</v>
      </c>
      <c r="I132" s="255" t="s">
        <v>426</v>
      </c>
      <c r="J132" s="255">
        <v>50</v>
      </c>
      <c r="K132" s="296"/>
    </row>
    <row r="133" spans="2:11" ht="15" customHeight="1">
      <c r="B133" s="294"/>
      <c r="C133" s="255" t="s">
        <v>449</v>
      </c>
      <c r="D133" s="255"/>
      <c r="E133" s="255"/>
      <c r="F133" s="274" t="s">
        <v>430</v>
      </c>
      <c r="G133" s="255"/>
      <c r="H133" s="255" t="s">
        <v>463</v>
      </c>
      <c r="I133" s="255" t="s">
        <v>426</v>
      </c>
      <c r="J133" s="255">
        <v>50</v>
      </c>
      <c r="K133" s="296"/>
    </row>
    <row r="134" spans="2:11" ht="15" customHeight="1">
      <c r="B134" s="294"/>
      <c r="C134" s="255" t="s">
        <v>451</v>
      </c>
      <c r="D134" s="255"/>
      <c r="E134" s="255"/>
      <c r="F134" s="274" t="s">
        <v>430</v>
      </c>
      <c r="G134" s="255"/>
      <c r="H134" s="255" t="s">
        <v>463</v>
      </c>
      <c r="I134" s="255" t="s">
        <v>426</v>
      </c>
      <c r="J134" s="255">
        <v>50</v>
      </c>
      <c r="K134" s="296"/>
    </row>
    <row r="135" spans="2:11" ht="15" customHeight="1">
      <c r="B135" s="294"/>
      <c r="C135" s="255" t="s">
        <v>119</v>
      </c>
      <c r="D135" s="255"/>
      <c r="E135" s="255"/>
      <c r="F135" s="274" t="s">
        <v>430</v>
      </c>
      <c r="G135" s="255"/>
      <c r="H135" s="255" t="s">
        <v>476</v>
      </c>
      <c r="I135" s="255" t="s">
        <v>426</v>
      </c>
      <c r="J135" s="255">
        <v>255</v>
      </c>
      <c r="K135" s="296"/>
    </row>
    <row r="136" spans="2:11" ht="15" customHeight="1">
      <c r="B136" s="294"/>
      <c r="C136" s="255" t="s">
        <v>453</v>
      </c>
      <c r="D136" s="255"/>
      <c r="E136" s="255"/>
      <c r="F136" s="274" t="s">
        <v>424</v>
      </c>
      <c r="G136" s="255"/>
      <c r="H136" s="255" t="s">
        <v>477</v>
      </c>
      <c r="I136" s="255" t="s">
        <v>455</v>
      </c>
      <c r="J136" s="255"/>
      <c r="K136" s="296"/>
    </row>
    <row r="137" spans="2:11" ht="15" customHeight="1">
      <c r="B137" s="294"/>
      <c r="C137" s="255" t="s">
        <v>456</v>
      </c>
      <c r="D137" s="255"/>
      <c r="E137" s="255"/>
      <c r="F137" s="274" t="s">
        <v>424</v>
      </c>
      <c r="G137" s="255"/>
      <c r="H137" s="255" t="s">
        <v>478</v>
      </c>
      <c r="I137" s="255" t="s">
        <v>458</v>
      </c>
      <c r="J137" s="255"/>
      <c r="K137" s="296"/>
    </row>
    <row r="138" spans="2:11" ht="15" customHeight="1">
      <c r="B138" s="294"/>
      <c r="C138" s="255" t="s">
        <v>459</v>
      </c>
      <c r="D138" s="255"/>
      <c r="E138" s="255"/>
      <c r="F138" s="274" t="s">
        <v>424</v>
      </c>
      <c r="G138" s="255"/>
      <c r="H138" s="255" t="s">
        <v>459</v>
      </c>
      <c r="I138" s="255" t="s">
        <v>458</v>
      </c>
      <c r="J138" s="255"/>
      <c r="K138" s="296"/>
    </row>
    <row r="139" spans="2:11" ht="15" customHeight="1">
      <c r="B139" s="294"/>
      <c r="C139" s="255" t="s">
        <v>42</v>
      </c>
      <c r="D139" s="255"/>
      <c r="E139" s="255"/>
      <c r="F139" s="274" t="s">
        <v>424</v>
      </c>
      <c r="G139" s="255"/>
      <c r="H139" s="255" t="s">
        <v>479</v>
      </c>
      <c r="I139" s="255" t="s">
        <v>458</v>
      </c>
      <c r="J139" s="255"/>
      <c r="K139" s="296"/>
    </row>
    <row r="140" spans="2:11" ht="15" customHeight="1">
      <c r="B140" s="294"/>
      <c r="C140" s="255" t="s">
        <v>480</v>
      </c>
      <c r="D140" s="255"/>
      <c r="E140" s="255"/>
      <c r="F140" s="274" t="s">
        <v>424</v>
      </c>
      <c r="G140" s="255"/>
      <c r="H140" s="255" t="s">
        <v>481</v>
      </c>
      <c r="I140" s="255" t="s">
        <v>458</v>
      </c>
      <c r="J140" s="255"/>
      <c r="K140" s="296"/>
    </row>
    <row r="141" spans="2:11" ht="15" customHeight="1">
      <c r="B141" s="297"/>
      <c r="C141" s="298"/>
      <c r="D141" s="298"/>
      <c r="E141" s="298"/>
      <c r="F141" s="298"/>
      <c r="G141" s="298"/>
      <c r="H141" s="298"/>
      <c r="I141" s="298"/>
      <c r="J141" s="298"/>
      <c r="K141" s="299"/>
    </row>
    <row r="142" spans="2:11" ht="18.75" customHeight="1">
      <c r="B142" s="251"/>
      <c r="C142" s="251"/>
      <c r="D142" s="251"/>
      <c r="E142" s="251"/>
      <c r="F142" s="286"/>
      <c r="G142" s="251"/>
      <c r="H142" s="251"/>
      <c r="I142" s="251"/>
      <c r="J142" s="251"/>
      <c r="K142" s="251"/>
    </row>
    <row r="143" spans="2:11" ht="18.75" customHeight="1">
      <c r="B143" s="261"/>
      <c r="C143" s="261"/>
      <c r="D143" s="261"/>
      <c r="E143" s="261"/>
      <c r="F143" s="261"/>
      <c r="G143" s="261"/>
      <c r="H143" s="261"/>
      <c r="I143" s="261"/>
      <c r="J143" s="261"/>
      <c r="K143" s="261"/>
    </row>
    <row r="144" spans="2:11" ht="7.5" customHeight="1">
      <c r="B144" s="262"/>
      <c r="C144" s="263"/>
      <c r="D144" s="263"/>
      <c r="E144" s="263"/>
      <c r="F144" s="263"/>
      <c r="G144" s="263"/>
      <c r="H144" s="263"/>
      <c r="I144" s="263"/>
      <c r="J144" s="263"/>
      <c r="K144" s="264"/>
    </row>
    <row r="145" spans="2:11" ht="45" customHeight="1">
      <c r="B145" s="265"/>
      <c r="C145" s="370" t="s">
        <v>482</v>
      </c>
      <c r="D145" s="370"/>
      <c r="E145" s="370"/>
      <c r="F145" s="370"/>
      <c r="G145" s="370"/>
      <c r="H145" s="370"/>
      <c r="I145" s="370"/>
      <c r="J145" s="370"/>
      <c r="K145" s="266"/>
    </row>
    <row r="146" spans="2:11" ht="17.25" customHeight="1">
      <c r="B146" s="265"/>
      <c r="C146" s="267" t="s">
        <v>418</v>
      </c>
      <c r="D146" s="267"/>
      <c r="E146" s="267"/>
      <c r="F146" s="267" t="s">
        <v>419</v>
      </c>
      <c r="G146" s="268"/>
      <c r="H146" s="267" t="s">
        <v>114</v>
      </c>
      <c r="I146" s="267" t="s">
        <v>61</v>
      </c>
      <c r="J146" s="267" t="s">
        <v>420</v>
      </c>
      <c r="K146" s="266"/>
    </row>
    <row r="147" spans="2:11" ht="17.25" customHeight="1">
      <c r="B147" s="265"/>
      <c r="C147" s="269" t="s">
        <v>421</v>
      </c>
      <c r="D147" s="269"/>
      <c r="E147" s="269"/>
      <c r="F147" s="270" t="s">
        <v>422</v>
      </c>
      <c r="G147" s="271"/>
      <c r="H147" s="269"/>
      <c r="I147" s="269"/>
      <c r="J147" s="269" t="s">
        <v>423</v>
      </c>
      <c r="K147" s="266"/>
    </row>
    <row r="148" spans="2:11" ht="5.25" customHeight="1">
      <c r="B148" s="275"/>
      <c r="C148" s="272"/>
      <c r="D148" s="272"/>
      <c r="E148" s="272"/>
      <c r="F148" s="272"/>
      <c r="G148" s="273"/>
      <c r="H148" s="272"/>
      <c r="I148" s="272"/>
      <c r="J148" s="272"/>
      <c r="K148" s="296"/>
    </row>
    <row r="149" spans="2:11" ht="15" customHeight="1">
      <c r="B149" s="275"/>
      <c r="C149" s="300" t="s">
        <v>427</v>
      </c>
      <c r="D149" s="255"/>
      <c r="E149" s="255"/>
      <c r="F149" s="301" t="s">
        <v>424</v>
      </c>
      <c r="G149" s="255"/>
      <c r="H149" s="300" t="s">
        <v>463</v>
      </c>
      <c r="I149" s="300" t="s">
        <v>426</v>
      </c>
      <c r="J149" s="300">
        <v>120</v>
      </c>
      <c r="K149" s="296"/>
    </row>
    <row r="150" spans="2:11" ht="15" customHeight="1">
      <c r="B150" s="275"/>
      <c r="C150" s="300" t="s">
        <v>472</v>
      </c>
      <c r="D150" s="255"/>
      <c r="E150" s="255"/>
      <c r="F150" s="301" t="s">
        <v>424</v>
      </c>
      <c r="G150" s="255"/>
      <c r="H150" s="300" t="s">
        <v>483</v>
      </c>
      <c r="I150" s="300" t="s">
        <v>426</v>
      </c>
      <c r="J150" s="300" t="s">
        <v>474</v>
      </c>
      <c r="K150" s="296"/>
    </row>
    <row r="151" spans="2:11" ht="15" customHeight="1">
      <c r="B151" s="275"/>
      <c r="C151" s="300" t="s">
        <v>372</v>
      </c>
      <c r="D151" s="255"/>
      <c r="E151" s="255"/>
      <c r="F151" s="301" t="s">
        <v>424</v>
      </c>
      <c r="G151" s="255"/>
      <c r="H151" s="300" t="s">
        <v>484</v>
      </c>
      <c r="I151" s="300" t="s">
        <v>426</v>
      </c>
      <c r="J151" s="300" t="s">
        <v>474</v>
      </c>
      <c r="K151" s="296"/>
    </row>
    <row r="152" spans="2:11" ht="15" customHeight="1">
      <c r="B152" s="275"/>
      <c r="C152" s="300" t="s">
        <v>429</v>
      </c>
      <c r="D152" s="255"/>
      <c r="E152" s="255"/>
      <c r="F152" s="301" t="s">
        <v>430</v>
      </c>
      <c r="G152" s="255"/>
      <c r="H152" s="300" t="s">
        <v>463</v>
      </c>
      <c r="I152" s="300" t="s">
        <v>426</v>
      </c>
      <c r="J152" s="300">
        <v>50</v>
      </c>
      <c r="K152" s="296"/>
    </row>
    <row r="153" spans="2:11" ht="15" customHeight="1">
      <c r="B153" s="275"/>
      <c r="C153" s="300" t="s">
        <v>432</v>
      </c>
      <c r="D153" s="255"/>
      <c r="E153" s="255"/>
      <c r="F153" s="301" t="s">
        <v>424</v>
      </c>
      <c r="G153" s="255"/>
      <c r="H153" s="300" t="s">
        <v>463</v>
      </c>
      <c r="I153" s="300" t="s">
        <v>434</v>
      </c>
      <c r="J153" s="300"/>
      <c r="K153" s="296"/>
    </row>
    <row r="154" spans="2:11" ht="15" customHeight="1">
      <c r="B154" s="275"/>
      <c r="C154" s="300" t="s">
        <v>443</v>
      </c>
      <c r="D154" s="255"/>
      <c r="E154" s="255"/>
      <c r="F154" s="301" t="s">
        <v>430</v>
      </c>
      <c r="G154" s="255"/>
      <c r="H154" s="300" t="s">
        <v>463</v>
      </c>
      <c r="I154" s="300" t="s">
        <v>426</v>
      </c>
      <c r="J154" s="300">
        <v>50</v>
      </c>
      <c r="K154" s="296"/>
    </row>
    <row r="155" spans="2:11" ht="15" customHeight="1">
      <c r="B155" s="275"/>
      <c r="C155" s="300" t="s">
        <v>451</v>
      </c>
      <c r="D155" s="255"/>
      <c r="E155" s="255"/>
      <c r="F155" s="301" t="s">
        <v>430</v>
      </c>
      <c r="G155" s="255"/>
      <c r="H155" s="300" t="s">
        <v>463</v>
      </c>
      <c r="I155" s="300" t="s">
        <v>426</v>
      </c>
      <c r="J155" s="300">
        <v>50</v>
      </c>
      <c r="K155" s="296"/>
    </row>
    <row r="156" spans="2:11" ht="15" customHeight="1">
      <c r="B156" s="275"/>
      <c r="C156" s="300" t="s">
        <v>449</v>
      </c>
      <c r="D156" s="255"/>
      <c r="E156" s="255"/>
      <c r="F156" s="301" t="s">
        <v>430</v>
      </c>
      <c r="G156" s="255"/>
      <c r="H156" s="300" t="s">
        <v>463</v>
      </c>
      <c r="I156" s="300" t="s">
        <v>426</v>
      </c>
      <c r="J156" s="300">
        <v>50</v>
      </c>
      <c r="K156" s="296"/>
    </row>
    <row r="157" spans="2:11" ht="15" customHeight="1">
      <c r="B157" s="275"/>
      <c r="C157" s="300" t="s">
        <v>100</v>
      </c>
      <c r="D157" s="255"/>
      <c r="E157" s="255"/>
      <c r="F157" s="301" t="s">
        <v>424</v>
      </c>
      <c r="G157" s="255"/>
      <c r="H157" s="300" t="s">
        <v>485</v>
      </c>
      <c r="I157" s="300" t="s">
        <v>426</v>
      </c>
      <c r="J157" s="300" t="s">
        <v>486</v>
      </c>
      <c r="K157" s="296"/>
    </row>
    <row r="158" spans="2:11" ht="15" customHeight="1">
      <c r="B158" s="275"/>
      <c r="C158" s="300" t="s">
        <v>487</v>
      </c>
      <c r="D158" s="255"/>
      <c r="E158" s="255"/>
      <c r="F158" s="301" t="s">
        <v>424</v>
      </c>
      <c r="G158" s="255"/>
      <c r="H158" s="300" t="s">
        <v>488</v>
      </c>
      <c r="I158" s="300" t="s">
        <v>458</v>
      </c>
      <c r="J158" s="300"/>
      <c r="K158" s="296"/>
    </row>
    <row r="159" spans="2:11" ht="15" customHeight="1">
      <c r="B159" s="302"/>
      <c r="C159" s="284"/>
      <c r="D159" s="284"/>
      <c r="E159" s="284"/>
      <c r="F159" s="284"/>
      <c r="G159" s="284"/>
      <c r="H159" s="284"/>
      <c r="I159" s="284"/>
      <c r="J159" s="284"/>
      <c r="K159" s="303"/>
    </row>
    <row r="160" spans="2:11" ht="18.75" customHeight="1">
      <c r="B160" s="251"/>
      <c r="C160" s="255"/>
      <c r="D160" s="255"/>
      <c r="E160" s="255"/>
      <c r="F160" s="274"/>
      <c r="G160" s="255"/>
      <c r="H160" s="255"/>
      <c r="I160" s="255"/>
      <c r="J160" s="255"/>
      <c r="K160" s="251"/>
    </row>
    <row r="161" spans="2:11" ht="18.75" customHeight="1">
      <c r="B161" s="251"/>
      <c r="C161" s="255"/>
      <c r="D161" s="255"/>
      <c r="E161" s="255"/>
      <c r="F161" s="274"/>
      <c r="G161" s="255"/>
      <c r="H161" s="255"/>
      <c r="I161" s="255"/>
      <c r="J161" s="255"/>
      <c r="K161" s="251"/>
    </row>
    <row r="162" spans="2:11" ht="18.75" customHeight="1">
      <c r="B162" s="251"/>
      <c r="C162" s="255"/>
      <c r="D162" s="255"/>
      <c r="E162" s="255"/>
      <c r="F162" s="274"/>
      <c r="G162" s="255"/>
      <c r="H162" s="255"/>
      <c r="I162" s="255"/>
      <c r="J162" s="255"/>
      <c r="K162" s="251"/>
    </row>
    <row r="163" spans="2:11" ht="18.75" customHeight="1">
      <c r="B163" s="251"/>
      <c r="C163" s="255"/>
      <c r="D163" s="255"/>
      <c r="E163" s="255"/>
      <c r="F163" s="274"/>
      <c r="G163" s="255"/>
      <c r="H163" s="255"/>
      <c r="I163" s="255"/>
      <c r="J163" s="255"/>
      <c r="K163" s="251"/>
    </row>
    <row r="164" spans="2:11" ht="18.75" customHeight="1">
      <c r="B164" s="251"/>
      <c r="C164" s="255"/>
      <c r="D164" s="255"/>
      <c r="E164" s="255"/>
      <c r="F164" s="274"/>
      <c r="G164" s="255"/>
      <c r="H164" s="255"/>
      <c r="I164" s="255"/>
      <c r="J164" s="255"/>
      <c r="K164" s="251"/>
    </row>
    <row r="165" spans="2:11" ht="18.75" customHeight="1">
      <c r="B165" s="251"/>
      <c r="C165" s="255"/>
      <c r="D165" s="255"/>
      <c r="E165" s="255"/>
      <c r="F165" s="274"/>
      <c r="G165" s="255"/>
      <c r="H165" s="255"/>
      <c r="I165" s="255"/>
      <c r="J165" s="255"/>
      <c r="K165" s="251"/>
    </row>
    <row r="166" spans="2:11" ht="18.75" customHeight="1">
      <c r="B166" s="251"/>
      <c r="C166" s="255"/>
      <c r="D166" s="255"/>
      <c r="E166" s="255"/>
      <c r="F166" s="274"/>
      <c r="G166" s="255"/>
      <c r="H166" s="255"/>
      <c r="I166" s="255"/>
      <c r="J166" s="255"/>
      <c r="K166" s="251"/>
    </row>
    <row r="167" spans="2:11" ht="18.75" customHeight="1">
      <c r="B167" s="261"/>
      <c r="C167" s="261"/>
      <c r="D167" s="261"/>
      <c r="E167" s="261"/>
      <c r="F167" s="261"/>
      <c r="G167" s="261"/>
      <c r="H167" s="261"/>
      <c r="I167" s="261"/>
      <c r="J167" s="261"/>
      <c r="K167" s="261"/>
    </row>
    <row r="168" spans="2:11" ht="7.5" customHeight="1">
      <c r="B168" s="243"/>
      <c r="C168" s="244"/>
      <c r="D168" s="244"/>
      <c r="E168" s="244"/>
      <c r="F168" s="244"/>
      <c r="G168" s="244"/>
      <c r="H168" s="244"/>
      <c r="I168" s="244"/>
      <c r="J168" s="244"/>
      <c r="K168" s="245"/>
    </row>
    <row r="169" spans="2:11" ht="45" customHeight="1">
      <c r="B169" s="246"/>
      <c r="C169" s="371" t="s">
        <v>489</v>
      </c>
      <c r="D169" s="371"/>
      <c r="E169" s="371"/>
      <c r="F169" s="371"/>
      <c r="G169" s="371"/>
      <c r="H169" s="371"/>
      <c r="I169" s="371"/>
      <c r="J169" s="371"/>
      <c r="K169" s="247"/>
    </row>
    <row r="170" spans="2:11" ht="17.25" customHeight="1">
      <c r="B170" s="246"/>
      <c r="C170" s="267" t="s">
        <v>418</v>
      </c>
      <c r="D170" s="267"/>
      <c r="E170" s="267"/>
      <c r="F170" s="267" t="s">
        <v>419</v>
      </c>
      <c r="G170" s="304"/>
      <c r="H170" s="305" t="s">
        <v>114</v>
      </c>
      <c r="I170" s="305" t="s">
        <v>61</v>
      </c>
      <c r="J170" s="267" t="s">
        <v>420</v>
      </c>
      <c r="K170" s="247"/>
    </row>
    <row r="171" spans="2:11" ht="17.25" customHeight="1">
      <c r="B171" s="248"/>
      <c r="C171" s="269" t="s">
        <v>421</v>
      </c>
      <c r="D171" s="269"/>
      <c r="E171" s="269"/>
      <c r="F171" s="270" t="s">
        <v>422</v>
      </c>
      <c r="G171" s="306"/>
      <c r="H171" s="307"/>
      <c r="I171" s="307"/>
      <c r="J171" s="269" t="s">
        <v>423</v>
      </c>
      <c r="K171" s="249"/>
    </row>
    <row r="172" spans="2:11" ht="5.25" customHeight="1">
      <c r="B172" s="275"/>
      <c r="C172" s="272"/>
      <c r="D172" s="272"/>
      <c r="E172" s="272"/>
      <c r="F172" s="272"/>
      <c r="G172" s="273"/>
      <c r="H172" s="272"/>
      <c r="I172" s="272"/>
      <c r="J172" s="272"/>
      <c r="K172" s="296"/>
    </row>
    <row r="173" spans="2:11" ht="15" customHeight="1">
      <c r="B173" s="275"/>
      <c r="C173" s="255" t="s">
        <v>427</v>
      </c>
      <c r="D173" s="255"/>
      <c r="E173" s="255"/>
      <c r="F173" s="274" t="s">
        <v>424</v>
      </c>
      <c r="G173" s="255"/>
      <c r="H173" s="255" t="s">
        <v>463</v>
      </c>
      <c r="I173" s="255" t="s">
        <v>426</v>
      </c>
      <c r="J173" s="255">
        <v>120</v>
      </c>
      <c r="K173" s="296"/>
    </row>
    <row r="174" spans="2:11" ht="15" customHeight="1">
      <c r="B174" s="275"/>
      <c r="C174" s="255" t="s">
        <v>472</v>
      </c>
      <c r="D174" s="255"/>
      <c r="E174" s="255"/>
      <c r="F174" s="274" t="s">
        <v>424</v>
      </c>
      <c r="G174" s="255"/>
      <c r="H174" s="255" t="s">
        <v>473</v>
      </c>
      <c r="I174" s="255" t="s">
        <v>426</v>
      </c>
      <c r="J174" s="255" t="s">
        <v>474</v>
      </c>
      <c r="K174" s="296"/>
    </row>
    <row r="175" spans="2:11" ht="15" customHeight="1">
      <c r="B175" s="275"/>
      <c r="C175" s="255" t="s">
        <v>372</v>
      </c>
      <c r="D175" s="255"/>
      <c r="E175" s="255"/>
      <c r="F175" s="274" t="s">
        <v>424</v>
      </c>
      <c r="G175" s="255"/>
      <c r="H175" s="255" t="s">
        <v>490</v>
      </c>
      <c r="I175" s="255" t="s">
        <v>426</v>
      </c>
      <c r="J175" s="255" t="s">
        <v>474</v>
      </c>
      <c r="K175" s="296"/>
    </row>
    <row r="176" spans="2:11" ht="15" customHeight="1">
      <c r="B176" s="275"/>
      <c r="C176" s="255" t="s">
        <v>429</v>
      </c>
      <c r="D176" s="255"/>
      <c r="E176" s="255"/>
      <c r="F176" s="274" t="s">
        <v>430</v>
      </c>
      <c r="G176" s="255"/>
      <c r="H176" s="255" t="s">
        <v>490</v>
      </c>
      <c r="I176" s="255" t="s">
        <v>426</v>
      </c>
      <c r="J176" s="255">
        <v>50</v>
      </c>
      <c r="K176" s="296"/>
    </row>
    <row r="177" spans="2:11" ht="15" customHeight="1">
      <c r="B177" s="275"/>
      <c r="C177" s="255" t="s">
        <v>432</v>
      </c>
      <c r="D177" s="255"/>
      <c r="E177" s="255"/>
      <c r="F177" s="274" t="s">
        <v>424</v>
      </c>
      <c r="G177" s="255"/>
      <c r="H177" s="255" t="s">
        <v>490</v>
      </c>
      <c r="I177" s="255" t="s">
        <v>434</v>
      </c>
      <c r="J177" s="255"/>
      <c r="K177" s="296"/>
    </row>
    <row r="178" spans="2:11" ht="15" customHeight="1">
      <c r="B178" s="275"/>
      <c r="C178" s="255" t="s">
        <v>443</v>
      </c>
      <c r="D178" s="255"/>
      <c r="E178" s="255"/>
      <c r="F178" s="274" t="s">
        <v>430</v>
      </c>
      <c r="G178" s="255"/>
      <c r="H178" s="255" t="s">
        <v>490</v>
      </c>
      <c r="I178" s="255" t="s">
        <v>426</v>
      </c>
      <c r="J178" s="255">
        <v>50</v>
      </c>
      <c r="K178" s="296"/>
    </row>
    <row r="179" spans="2:11" ht="15" customHeight="1">
      <c r="B179" s="275"/>
      <c r="C179" s="255" t="s">
        <v>451</v>
      </c>
      <c r="D179" s="255"/>
      <c r="E179" s="255"/>
      <c r="F179" s="274" t="s">
        <v>430</v>
      </c>
      <c r="G179" s="255"/>
      <c r="H179" s="255" t="s">
        <v>490</v>
      </c>
      <c r="I179" s="255" t="s">
        <v>426</v>
      </c>
      <c r="J179" s="255">
        <v>50</v>
      </c>
      <c r="K179" s="296"/>
    </row>
    <row r="180" spans="2:11" ht="15" customHeight="1">
      <c r="B180" s="275"/>
      <c r="C180" s="255" t="s">
        <v>449</v>
      </c>
      <c r="D180" s="255"/>
      <c r="E180" s="255"/>
      <c r="F180" s="274" t="s">
        <v>430</v>
      </c>
      <c r="G180" s="255"/>
      <c r="H180" s="255" t="s">
        <v>490</v>
      </c>
      <c r="I180" s="255" t="s">
        <v>426</v>
      </c>
      <c r="J180" s="255">
        <v>50</v>
      </c>
      <c r="K180" s="296"/>
    </row>
    <row r="181" spans="2:11" ht="15" customHeight="1">
      <c r="B181" s="275"/>
      <c r="C181" s="255" t="s">
        <v>113</v>
      </c>
      <c r="D181" s="255"/>
      <c r="E181" s="255"/>
      <c r="F181" s="274" t="s">
        <v>424</v>
      </c>
      <c r="G181" s="255"/>
      <c r="H181" s="255" t="s">
        <v>491</v>
      </c>
      <c r="I181" s="255" t="s">
        <v>492</v>
      </c>
      <c r="J181" s="255"/>
      <c r="K181" s="296"/>
    </row>
    <row r="182" spans="2:11" ht="15" customHeight="1">
      <c r="B182" s="275"/>
      <c r="C182" s="255" t="s">
        <v>61</v>
      </c>
      <c r="D182" s="255"/>
      <c r="E182" s="255"/>
      <c r="F182" s="274" t="s">
        <v>424</v>
      </c>
      <c r="G182" s="255"/>
      <c r="H182" s="255" t="s">
        <v>493</v>
      </c>
      <c r="I182" s="255" t="s">
        <v>494</v>
      </c>
      <c r="J182" s="255">
        <v>1</v>
      </c>
      <c r="K182" s="296"/>
    </row>
    <row r="183" spans="2:11" ht="15" customHeight="1">
      <c r="B183" s="275"/>
      <c r="C183" s="255" t="s">
        <v>57</v>
      </c>
      <c r="D183" s="255"/>
      <c r="E183" s="255"/>
      <c r="F183" s="274" t="s">
        <v>424</v>
      </c>
      <c r="G183" s="255"/>
      <c r="H183" s="255" t="s">
        <v>495</v>
      </c>
      <c r="I183" s="255" t="s">
        <v>426</v>
      </c>
      <c r="J183" s="255">
        <v>20</v>
      </c>
      <c r="K183" s="296"/>
    </row>
    <row r="184" spans="2:11" ht="15" customHeight="1">
      <c r="B184" s="275"/>
      <c r="C184" s="255" t="s">
        <v>114</v>
      </c>
      <c r="D184" s="255"/>
      <c r="E184" s="255"/>
      <c r="F184" s="274" t="s">
        <v>424</v>
      </c>
      <c r="G184" s="255"/>
      <c r="H184" s="255" t="s">
        <v>496</v>
      </c>
      <c r="I184" s="255" t="s">
        <v>426</v>
      </c>
      <c r="J184" s="255">
        <v>255</v>
      </c>
      <c r="K184" s="296"/>
    </row>
    <row r="185" spans="2:11" ht="15" customHeight="1">
      <c r="B185" s="275"/>
      <c r="C185" s="255" t="s">
        <v>115</v>
      </c>
      <c r="D185" s="255"/>
      <c r="E185" s="255"/>
      <c r="F185" s="274" t="s">
        <v>424</v>
      </c>
      <c r="G185" s="255"/>
      <c r="H185" s="255" t="s">
        <v>388</v>
      </c>
      <c r="I185" s="255" t="s">
        <v>426</v>
      </c>
      <c r="J185" s="255">
        <v>10</v>
      </c>
      <c r="K185" s="296"/>
    </row>
    <row r="186" spans="2:11" ht="15" customHeight="1">
      <c r="B186" s="275"/>
      <c r="C186" s="255" t="s">
        <v>116</v>
      </c>
      <c r="D186" s="255"/>
      <c r="E186" s="255"/>
      <c r="F186" s="274" t="s">
        <v>424</v>
      </c>
      <c r="G186" s="255"/>
      <c r="H186" s="255" t="s">
        <v>497</v>
      </c>
      <c r="I186" s="255" t="s">
        <v>458</v>
      </c>
      <c r="J186" s="255"/>
      <c r="K186" s="296"/>
    </row>
    <row r="187" spans="2:11" ht="15" customHeight="1">
      <c r="B187" s="275"/>
      <c r="C187" s="255" t="s">
        <v>498</v>
      </c>
      <c r="D187" s="255"/>
      <c r="E187" s="255"/>
      <c r="F187" s="274" t="s">
        <v>424</v>
      </c>
      <c r="G187" s="255"/>
      <c r="H187" s="255" t="s">
        <v>499</v>
      </c>
      <c r="I187" s="255" t="s">
        <v>458</v>
      </c>
      <c r="J187" s="255"/>
      <c r="K187" s="296"/>
    </row>
    <row r="188" spans="2:11" ht="15" customHeight="1">
      <c r="B188" s="275"/>
      <c r="C188" s="255" t="s">
        <v>487</v>
      </c>
      <c r="D188" s="255"/>
      <c r="E188" s="255"/>
      <c r="F188" s="274" t="s">
        <v>424</v>
      </c>
      <c r="G188" s="255"/>
      <c r="H188" s="255" t="s">
        <v>500</v>
      </c>
      <c r="I188" s="255" t="s">
        <v>458</v>
      </c>
      <c r="J188" s="255"/>
      <c r="K188" s="296"/>
    </row>
    <row r="189" spans="2:11" ht="15" customHeight="1">
      <c r="B189" s="275"/>
      <c r="C189" s="255" t="s">
        <v>118</v>
      </c>
      <c r="D189" s="255"/>
      <c r="E189" s="255"/>
      <c r="F189" s="274" t="s">
        <v>430</v>
      </c>
      <c r="G189" s="255"/>
      <c r="H189" s="255" t="s">
        <v>501</v>
      </c>
      <c r="I189" s="255" t="s">
        <v>426</v>
      </c>
      <c r="J189" s="255">
        <v>50</v>
      </c>
      <c r="K189" s="296"/>
    </row>
    <row r="190" spans="2:11" ht="15" customHeight="1">
      <c r="B190" s="275"/>
      <c r="C190" s="255" t="s">
        <v>502</v>
      </c>
      <c r="D190" s="255"/>
      <c r="E190" s="255"/>
      <c r="F190" s="274" t="s">
        <v>430</v>
      </c>
      <c r="G190" s="255"/>
      <c r="H190" s="255" t="s">
        <v>503</v>
      </c>
      <c r="I190" s="255" t="s">
        <v>504</v>
      </c>
      <c r="J190" s="255"/>
      <c r="K190" s="296"/>
    </row>
    <row r="191" spans="2:11" ht="15" customHeight="1">
      <c r="B191" s="275"/>
      <c r="C191" s="255" t="s">
        <v>505</v>
      </c>
      <c r="D191" s="255"/>
      <c r="E191" s="255"/>
      <c r="F191" s="274" t="s">
        <v>430</v>
      </c>
      <c r="G191" s="255"/>
      <c r="H191" s="255" t="s">
        <v>506</v>
      </c>
      <c r="I191" s="255" t="s">
        <v>504</v>
      </c>
      <c r="J191" s="255"/>
      <c r="K191" s="296"/>
    </row>
    <row r="192" spans="2:11" ht="15" customHeight="1">
      <c r="B192" s="275"/>
      <c r="C192" s="255" t="s">
        <v>507</v>
      </c>
      <c r="D192" s="255"/>
      <c r="E192" s="255"/>
      <c r="F192" s="274" t="s">
        <v>430</v>
      </c>
      <c r="G192" s="255"/>
      <c r="H192" s="255" t="s">
        <v>508</v>
      </c>
      <c r="I192" s="255" t="s">
        <v>504</v>
      </c>
      <c r="J192" s="255"/>
      <c r="K192" s="296"/>
    </row>
    <row r="193" spans="2:11" ht="15" customHeight="1">
      <c r="B193" s="275"/>
      <c r="C193" s="308" t="s">
        <v>509</v>
      </c>
      <c r="D193" s="255"/>
      <c r="E193" s="255"/>
      <c r="F193" s="274" t="s">
        <v>430</v>
      </c>
      <c r="G193" s="255"/>
      <c r="H193" s="255" t="s">
        <v>510</v>
      </c>
      <c r="I193" s="255" t="s">
        <v>511</v>
      </c>
      <c r="J193" s="309" t="s">
        <v>512</v>
      </c>
      <c r="K193" s="296"/>
    </row>
    <row r="194" spans="2:11" ht="15" customHeight="1">
      <c r="B194" s="275"/>
      <c r="C194" s="260" t="s">
        <v>46</v>
      </c>
      <c r="D194" s="255"/>
      <c r="E194" s="255"/>
      <c r="F194" s="274" t="s">
        <v>424</v>
      </c>
      <c r="G194" s="255"/>
      <c r="H194" s="251" t="s">
        <v>513</v>
      </c>
      <c r="I194" s="255" t="s">
        <v>514</v>
      </c>
      <c r="J194" s="255"/>
      <c r="K194" s="296"/>
    </row>
    <row r="195" spans="2:11" ht="15" customHeight="1">
      <c r="B195" s="275"/>
      <c r="C195" s="260" t="s">
        <v>515</v>
      </c>
      <c r="D195" s="255"/>
      <c r="E195" s="255"/>
      <c r="F195" s="274" t="s">
        <v>424</v>
      </c>
      <c r="G195" s="255"/>
      <c r="H195" s="255" t="s">
        <v>516</v>
      </c>
      <c r="I195" s="255" t="s">
        <v>458</v>
      </c>
      <c r="J195" s="255"/>
      <c r="K195" s="296"/>
    </row>
    <row r="196" spans="2:11" ht="15" customHeight="1">
      <c r="B196" s="275"/>
      <c r="C196" s="260" t="s">
        <v>517</v>
      </c>
      <c r="D196" s="255"/>
      <c r="E196" s="255"/>
      <c r="F196" s="274" t="s">
        <v>424</v>
      </c>
      <c r="G196" s="255"/>
      <c r="H196" s="255" t="s">
        <v>518</v>
      </c>
      <c r="I196" s="255" t="s">
        <v>458</v>
      </c>
      <c r="J196" s="255"/>
      <c r="K196" s="296"/>
    </row>
    <row r="197" spans="2:11" ht="15" customHeight="1">
      <c r="B197" s="275"/>
      <c r="C197" s="260" t="s">
        <v>519</v>
      </c>
      <c r="D197" s="255"/>
      <c r="E197" s="255"/>
      <c r="F197" s="274" t="s">
        <v>430</v>
      </c>
      <c r="G197" s="255"/>
      <c r="H197" s="255" t="s">
        <v>520</v>
      </c>
      <c r="I197" s="255" t="s">
        <v>458</v>
      </c>
      <c r="J197" s="255"/>
      <c r="K197" s="296"/>
    </row>
    <row r="198" spans="2:11" ht="15" customHeight="1">
      <c r="B198" s="302"/>
      <c r="C198" s="310"/>
      <c r="D198" s="284"/>
      <c r="E198" s="284"/>
      <c r="F198" s="284"/>
      <c r="G198" s="284"/>
      <c r="H198" s="284"/>
      <c r="I198" s="284"/>
      <c r="J198" s="284"/>
      <c r="K198" s="303"/>
    </row>
    <row r="199" spans="2:11" ht="18.75" customHeight="1">
      <c r="B199" s="251"/>
      <c r="C199" s="255"/>
      <c r="D199" s="255"/>
      <c r="E199" s="255"/>
      <c r="F199" s="274"/>
      <c r="G199" s="255"/>
      <c r="H199" s="255"/>
      <c r="I199" s="255"/>
      <c r="J199" s="255"/>
      <c r="K199" s="251"/>
    </row>
    <row r="200" spans="2:11" ht="18.75" customHeight="1">
      <c r="B200" s="261"/>
      <c r="C200" s="261"/>
      <c r="D200" s="261"/>
      <c r="E200" s="261"/>
      <c r="F200" s="261"/>
      <c r="G200" s="261"/>
      <c r="H200" s="261"/>
      <c r="I200" s="261"/>
      <c r="J200" s="261"/>
      <c r="K200" s="261"/>
    </row>
    <row r="201" spans="2:11">
      <c r="B201" s="243"/>
      <c r="C201" s="244"/>
      <c r="D201" s="244"/>
      <c r="E201" s="244"/>
      <c r="F201" s="244"/>
      <c r="G201" s="244"/>
      <c r="H201" s="244"/>
      <c r="I201" s="244"/>
      <c r="J201" s="244"/>
      <c r="K201" s="245"/>
    </row>
    <row r="202" spans="2:11" ht="21" customHeight="1">
      <c r="B202" s="246"/>
      <c r="C202" s="371" t="s">
        <v>521</v>
      </c>
      <c r="D202" s="371"/>
      <c r="E202" s="371"/>
      <c r="F202" s="371"/>
      <c r="G202" s="371"/>
      <c r="H202" s="371"/>
      <c r="I202" s="371"/>
      <c r="J202" s="371"/>
      <c r="K202" s="247"/>
    </row>
    <row r="203" spans="2:11" ht="25.5" customHeight="1">
      <c r="B203" s="246"/>
      <c r="C203" s="311" t="s">
        <v>522</v>
      </c>
      <c r="D203" s="311"/>
      <c r="E203" s="311"/>
      <c r="F203" s="311" t="s">
        <v>523</v>
      </c>
      <c r="G203" s="312"/>
      <c r="H203" s="367" t="s">
        <v>524</v>
      </c>
      <c r="I203" s="367"/>
      <c r="J203" s="367"/>
      <c r="K203" s="247"/>
    </row>
    <row r="204" spans="2:11" ht="5.25" customHeight="1">
      <c r="B204" s="275"/>
      <c r="C204" s="272"/>
      <c r="D204" s="272"/>
      <c r="E204" s="272"/>
      <c r="F204" s="272"/>
      <c r="G204" s="255"/>
      <c r="H204" s="272"/>
      <c r="I204" s="272"/>
      <c r="J204" s="272"/>
      <c r="K204" s="296"/>
    </row>
    <row r="205" spans="2:11" ht="15" customHeight="1">
      <c r="B205" s="275"/>
      <c r="C205" s="255" t="s">
        <v>514</v>
      </c>
      <c r="D205" s="255"/>
      <c r="E205" s="255"/>
      <c r="F205" s="274" t="s">
        <v>47</v>
      </c>
      <c r="G205" s="255"/>
      <c r="H205" s="368" t="s">
        <v>525</v>
      </c>
      <c r="I205" s="368"/>
      <c r="J205" s="368"/>
      <c r="K205" s="296"/>
    </row>
    <row r="206" spans="2:11" ht="15" customHeight="1">
      <c r="B206" s="275"/>
      <c r="C206" s="281"/>
      <c r="D206" s="255"/>
      <c r="E206" s="255"/>
      <c r="F206" s="274" t="s">
        <v>48</v>
      </c>
      <c r="G206" s="255"/>
      <c r="H206" s="368" t="s">
        <v>526</v>
      </c>
      <c r="I206" s="368"/>
      <c r="J206" s="368"/>
      <c r="K206" s="296"/>
    </row>
    <row r="207" spans="2:11" ht="15" customHeight="1">
      <c r="B207" s="275"/>
      <c r="C207" s="281"/>
      <c r="D207" s="255"/>
      <c r="E207" s="255"/>
      <c r="F207" s="274" t="s">
        <v>51</v>
      </c>
      <c r="G207" s="255"/>
      <c r="H207" s="368" t="s">
        <v>527</v>
      </c>
      <c r="I207" s="368"/>
      <c r="J207" s="368"/>
      <c r="K207" s="296"/>
    </row>
    <row r="208" spans="2:11" ht="15" customHeight="1">
      <c r="B208" s="275"/>
      <c r="C208" s="255"/>
      <c r="D208" s="255"/>
      <c r="E208" s="255"/>
      <c r="F208" s="274" t="s">
        <v>49</v>
      </c>
      <c r="G208" s="255"/>
      <c r="H208" s="368" t="s">
        <v>528</v>
      </c>
      <c r="I208" s="368"/>
      <c r="J208" s="368"/>
      <c r="K208" s="296"/>
    </row>
    <row r="209" spans="2:11" ht="15" customHeight="1">
      <c r="B209" s="275"/>
      <c r="C209" s="255"/>
      <c r="D209" s="255"/>
      <c r="E209" s="255"/>
      <c r="F209" s="274" t="s">
        <v>50</v>
      </c>
      <c r="G209" s="255"/>
      <c r="H209" s="368" t="s">
        <v>529</v>
      </c>
      <c r="I209" s="368"/>
      <c r="J209" s="368"/>
      <c r="K209" s="296"/>
    </row>
    <row r="210" spans="2:11" ht="15" customHeight="1">
      <c r="B210" s="275"/>
      <c r="C210" s="255"/>
      <c r="D210" s="255"/>
      <c r="E210" s="255"/>
      <c r="F210" s="274"/>
      <c r="G210" s="255"/>
      <c r="H210" s="255"/>
      <c r="I210" s="255"/>
      <c r="J210" s="255"/>
      <c r="K210" s="296"/>
    </row>
    <row r="211" spans="2:11" ht="15" customHeight="1">
      <c r="B211" s="275"/>
      <c r="C211" s="255" t="s">
        <v>470</v>
      </c>
      <c r="D211" s="255"/>
      <c r="E211" s="255"/>
      <c r="F211" s="274" t="s">
        <v>83</v>
      </c>
      <c r="G211" s="255"/>
      <c r="H211" s="368" t="s">
        <v>530</v>
      </c>
      <c r="I211" s="368"/>
      <c r="J211" s="368"/>
      <c r="K211" s="296"/>
    </row>
    <row r="212" spans="2:11" ht="15" customHeight="1">
      <c r="B212" s="275"/>
      <c r="C212" s="281"/>
      <c r="D212" s="255"/>
      <c r="E212" s="255"/>
      <c r="F212" s="274" t="s">
        <v>366</v>
      </c>
      <c r="G212" s="255"/>
      <c r="H212" s="368" t="s">
        <v>367</v>
      </c>
      <c r="I212" s="368"/>
      <c r="J212" s="368"/>
      <c r="K212" s="296"/>
    </row>
    <row r="213" spans="2:11" ht="15" customHeight="1">
      <c r="B213" s="275"/>
      <c r="C213" s="255"/>
      <c r="D213" s="255"/>
      <c r="E213" s="255"/>
      <c r="F213" s="274" t="s">
        <v>364</v>
      </c>
      <c r="G213" s="255"/>
      <c r="H213" s="368" t="s">
        <v>531</v>
      </c>
      <c r="I213" s="368"/>
      <c r="J213" s="368"/>
      <c r="K213" s="296"/>
    </row>
    <row r="214" spans="2:11" ht="15" customHeight="1">
      <c r="B214" s="313"/>
      <c r="C214" s="281"/>
      <c r="D214" s="281"/>
      <c r="E214" s="281"/>
      <c r="F214" s="274" t="s">
        <v>368</v>
      </c>
      <c r="G214" s="260"/>
      <c r="H214" s="366" t="s">
        <v>369</v>
      </c>
      <c r="I214" s="366"/>
      <c r="J214" s="366"/>
      <c r="K214" s="314"/>
    </row>
    <row r="215" spans="2:11" ht="15" customHeight="1">
      <c r="B215" s="313"/>
      <c r="C215" s="281"/>
      <c r="D215" s="281"/>
      <c r="E215" s="281"/>
      <c r="F215" s="274" t="s">
        <v>370</v>
      </c>
      <c r="G215" s="260"/>
      <c r="H215" s="366" t="s">
        <v>532</v>
      </c>
      <c r="I215" s="366"/>
      <c r="J215" s="366"/>
      <c r="K215" s="314"/>
    </row>
    <row r="216" spans="2:11" ht="15" customHeight="1">
      <c r="B216" s="313"/>
      <c r="C216" s="281"/>
      <c r="D216" s="281"/>
      <c r="E216" s="281"/>
      <c r="F216" s="315"/>
      <c r="G216" s="260"/>
      <c r="H216" s="316"/>
      <c r="I216" s="316"/>
      <c r="J216" s="316"/>
      <c r="K216" s="314"/>
    </row>
    <row r="217" spans="2:11" ht="15" customHeight="1">
      <c r="B217" s="313"/>
      <c r="C217" s="255" t="s">
        <v>494</v>
      </c>
      <c r="D217" s="281"/>
      <c r="E217" s="281"/>
      <c r="F217" s="274">
        <v>1</v>
      </c>
      <c r="G217" s="260"/>
      <c r="H217" s="366" t="s">
        <v>533</v>
      </c>
      <c r="I217" s="366"/>
      <c r="J217" s="366"/>
      <c r="K217" s="314"/>
    </row>
    <row r="218" spans="2:11" ht="15" customHeight="1">
      <c r="B218" s="313"/>
      <c r="C218" s="281"/>
      <c r="D218" s="281"/>
      <c r="E218" s="281"/>
      <c r="F218" s="274">
        <v>2</v>
      </c>
      <c r="G218" s="260"/>
      <c r="H218" s="366" t="s">
        <v>534</v>
      </c>
      <c r="I218" s="366"/>
      <c r="J218" s="366"/>
      <c r="K218" s="314"/>
    </row>
    <row r="219" spans="2:11" ht="15" customHeight="1">
      <c r="B219" s="313"/>
      <c r="C219" s="281"/>
      <c r="D219" s="281"/>
      <c r="E219" s="281"/>
      <c r="F219" s="274">
        <v>3</v>
      </c>
      <c r="G219" s="260"/>
      <c r="H219" s="366" t="s">
        <v>535</v>
      </c>
      <c r="I219" s="366"/>
      <c r="J219" s="366"/>
      <c r="K219" s="314"/>
    </row>
    <row r="220" spans="2:11" ht="15" customHeight="1">
      <c r="B220" s="313"/>
      <c r="C220" s="281"/>
      <c r="D220" s="281"/>
      <c r="E220" s="281"/>
      <c r="F220" s="274">
        <v>4</v>
      </c>
      <c r="G220" s="260"/>
      <c r="H220" s="366" t="s">
        <v>536</v>
      </c>
      <c r="I220" s="366"/>
      <c r="J220" s="366"/>
      <c r="K220" s="314"/>
    </row>
    <row r="221" spans="2:11" ht="12.75" customHeight="1">
      <c r="B221" s="317"/>
      <c r="C221" s="318"/>
      <c r="D221" s="318"/>
      <c r="E221" s="318"/>
      <c r="F221" s="318"/>
      <c r="G221" s="318"/>
      <c r="H221" s="318"/>
      <c r="I221" s="318"/>
      <c r="J221" s="318"/>
      <c r="K221" s="319"/>
    </row>
  </sheetData>
  <sheetProtection password="CC35" sheet="1" objects="1" scenarios="1" formatCells="0" formatColumns="0" formatRows="0" sort="0" autoFilter="0"/>
  <mergeCells count="77">
    <mergeCell ref="D11:J11"/>
    <mergeCell ref="D13:J13"/>
    <mergeCell ref="C9:J9"/>
    <mergeCell ref="D10:J10"/>
    <mergeCell ref="C3:J3"/>
    <mergeCell ref="C4:J4"/>
    <mergeCell ref="C6:J6"/>
    <mergeCell ref="C7:J7"/>
    <mergeCell ref="D14:J14"/>
    <mergeCell ref="D15:J15"/>
    <mergeCell ref="F16:J16"/>
    <mergeCell ref="F17:J17"/>
    <mergeCell ref="G37:J37"/>
    <mergeCell ref="D25:J25"/>
    <mergeCell ref="D26:J26"/>
    <mergeCell ref="D28:J28"/>
    <mergeCell ref="D29:J29"/>
    <mergeCell ref="F18:J18"/>
    <mergeCell ref="F19:J19"/>
    <mergeCell ref="F20:J20"/>
    <mergeCell ref="F21:J21"/>
    <mergeCell ref="C23:J23"/>
    <mergeCell ref="C24:J24"/>
    <mergeCell ref="C50:J50"/>
    <mergeCell ref="G39:J39"/>
    <mergeCell ref="G40:J40"/>
    <mergeCell ref="G41:J41"/>
    <mergeCell ref="G42:J42"/>
    <mergeCell ref="D31:J31"/>
    <mergeCell ref="D32:J32"/>
    <mergeCell ref="D33:J33"/>
    <mergeCell ref="G34:J34"/>
    <mergeCell ref="G35:J35"/>
    <mergeCell ref="G36:J36"/>
    <mergeCell ref="G38:J38"/>
    <mergeCell ref="D59:J59"/>
    <mergeCell ref="G43:J43"/>
    <mergeCell ref="D45:J45"/>
    <mergeCell ref="E46:J46"/>
    <mergeCell ref="E47:J47"/>
    <mergeCell ref="E48:J48"/>
    <mergeCell ref="D49:J49"/>
    <mergeCell ref="C52:J52"/>
    <mergeCell ref="C53:J53"/>
    <mergeCell ref="C55:J55"/>
    <mergeCell ref="D56:J56"/>
    <mergeCell ref="D57:J57"/>
    <mergeCell ref="D58:J58"/>
    <mergeCell ref="C145:J145"/>
    <mergeCell ref="C169:J169"/>
    <mergeCell ref="C202:J202"/>
    <mergeCell ref="D60:J60"/>
    <mergeCell ref="D61:J61"/>
    <mergeCell ref="D63:J63"/>
    <mergeCell ref="D64:J64"/>
    <mergeCell ref="D65:J65"/>
    <mergeCell ref="D66:J66"/>
    <mergeCell ref="D67:J67"/>
    <mergeCell ref="D68:J68"/>
    <mergeCell ref="C73:J73"/>
    <mergeCell ref="C100:J100"/>
    <mergeCell ref="C120:J120"/>
    <mergeCell ref="H220:J220"/>
    <mergeCell ref="H208:J208"/>
    <mergeCell ref="H209:J209"/>
    <mergeCell ref="H211:J211"/>
    <mergeCell ref="H212:J212"/>
    <mergeCell ref="H213:J213"/>
    <mergeCell ref="H214:J214"/>
    <mergeCell ref="H215:J215"/>
    <mergeCell ref="H217:J217"/>
    <mergeCell ref="H218:J218"/>
    <mergeCell ref="H219:J219"/>
    <mergeCell ref="H203:J203"/>
    <mergeCell ref="H205:J205"/>
    <mergeCell ref="H206:J206"/>
    <mergeCell ref="H207:J207"/>
  </mergeCells>
  <pageMargins left="0.7" right="0.7" top="0.78740157499999996" bottom="0.78740157499999996" header="0.3" footer="0.3"/>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8</vt:i4>
      </vt:variant>
    </vt:vector>
  </HeadingPairs>
  <TitlesOfParts>
    <vt:vector size="13" baseType="lpstr">
      <vt:lpstr>Rekapitulace zakázky</vt:lpstr>
      <vt:lpstr>SO 1 - Objekt č.p. 101</vt:lpstr>
      <vt:lpstr>SO 2 - Objekt č.p. 103</vt:lpstr>
      <vt:lpstr>SO 3 - Objekt č.p. 104</vt:lpstr>
      <vt:lpstr>Pokyny pro vyplnění</vt:lpstr>
      <vt:lpstr>'Rekapitulace zakázky'!Názvy_tisku</vt:lpstr>
      <vt:lpstr>'SO 1 - Objekt č.p. 101'!Názvy_tisku</vt:lpstr>
      <vt:lpstr>'SO 2 - Objekt č.p. 103'!Názvy_tisku</vt:lpstr>
      <vt:lpstr>'SO 3 - Objekt č.p. 104'!Názvy_tisku</vt:lpstr>
      <vt:lpstr>'Rekapitulace zakázky'!Oblast_tisku</vt:lpstr>
      <vt:lpstr>'SO 1 - Objekt č.p. 101'!Oblast_tisku</vt:lpstr>
      <vt:lpstr>'SO 2 - Objekt č.p. 103'!Oblast_tisku</vt:lpstr>
      <vt:lpstr>'SO 3 - Objekt č.p. 104'!Oblast_tisku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Rousek</dc:creator>
  <cp:lastModifiedBy>Martin Rousek</cp:lastModifiedBy>
  <dcterms:created xsi:type="dcterms:W3CDTF">2017-06-14T11:02:24Z</dcterms:created>
  <dcterms:modified xsi:type="dcterms:W3CDTF">2017-06-14T11:02:29Z</dcterms:modified>
</cp:coreProperties>
</file>