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1 - Zemní kabelové ve..." sheetId="2" r:id="rId2"/>
    <sheet name="SO 02 - zádlažba " sheetId="3" r:id="rId3"/>
    <sheet name="SO 03 - demontáž vedení VO " sheetId="4" r:id="rId4"/>
    <sheet name="VON - VEDLEJŠÍ A OSTATNÍ ..." sheetId="5" r:id="rId5"/>
    <sheet name="Pokyny pro vyplnění" sheetId="6" r:id="rId6"/>
  </sheets>
  <definedNames>
    <definedName name="_xlnm._FilterDatabase" localSheetId="1" hidden="1">'SO 01 - Zemní kabelové ve...'!$C$71:$K$71</definedName>
    <definedName name="_xlnm._FilterDatabase" localSheetId="2" hidden="1">'SO 02 - zádlažba '!$C$71:$K$71</definedName>
    <definedName name="_xlnm._FilterDatabase" localSheetId="3" hidden="1">'SO 03 - demontáž vedení VO '!$C$71:$K$71</definedName>
    <definedName name="_xlnm._FilterDatabase" localSheetId="4" hidden="1">'VON - VEDLEJŠÍ A OSTATNÍ ...'!$C$83:$K$83</definedName>
    <definedName name="_xlnm.Print_Titles" localSheetId="0">'Rekapitulace stavby'!$45:$45</definedName>
    <definedName name="_xlnm.Print_Titles" localSheetId="1">'SO 01 - Zemní kabelové ve...'!$71:$71</definedName>
    <definedName name="_xlnm.Print_Titles" localSheetId="2">'SO 02 - zádlažba '!$71:$71</definedName>
    <definedName name="_xlnm.Print_Titles" localSheetId="3">'SO 03 - demontáž vedení VO '!$71:$71</definedName>
    <definedName name="_xlnm.Print_Titles" localSheetId="4">'VON - VEDLEJŠÍ A OSTATNÍ ...'!$83:$83</definedName>
    <definedName name="_xlnm.Print_Area" localSheetId="5">'Pokyny pro vyplnění'!$B$2:$K$68,'Pokyny pro vyplnění'!$B$71:$K$109,'Pokyny pro vyplnění'!$B$112:$K$172,'Pokyny pro vyplnění'!$B$175:$K$192</definedName>
    <definedName name="_xlnm.Print_Area" localSheetId="0">'Rekapitulace stavby'!$D$4:$AO$29,'Rekapitulace stavby'!$C$35:$AQ$52</definedName>
    <definedName name="_xlnm.Print_Area" localSheetId="1">'SO 01 - Zemní kabelové ve...'!$C$4:$J$32,'SO 01 - Zemní kabelové ve...'!$C$38:$J$53,'SO 01 - Zemní kabelové ve...'!$C$59:$K$191</definedName>
    <definedName name="_xlnm.Print_Area" localSheetId="2">'SO 02 - zádlažba '!$C$4:$J$32,'SO 02 - zádlažba '!$C$38:$J$53,'SO 02 - zádlažba '!$C$59:$K$197</definedName>
    <definedName name="_xlnm.Print_Area" localSheetId="3">'SO 03 - demontáž vedení VO '!$C$4:$J$32,'SO 03 - demontáž vedení VO '!$C$38:$J$53,'SO 03 - demontáž vedení VO '!$C$59:$K$90</definedName>
    <definedName name="_xlnm.Print_Area" localSheetId="4">'VON - VEDLEJŠÍ A OSTATNÍ ...'!$C$4:$J$32,'VON - VEDLEJŠÍ A OSTATNÍ ...'!$C$38:$J$65,'VON - VEDLEJŠÍ A OSTATNÍ ...'!$C$71:$K$171</definedName>
  </definedNames>
  <calcPr fullCalcOnLoad="1"/>
</workbook>
</file>

<file path=xl/sharedStrings.xml><?xml version="1.0" encoding="utf-8"?>
<sst xmlns="http://schemas.openxmlformats.org/spreadsheetml/2006/main" count="4345" uniqueCount="748">
  <si>
    <t>Export VZ CEZ</t>
  </si>
  <si>
    <t>List obsahuje:</t>
  </si>
  <si>
    <t>1.0</t>
  </si>
  <si>
    <t>False</t>
  </si>
  <si>
    <t>{8E27628D-A40C-4BE9-87BC-EF16152067BD}</t>
  </si>
  <si>
    <t>0,01</t>
  </si>
  <si>
    <t>21</t>
  </si>
  <si>
    <t>10</t>
  </si>
  <si>
    <t>REKAPITULACE STAVBY</t>
  </si>
  <si>
    <t>v ---  níže se nacházejí doplňkové a pomocné údaje k sestavám  --- v</t>
  </si>
  <si>
    <t>Návod na vyplnění</t>
  </si>
  <si>
    <t>0,001</t>
  </si>
  <si>
    <t>Kód:</t>
  </si>
  <si>
    <t>51-0333-1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</si>
  <si>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</si>
  <si>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</si>
  <si>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Rumburk-VO ul.Palackého,Dlouhá,SNP</t>
  </si>
  <si>
    <t>KSO:</t>
  </si>
  <si>
    <t>CC-CZ:</t>
  </si>
  <si>
    <t>Okres:</t>
  </si>
  <si>
    <t>DC - Děčín</t>
  </si>
  <si>
    <t>Datum:</t>
  </si>
  <si>
    <t>29.05.2019</t>
  </si>
  <si>
    <t>Zadavatel:</t>
  </si>
  <si>
    <t>IČ:</t>
  </si>
  <si>
    <t>00261602</t>
  </si>
  <si>
    <t>Měú Rumburk</t>
  </si>
  <si>
    <t>DIČ:</t>
  </si>
  <si>
    <t>CZ00261602</t>
  </si>
  <si>
    <t>Uchazeč:</t>
  </si>
  <si>
    <t>Vyplň údaj</t>
  </si>
  <si>
    <t>Projekční firma:</t>
  </si>
  <si>
    <t>28628250</t>
  </si>
  <si>
    <t>ENPRO Energo s.r.o.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</si>
  <si>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</si>
  <si>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</si>
  <si>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</si>
  <si>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</si>
  <si>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</si>
  <si>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</si>
  <si>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</si>
  <si>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</si>
  <si>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</si>
  <si>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</si>
  <si>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</si>
  <si>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</si>
  <si>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</si>
  <si>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</si>
  <si>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</si>
  <si>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</si>
  <si>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</si>
  <si>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</si>
  <si>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</si>
  <si>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</si>
  <si>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</si>
  <si>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</si>
  <si>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</si>
  <si>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</si>
  <si>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</si>
  <si>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</si>
  <si>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</si>
  <si>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</si>
  <si>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</si>
  <si>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</si>
  <si>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</si>
  <si>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</si>
  <si>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</si>
  <si>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</si>
  <si>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</si>
  <si>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</si>
  <si>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</si>
  <si>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Zemní kabelové vedení VO</t>
  </si>
  <si>
    <t>STA</t>
  </si>
  <si>
    <t>1</t>
  </si>
  <si>
    <t>{55218DD8-40F6-48E6-9B3B-9F41D0BEC718}</t>
  </si>
  <si>
    <t>2</t>
  </si>
  <si>
    <t>SO 02</t>
  </si>
  <si>
    <t xml:space="preserve">zádlažba </t>
  </si>
  <si>
    <t>{48101215-07BC-477B-AB82-302FAA3AB661}</t>
  </si>
  <si>
    <t>SO 03</t>
  </si>
  <si>
    <t xml:space="preserve">demontáž vedení VO </t>
  </si>
  <si>
    <t>{4949A1ED-1230-464B-9074-9C8A6309F18F}</t>
  </si>
  <si>
    <t>VON</t>
  </si>
  <si>
    <t>VEDLEJŠÍ A OSTATNÍ NÁKLADY</t>
  </si>
  <si>
    <t>{5BCBB228-70BA-48C7-A033-F83A2DD8BD7D}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</si>
  <si>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</si>
  <si>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</si>
  <si>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</si>
  <si>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</si>
  <si>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</si>
  <si>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SO 01 - Zemní kabelové vedení VO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</si>
  <si>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</si>
  <si>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</si>
  <si>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</si>
  <si>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</si>
  <si>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</si>
  <si>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</si>
  <si>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</si>
  <si>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</si>
  <si>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</si>
  <si>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</si>
  <si>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</si>
  <si>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</si>
  <si>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</si>
  <si>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</si>
  <si>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</si>
  <si>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</si>
  <si>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</si>
  <si>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</si>
  <si>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</si>
  <si>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</si>
  <si>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M</t>
  </si>
  <si>
    <t>PCCA27A</t>
  </si>
  <si>
    <t xml:space="preserve">KABEL 1-CYKY-J 4X16 1KV VOLNE ULOZENY     </t>
  </si>
  <si>
    <t>4</t>
  </si>
  <si>
    <t>K</t>
  </si>
  <si>
    <t>ROZPOCET</t>
  </si>
  <si>
    <t>zhot</t>
  </si>
  <si>
    <t>1003636410</t>
  </si>
  <si>
    <t xml:space="preserve">KABEL 1-CYKY-J 4X16 1000V     </t>
  </si>
  <si>
    <t>VV</t>
  </si>
  <si>
    <t>866*1,05 'Přepočtené koeficientem množství</t>
  </si>
  <si>
    <t>3</t>
  </si>
  <si>
    <t>PELA39A</t>
  </si>
  <si>
    <t xml:space="preserve">TRUBKA KORUG. PE KORUFLEX 50/41 OHEBNA     </t>
  </si>
  <si>
    <t>1000157960</t>
  </si>
  <si>
    <t xml:space="preserve">TRUBKA KORUG.OHEBNA KRUH 50/41 CERNA 50M     </t>
  </si>
  <si>
    <t>5</t>
  </si>
  <si>
    <t>PEJA41A</t>
  </si>
  <si>
    <t xml:space="preserve">FOLIE VYSTRAZNA Z PE ,SIRKA 33 CM     </t>
  </si>
  <si>
    <t>6</t>
  </si>
  <si>
    <t>1000327780</t>
  </si>
  <si>
    <t xml:space="preserve">FOLIE VYSTR. BLESK 330/0,4 CERVENA 125M     </t>
  </si>
  <si>
    <t>KS</t>
  </si>
  <si>
    <t>777*0,008 'Přepočtené koeficientem množství</t>
  </si>
  <si>
    <t>7</t>
  </si>
  <si>
    <t>PCHA40A</t>
  </si>
  <si>
    <t xml:space="preserve">PRIPL.NA ZATAH. KABELU V OCHRANNE TRUBCE     </t>
  </si>
  <si>
    <t>8</t>
  </si>
  <si>
    <t>NEMK8</t>
  </si>
  <si>
    <t xml:space="preserve">stožár osvětlovací K8-133/89/60z     </t>
  </si>
  <si>
    <t>P</t>
  </si>
  <si>
    <t xml:space="preserve">Poznámka k položce:
výrobce Kooperativa </t>
  </si>
  <si>
    <t>9</t>
  </si>
  <si>
    <t>NEMSK1/1000</t>
  </si>
  <si>
    <t xml:space="preserve">Výložník stož osvětl SK1-1000/Z     </t>
  </si>
  <si>
    <t>Poznámka k položce:
výrobce Kooperativa</t>
  </si>
  <si>
    <t>NEMEV46</t>
  </si>
  <si>
    <t xml:space="preserve">Svorkovnice stožár VO EV461-14Z/Un,Ip20     </t>
  </si>
  <si>
    <t>Poznámka k položce:
výrobce Elektro Bečov</t>
  </si>
  <si>
    <t>11</t>
  </si>
  <si>
    <t>MEMK6</t>
  </si>
  <si>
    <t xml:space="preserve">stožár osvětlovací K6-133/89/60Z     </t>
  </si>
  <si>
    <t>12</t>
  </si>
  <si>
    <t>NEMSP1</t>
  </si>
  <si>
    <t xml:space="preserve">Stožár pouzdro SP 315     </t>
  </si>
  <si>
    <t>13</t>
  </si>
  <si>
    <t>NEMSVBGP49W</t>
  </si>
  <si>
    <t xml:space="preserve">svít VO BGP243 LEDDM50 BL2 47-49W     </t>
  </si>
  <si>
    <t>Poznámka k položce:
výrobce Philips</t>
  </si>
  <si>
    <t>14</t>
  </si>
  <si>
    <t>NEMSVBGP11W</t>
  </si>
  <si>
    <t xml:space="preserve">svít VO BGP202 LED DN09 11W      </t>
  </si>
  <si>
    <t>15</t>
  </si>
  <si>
    <t>PCCA04A</t>
  </si>
  <si>
    <t xml:space="preserve">KABEL CYKY-J 3X1,5 VOLNE ULOZENY     </t>
  </si>
  <si>
    <t>16</t>
  </si>
  <si>
    <t>1000013270</t>
  </si>
  <si>
    <t xml:space="preserve">KABEL CYKY-J 3X1,5 750V     </t>
  </si>
  <si>
    <t>125*1,05 'Přepočtené koeficientem množství</t>
  </si>
  <si>
    <t>17</t>
  </si>
  <si>
    <t>PCIA43A</t>
  </si>
  <si>
    <t xml:space="preserve">UKONC.KAB. 5X4 MM2 BEZ KONCOVKY A OK     </t>
  </si>
  <si>
    <t>18</t>
  </si>
  <si>
    <t>PCIA68A</t>
  </si>
  <si>
    <t xml:space="preserve">UKONC.KAB.DO 4X 25 BEZ TRMENU,BEZ OK     </t>
  </si>
  <si>
    <t>19</t>
  </si>
  <si>
    <t>PRNEMK6</t>
  </si>
  <si>
    <t xml:space="preserve">montáž sloupu VO K6     </t>
  </si>
  <si>
    <t>20</t>
  </si>
  <si>
    <t>PRNEMK8</t>
  </si>
  <si>
    <t xml:space="preserve">montáž sloupu VO K8     </t>
  </si>
  <si>
    <t>PRNEMVYL</t>
  </si>
  <si>
    <t xml:space="preserve">montáž výlož VO do 35 kg      </t>
  </si>
  <si>
    <t>22</t>
  </si>
  <si>
    <t>PRNEMVOSVORK</t>
  </si>
  <si>
    <t xml:space="preserve">montáž elekrovýzbroje sl VO pro 1-3     </t>
  </si>
  <si>
    <t>23</t>
  </si>
  <si>
    <t>PRNRMSV1</t>
  </si>
  <si>
    <t xml:space="preserve">Montáž svítidla včetně zapojení do 20kg     </t>
  </si>
  <si>
    <t>24</t>
  </si>
  <si>
    <t>PCMA07A</t>
  </si>
  <si>
    <t xml:space="preserve">PRIPLATEK K MONT.KONC.6-10KV Z PLOSINY     </t>
  </si>
  <si>
    <t>25</t>
  </si>
  <si>
    <t>PLZA82A</t>
  </si>
  <si>
    <t xml:space="preserve">OSAZENI TABULKY CISLOV. NA STAV. SLOUP     </t>
  </si>
  <si>
    <t>26</t>
  </si>
  <si>
    <t>PFQA89A</t>
  </si>
  <si>
    <t xml:space="preserve">SKRIN SS300/NKE1P-C DCK 9X160A V PILIRI     </t>
  </si>
  <si>
    <t>27</t>
  </si>
  <si>
    <t>1003069520</t>
  </si>
  <si>
    <t xml:space="preserve">SKRIN SMYCKOVA SS300/NKE1P-C DCK     </t>
  </si>
  <si>
    <t>28</t>
  </si>
  <si>
    <t>1003559310</t>
  </si>
  <si>
    <t xml:space="preserve">KERAMZIT VEL.2 PYTEL 22 LITRU PRO SKRINE     </t>
  </si>
  <si>
    <t>BAL</t>
  </si>
  <si>
    <t>KERAMZIT LIAPOR 1-4MM</t>
  </si>
  <si>
    <t>29</t>
  </si>
  <si>
    <t>9870020290</t>
  </si>
  <si>
    <t xml:space="preserve">VYK&gt; PISEK ZASYPOVY FR.0-4     </t>
  </si>
  <si>
    <t>KG</t>
  </si>
  <si>
    <t>1*119 'Přepočtené koeficientem množství</t>
  </si>
  <si>
    <t>30</t>
  </si>
  <si>
    <t>PFLA03A</t>
  </si>
  <si>
    <t xml:space="preserve">POJISTKA NOZOVA NN VEL.000 GG  16A     </t>
  </si>
  <si>
    <t>31</t>
  </si>
  <si>
    <t>1003385580</t>
  </si>
  <si>
    <t xml:space="preserve">POJISTKA NOZOVA PNA000 16A GG     </t>
  </si>
  <si>
    <t>32</t>
  </si>
  <si>
    <t>PDQA11A</t>
  </si>
  <si>
    <t xml:space="preserve">UZEM.V ZEMI-FEZN 30X4 V PODM.MEST.ZAST.     </t>
  </si>
  <si>
    <t>33</t>
  </si>
  <si>
    <t>1003632530</t>
  </si>
  <si>
    <t xml:space="preserve">PASKA ZEMNICI FEZN 30X4/50AM (BAL.25KG)     </t>
  </si>
  <si>
    <t>34</t>
  </si>
  <si>
    <t>PDQA64A</t>
  </si>
  <si>
    <t xml:space="preserve">OCHRANA PRECHODU ZEM-VZDUCH UZEM.PAS30/4     </t>
  </si>
  <si>
    <t>35</t>
  </si>
  <si>
    <t>1000039080</t>
  </si>
  <si>
    <t xml:space="preserve">TRUBKA SMRST.RPK 40/16/1000  CERNA     </t>
  </si>
  <si>
    <t>12*0,5 'Přepočtené koeficientem množství</t>
  </si>
  <si>
    <t>36</t>
  </si>
  <si>
    <t>1000040390</t>
  </si>
  <si>
    <t xml:space="preserve">SVORKA ZEMNICI SR03-LIT.,SPOJ.PASEK-LANO     </t>
  </si>
  <si>
    <t>37</t>
  </si>
  <si>
    <t>9880010400</t>
  </si>
  <si>
    <t xml:space="preserve">OPT&gt;PASKA UPINACI NEREZ.STREDNI16/0,75MM     </t>
  </si>
  <si>
    <t>KLAHOS, B805/50 (B205)</t>
  </si>
  <si>
    <t>2*3,6 'Přepočtené koeficientem množství</t>
  </si>
  <si>
    <t>38</t>
  </si>
  <si>
    <t>9880010900</t>
  </si>
  <si>
    <t xml:space="preserve">OPT&gt;SPONA UPINACI NEREZ. STREDNI 16MM     </t>
  </si>
  <si>
    <t>KLAHOS, S 255</t>
  </si>
  <si>
    <t>2*3 'Přepočtené koeficientem množství</t>
  </si>
  <si>
    <t>39</t>
  </si>
  <si>
    <t>PBIA90A</t>
  </si>
  <si>
    <t xml:space="preserve">PRIPOJ.VOD.25MM2 NA ALFE 25/4 SR.SVOR.     </t>
  </si>
  <si>
    <t>40</t>
  </si>
  <si>
    <t>1003206750</t>
  </si>
  <si>
    <t xml:space="preserve">SVORKA PROUDOVA ODBOCNA ELBA  669 202     </t>
  </si>
  <si>
    <t>ALST 2,7-9,4/6,6-9,4</t>
  </si>
  <si>
    <t>41</t>
  </si>
  <si>
    <t>PBIA73A</t>
  </si>
  <si>
    <t xml:space="preserve">UKONC.VOD. ALFE 25/4 SVORKOU     </t>
  </si>
  <si>
    <t>42</t>
  </si>
  <si>
    <t>1000035120</t>
  </si>
  <si>
    <t xml:space="preserve">SVORKA UNIVERZALNI ELBA  669 105     </t>
  </si>
  <si>
    <t>ST 7,5-9,4/7,5-9,4</t>
  </si>
  <si>
    <t>4*2 'Přepočtené koeficientem množství</t>
  </si>
  <si>
    <t>43</t>
  </si>
  <si>
    <t>1003198470</t>
  </si>
  <si>
    <t xml:space="preserve">PASEK OVINOVACI AL10X1 ELBA  237 679     </t>
  </si>
  <si>
    <t>DÉLKA 15M</t>
  </si>
  <si>
    <t>4*0,04 'Přepočtené koeficientem množství</t>
  </si>
  <si>
    <t>44</t>
  </si>
  <si>
    <t>PXDA31A</t>
  </si>
  <si>
    <t xml:space="preserve">LANO ZEMNICI 50MM2 FE 540     </t>
  </si>
  <si>
    <t>45</t>
  </si>
  <si>
    <t>1003605250</t>
  </si>
  <si>
    <t xml:space="preserve">PRAMENEC OCELOVY 50 FE 540MPA, 25,4KN     </t>
  </si>
  <si>
    <t>8*0,406 'Přepočtené koeficientem množství</t>
  </si>
  <si>
    <t>46</t>
  </si>
  <si>
    <t>1003197970</t>
  </si>
  <si>
    <t xml:space="preserve">OCHRANA KABELU 2,5M DO PR.55MM     </t>
  </si>
  <si>
    <t>47</t>
  </si>
  <si>
    <t>PCTA94A</t>
  </si>
  <si>
    <t xml:space="preserve">OMEZOV.PREP.1KV+SVORKY PRIPOJ. ALFE16-70     </t>
  </si>
  <si>
    <t>SADA</t>
  </si>
  <si>
    <t>48</t>
  </si>
  <si>
    <t>1000269230</t>
  </si>
  <si>
    <t xml:space="preserve">OMEZOVAC LVA-440B-BLK PRICH.ALFE 16-70     </t>
  </si>
  <si>
    <t>49</t>
  </si>
  <si>
    <t>1003198510</t>
  </si>
  <si>
    <t xml:space="preserve">SVORKA ODB NN 16-70MM2 SM 2.11     </t>
  </si>
  <si>
    <t>50</t>
  </si>
  <si>
    <t>PCUA25A</t>
  </si>
  <si>
    <t xml:space="preserve">SVORKY NA PROPOJ.FEZN LANA A UZEM.OMEZOV     </t>
  </si>
  <si>
    <t>51</t>
  </si>
  <si>
    <t>52</t>
  </si>
  <si>
    <t>53</t>
  </si>
  <si>
    <t>1003206770</t>
  </si>
  <si>
    <t xml:space="preserve">SVORKA PROUDOVA ODBOCNA ELBA  669 203     </t>
  </si>
  <si>
    <t>ALST 4,6-13,6/9,6-13,6</t>
  </si>
  <si>
    <t>54</t>
  </si>
  <si>
    <t>PECA52A</t>
  </si>
  <si>
    <t xml:space="preserve">VYKOP JAMY RUCNE,ZEMINA TRIDY 3-4     </t>
  </si>
  <si>
    <t>M3</t>
  </si>
  <si>
    <t>55</t>
  </si>
  <si>
    <t>PECA67A</t>
  </si>
  <si>
    <t xml:space="preserve">ZAKL.BETON C12/15 DO 5M3 BEZ BEDN.A DOPR     </t>
  </si>
  <si>
    <t>56</t>
  </si>
  <si>
    <t>9870011030</t>
  </si>
  <si>
    <t xml:space="preserve">VYK&gt; SMES BETONOVA C12/15 XC0 SEVER     </t>
  </si>
  <si>
    <t>57</t>
  </si>
  <si>
    <t>PECA60A</t>
  </si>
  <si>
    <t xml:space="preserve">ZAHOZ JAMY RUCNE, ZEMINA TRIDY 3     </t>
  </si>
  <si>
    <t>58</t>
  </si>
  <si>
    <t>PKAA19A</t>
  </si>
  <si>
    <t xml:space="preserve">NAKLADANI VYKOPKU DO 100M3,ZEM.1-4     </t>
  </si>
  <si>
    <t>59</t>
  </si>
  <si>
    <t>PECA94A</t>
  </si>
  <si>
    <t xml:space="preserve">MONTAZ BEDNENI PRO ZAKLAD STOZARU VC.MAT     </t>
  </si>
  <si>
    <t>M2</t>
  </si>
  <si>
    <t>60</t>
  </si>
  <si>
    <t>9870011600</t>
  </si>
  <si>
    <t xml:space="preserve">VYK&gt; REZIVO HRANOL JEHLICNATE DO120CM2     </t>
  </si>
  <si>
    <t>19,88*0,05 'Přepočtené koeficientem množství</t>
  </si>
  <si>
    <t>61</t>
  </si>
  <si>
    <t>9870011610</t>
  </si>
  <si>
    <t xml:space="preserve">VYK&gt; REZIVO DESKOVE JEHLICNATE NEOPRAC     </t>
  </si>
  <si>
    <t>19,88*0,1 'Přepočtené koeficientem množství</t>
  </si>
  <si>
    <t>62</t>
  </si>
  <si>
    <t>63</t>
  </si>
  <si>
    <t>V</t>
  </si>
  <si>
    <t>PEDA10A</t>
  </si>
  <si>
    <t xml:space="preserve">VYKOP KABEL.RYHY 35X50 CM RUCNE,ZEM.TR.3     </t>
  </si>
  <si>
    <t>64</t>
  </si>
  <si>
    <t>PEFA06A</t>
  </si>
  <si>
    <t xml:space="preserve">ZAHOZ KABEL.RYHY 35X40 CM RUCNE,ZEM.TR.3     </t>
  </si>
  <si>
    <t>65</t>
  </si>
  <si>
    <t>PEDA22A</t>
  </si>
  <si>
    <t xml:space="preserve">VYKOP KABEL.RYHY 35X80 CM RUCNE,ZEM.TR.3     </t>
  </si>
  <si>
    <t>66</t>
  </si>
  <si>
    <t>PEFA18A</t>
  </si>
  <si>
    <t xml:space="preserve">ZAHOZ KABEL.RYHY 35X70 CM RUCNE,ZEM.TR.3     </t>
  </si>
  <si>
    <t>67</t>
  </si>
  <si>
    <t>PEDA38A</t>
  </si>
  <si>
    <t xml:space="preserve">VYKOP KABEL.RYHY 50X120CM RUCNE,ZEM.TR.3     </t>
  </si>
  <si>
    <t>68</t>
  </si>
  <si>
    <t>PEFA34A</t>
  </si>
  <si>
    <t xml:space="preserve">ZAHOZ KABEL.RYHY 50X80 CM RUCNE,ZEM.TR.3     </t>
  </si>
  <si>
    <t>69</t>
  </si>
  <si>
    <t>PEEA76A</t>
  </si>
  <si>
    <t xml:space="preserve">VYKOP KABEL.RYHY 10X10 CM RUCNE ZEM.TR.3     </t>
  </si>
  <si>
    <t>70</t>
  </si>
  <si>
    <t>PEGA86A</t>
  </si>
  <si>
    <t xml:space="preserve">ZAHOZ KABEL.RYHY 10X10 CM RUCNE,ZEM.TR.3     </t>
  </si>
  <si>
    <t>71</t>
  </si>
  <si>
    <t>72</t>
  </si>
  <si>
    <t>PENA24A</t>
  </si>
  <si>
    <t xml:space="preserve">ZRIZENI A ODSTRANENI PROVIZORNI LAVKY     </t>
  </si>
  <si>
    <t>73</t>
  </si>
  <si>
    <t>65*0,02 'Přepočtené koeficientem množství</t>
  </si>
  <si>
    <t>74</t>
  </si>
  <si>
    <t>9876012000</t>
  </si>
  <si>
    <t xml:space="preserve">VYK&gt; HREBIK STAV. 3,1X70, ZAP.MRIZ.HL.     </t>
  </si>
  <si>
    <t>DIN1151-ST</t>
  </si>
  <si>
    <t>65*0,053 'Přepočtené koeficientem množství</t>
  </si>
  <si>
    <t>75</t>
  </si>
  <si>
    <t>PENA21A</t>
  </si>
  <si>
    <t xml:space="preserve">ZAJISTENI KABELU PRI SOUBEHU     </t>
  </si>
  <si>
    <t>76</t>
  </si>
  <si>
    <t>428*0,006 'Přepočtené koeficientem množství</t>
  </si>
  <si>
    <t>77</t>
  </si>
  <si>
    <t>428*0,001 'Přepočtené koeficientem množství</t>
  </si>
  <si>
    <t>78</t>
  </si>
  <si>
    <t>9870011760</t>
  </si>
  <si>
    <t xml:space="preserve">VYK&gt; DRAT OCEL.PR.2.0 MEKKY     </t>
  </si>
  <si>
    <t>428*0,144 'Přepočtené koeficientem množství</t>
  </si>
  <si>
    <t>79</t>
  </si>
  <si>
    <t>PENA22A</t>
  </si>
  <si>
    <t xml:space="preserve">ZAJISTENI KABELU PRI KRIZENI     </t>
  </si>
  <si>
    <t>80</t>
  </si>
  <si>
    <t>58*0,015 'Přepočtené koeficientem množství</t>
  </si>
  <si>
    <t>81</t>
  </si>
  <si>
    <t>82</t>
  </si>
  <si>
    <t>58*0,144 'Přepočtené koeficientem množství</t>
  </si>
  <si>
    <t xml:space="preserve">SO 02 - zádlažba </t>
  </si>
  <si>
    <t>PEAA13A</t>
  </si>
  <si>
    <t xml:space="preserve">SEJMUTI DRNU     </t>
  </si>
  <si>
    <t>PEQA01A</t>
  </si>
  <si>
    <t xml:space="preserve">POLOZENI DRNU     </t>
  </si>
  <si>
    <t>PEQA02A</t>
  </si>
  <si>
    <t xml:space="preserve">OSETI POVRCHU TRAVOU     </t>
  </si>
  <si>
    <t>9870011700</t>
  </si>
  <si>
    <t xml:space="preserve">VYK&gt; SEMENO TRAVNI     </t>
  </si>
  <si>
    <t>19,05*0,04 'Přepočtené koeficientem množství</t>
  </si>
  <si>
    <t>PEQA30A</t>
  </si>
  <si>
    <t xml:space="preserve">OCISTENI,UPRAVA STAV.STERKOVE KOMUNIKACE     </t>
  </si>
  <si>
    <t>PEQA15A</t>
  </si>
  <si>
    <t xml:space="preserve">PODKLAD. VRSTVA 10CM-KAMENIVO FR.4-8     </t>
  </si>
  <si>
    <t>9870020020</t>
  </si>
  <si>
    <t xml:space="preserve">VYK&gt; KAMENIVO DRC.HRUBE FR.4-8 TR.B     </t>
  </si>
  <si>
    <t>38,5*153,5 'Přepočtené koeficientem množství</t>
  </si>
  <si>
    <t>PMEA31A</t>
  </si>
  <si>
    <t xml:space="preserve">ODSTRAN.CHODNIKU ASFALT.KRYT NAD VYKOPEM     </t>
  </si>
  <si>
    <t>9870020300</t>
  </si>
  <si>
    <t xml:space="preserve">VYK&gt; KOTOUC REZACI DIAMANT PR450ASFALT     </t>
  </si>
  <si>
    <t>61,95*0,002 'Přepočtené koeficientem množství</t>
  </si>
  <si>
    <t>PMEA32A</t>
  </si>
  <si>
    <t xml:space="preserve">ZRIZENI CHODNIKU ASFALT.KRYT NAD VYKOPEM     </t>
  </si>
  <si>
    <t>9870020030</t>
  </si>
  <si>
    <t xml:space="preserve">VYK&gt; KAMENIVO DRC.HRUBE FR.63-125 TR.B     </t>
  </si>
  <si>
    <t>61,95*362,6 'Přepočtené koeficientem množství</t>
  </si>
  <si>
    <t>9870020090</t>
  </si>
  <si>
    <t xml:space="preserve">VYK&gt; KAMENIVO DOLOM.DO BETONU FR.0-4VL     </t>
  </si>
  <si>
    <t>61,95*2,43 'Přepočtené koeficientem množství</t>
  </si>
  <si>
    <t>9870020180</t>
  </si>
  <si>
    <t xml:space="preserve">VYK&gt; LAK ASFALT.PENETRAL ALP SUD 160KG     </t>
  </si>
  <si>
    <t>61,95*0,12 'Přepočtené koeficientem množství</t>
  </si>
  <si>
    <t>9870020190</t>
  </si>
  <si>
    <t xml:space="preserve">VYK&gt; ZALIVKA ASFALTOVA AZ BUBNY     </t>
  </si>
  <si>
    <t>61,95*4,17 'Přepočtené koeficientem množství</t>
  </si>
  <si>
    <t>9870020340</t>
  </si>
  <si>
    <t xml:space="preserve">VYK&gt; ASFALT.BET.OBRUS.ACO11 50/70 TR2     </t>
  </si>
  <si>
    <t>61,95*118 'Přepočtené koeficientem množství</t>
  </si>
  <si>
    <t>9870020360</t>
  </si>
  <si>
    <t xml:space="preserve">VYK&gt; ASFALT.BET.PODKL.ACP16S 50/70 TR1     </t>
  </si>
  <si>
    <t>61,95*116 'Přepočtené koeficientem množství</t>
  </si>
  <si>
    <t>PMEA33A</t>
  </si>
  <si>
    <t xml:space="preserve">ODSTRAN.CHODNIKU ASFALT. KRYT MIMO VYKOP     </t>
  </si>
  <si>
    <t>PMEA34A</t>
  </si>
  <si>
    <t xml:space="preserve">ZRIZENI CHODNIKU ASFALT.KRYT MIMO VYKOP     </t>
  </si>
  <si>
    <t>88,5*48,09 'Přepočtené koeficientem množství</t>
  </si>
  <si>
    <t>88,5*118 'Přepočtené koeficientem množství</t>
  </si>
  <si>
    <t>88,5*116 'Přepočtené koeficientem množství</t>
  </si>
  <si>
    <t>PMEA35A</t>
  </si>
  <si>
    <t xml:space="preserve">ODSTRAN.CHODNIKU ZAMK.DLAZBA NAD VYKOPEM     </t>
  </si>
  <si>
    <t>PMEA36A</t>
  </si>
  <si>
    <t xml:space="preserve">ZRIZENI CHODNIK STAV.ZAMK.DLAZ.NAD VYKOP     </t>
  </si>
  <si>
    <t>9870020010</t>
  </si>
  <si>
    <t xml:space="preserve">VYK&gt; KAMENIVO DRC.DROBNE FR.0-4 TR.A     </t>
  </si>
  <si>
    <t>81,9*4,22 'Přepočtené koeficientem množství</t>
  </si>
  <si>
    <t>81,9*128,12 'Přepočtené koeficientem množství</t>
  </si>
  <si>
    <t>81,9*432,81 'Přepočtené koeficientem množství</t>
  </si>
  <si>
    <t>9870020230</t>
  </si>
  <si>
    <t xml:space="preserve">VYK&gt; ZAMKOVA DLAZBA     </t>
  </si>
  <si>
    <t>81,9*0,15 'Přepočtené koeficientem množství</t>
  </si>
  <si>
    <t>PMEA38A</t>
  </si>
  <si>
    <t xml:space="preserve">ODSTRAN.CHODNIKU ZAMK. DLAZBA MIMO VYKOP     </t>
  </si>
  <si>
    <t>PMEA39A</t>
  </si>
  <si>
    <t xml:space="preserve">ZRIZENI CHODNIK STAV.ZAMK.DLAZ.MIMOVYKOP     </t>
  </si>
  <si>
    <t>117*4,22 'Přepočtené koeficientem množství</t>
  </si>
  <si>
    <t>117*80,03 'Přepočtené koeficientem množství</t>
  </si>
  <si>
    <t>117*0,15 'Přepočtené koeficientem množství</t>
  </si>
  <si>
    <t>PMEA41A</t>
  </si>
  <si>
    <t xml:space="preserve">ODSTRAN. CHODNIKU KAMEN.DLAZBA NAD VYKOP     </t>
  </si>
  <si>
    <t>PMEA42A</t>
  </si>
  <si>
    <t xml:space="preserve">ZRIZENI CHODNIKU KAMEN. DLAZBA NAD VYKOP     </t>
  </si>
  <si>
    <t>17,85*48,09 'Přepočtené koeficientem množství</t>
  </si>
  <si>
    <t>17,85*432,81 'Přepočtené koeficientem množství</t>
  </si>
  <si>
    <t>9870020070</t>
  </si>
  <si>
    <t xml:space="preserve">VYK&gt; KAMENIVO TEZ.DROBNE FR.0-4 TR.D     </t>
  </si>
  <si>
    <t>17,85*183,7 'Přepočtené koeficientem množství</t>
  </si>
  <si>
    <t>9870020240</t>
  </si>
  <si>
    <t xml:space="preserve">VYK&gt; KOSTKA DLAZEBNI VELKA 15/17 TR.I     </t>
  </si>
  <si>
    <t>17,85*60 'Přepočtené koeficientem množství</t>
  </si>
  <si>
    <t>PMEA43A</t>
  </si>
  <si>
    <t xml:space="preserve">ODSTRAN.CHODNIKU KAMEN.DLAZBA MIMO VYKOP     </t>
  </si>
  <si>
    <t>PMEA44A</t>
  </si>
  <si>
    <t xml:space="preserve">ZRIZENI CHODNIKU KAMEN.DLAZBA MIMO VYKOP     </t>
  </si>
  <si>
    <t>25,5*183,7 'Přepočtené koeficientem množství</t>
  </si>
  <si>
    <t>25,5*60 'Přepočtené koeficientem množství</t>
  </si>
  <si>
    <t>PMEA49A</t>
  </si>
  <si>
    <t xml:space="preserve">ODSTRAN. CHODNIKU BETON.KRYT NAD VYKOPEM     </t>
  </si>
  <si>
    <t>9870020310</t>
  </si>
  <si>
    <t xml:space="preserve">VYK&gt; KOTOUC REZACI DIAMANT PR450 BETON     </t>
  </si>
  <si>
    <t>8,5*0,002 'Přepočtené koeficientem množství</t>
  </si>
  <si>
    <t>PMEA50A</t>
  </si>
  <si>
    <t xml:space="preserve">ZRIZENI CHODNIKU BETON. KRYT NAD VYKOPEM     </t>
  </si>
  <si>
    <t>9870020140</t>
  </si>
  <si>
    <t xml:space="preserve">VYK&gt; STERKODRT FR.0-63 TR.A     </t>
  </si>
  <si>
    <t>8,5*189,07 'Přepočtené koeficientem množství</t>
  </si>
  <si>
    <t>9870020220</t>
  </si>
  <si>
    <t xml:space="preserve">VYK&gt; SMES BETON TR.C12/15 KAMEN DO22MM     </t>
  </si>
  <si>
    <t>8,5*0,101 'Přepočtené koeficientem množství</t>
  </si>
  <si>
    <t>PMEA65A</t>
  </si>
  <si>
    <t xml:space="preserve">ODSTRAN.VOZOVKY ASFALT. KRYT NAD VYKOPEM     </t>
  </si>
  <si>
    <t>82,5*0,002 'Přepočtené koeficientem množství</t>
  </si>
  <si>
    <t>PMEA66A</t>
  </si>
  <si>
    <t xml:space="preserve">ZRIZENI VOZOVKY ASFALT. KRYT NAD VYKOPEM     </t>
  </si>
  <si>
    <t>82,5*217,5 'Přepočtené koeficientem množství</t>
  </si>
  <si>
    <t>82,5*2,43 'Přepočtené koeficientem množství</t>
  </si>
  <si>
    <t>9870020130</t>
  </si>
  <si>
    <t xml:space="preserve">VYK&gt; STERKOPISEK FR.0-32 TR.C     </t>
  </si>
  <si>
    <t>82,5*200 'Přepočtené koeficientem množství</t>
  </si>
  <si>
    <t>82,5*285 'Přepočtené koeficientem množství</t>
  </si>
  <si>
    <t>82,5*0,12 'Přepočtené koeficientem množství</t>
  </si>
  <si>
    <t>82,5*4,17 'Přepočtené koeficientem množství</t>
  </si>
  <si>
    <t>9870020320</t>
  </si>
  <si>
    <t xml:space="preserve">VYK&gt; PODKLAD Z KAMENIVA MECH.ZPEVN.MZK     </t>
  </si>
  <si>
    <t>82,5*405 'Přepočtené koeficientem množství</t>
  </si>
  <si>
    <t>9870020350</t>
  </si>
  <si>
    <t xml:space="preserve">VYK&gt; ASFALT.BET.OBRUS.ACO11+ 50/70 TR1     </t>
  </si>
  <si>
    <t>82,5*95 'Přepočtené koeficientem množství</t>
  </si>
  <si>
    <t>82,5*116 'Přepočtené koeficientem množství</t>
  </si>
  <si>
    <t>9870020370</t>
  </si>
  <si>
    <t xml:space="preserve">VYK&gt; ASFALT.BET.LOZNI ACL16S+ 50/70TR1     </t>
  </si>
  <si>
    <t>82,5*140 'Přepočtené koeficientem množství</t>
  </si>
  <si>
    <t>PMEA67A</t>
  </si>
  <si>
    <t xml:space="preserve">ODSTRAN. VOZOVKY ASFALT. KRYT MIMO VYKOP     </t>
  </si>
  <si>
    <t>PMEA68A</t>
  </si>
  <si>
    <t xml:space="preserve">ZRIZENI VOZOVKY ASFALT. KRYT MIMO VYKOP     </t>
  </si>
  <si>
    <t>PMEA59A</t>
  </si>
  <si>
    <t xml:space="preserve">ODSTRANENI OBRUBNIKU VOZOVKA     </t>
  </si>
  <si>
    <t>PMEA60A</t>
  </si>
  <si>
    <t xml:space="preserve">ZRIZENI OBRUBNIKU VOZOVKA     </t>
  </si>
  <si>
    <t>9870020210</t>
  </si>
  <si>
    <t xml:space="preserve">VYK&gt; MALTA CEMENT. PRO DLAZBY Z CEM II     </t>
  </si>
  <si>
    <t>48*0,002 'Přepočtené koeficientem množství</t>
  </si>
  <si>
    <t>48*0,063 'Přepočtené koeficientem množství</t>
  </si>
  <si>
    <t>9870020270</t>
  </si>
  <si>
    <t xml:space="preserve">VYK&gt; OBRUBNIK VOZOVKA ABO 100X15X25CM     </t>
  </si>
  <si>
    <t>48*0,25 'Přepočtené koeficientem množství</t>
  </si>
  <si>
    <t>PMEA20A</t>
  </si>
  <si>
    <t xml:space="preserve">ODSTRANENI OBRUBNIKU CHODNIK     </t>
  </si>
  <si>
    <t>PMEA21A</t>
  </si>
  <si>
    <t xml:space="preserve">ZRIZENI OBRUBNIKU CHODNIK     </t>
  </si>
  <si>
    <t>14*0,002 'Přepočtené koeficientem množství</t>
  </si>
  <si>
    <t>14*0,052 'Přepočtené koeficientem množství</t>
  </si>
  <si>
    <t>9870020260</t>
  </si>
  <si>
    <t xml:space="preserve">VYK&gt; OBRUBNIK CHODNIK ABO 50X10X25CM     </t>
  </si>
  <si>
    <t>14*0,5 'Přepočtené koeficientem množství</t>
  </si>
  <si>
    <t xml:space="preserve">SO 03 - demontáž vedení VO </t>
  </si>
  <si>
    <t>PCEA19A</t>
  </si>
  <si>
    <t xml:space="preserve">KABEL 1-AYKY-J 4X16MM2,VOLNE ULOZENY     </t>
  </si>
  <si>
    <t>PXDA03A</t>
  </si>
  <si>
    <t xml:space="preserve">LANO ALFE NN 42-AL1/7ST1A (42/7)NEMAZ     </t>
  </si>
  <si>
    <t>PBIA81A</t>
  </si>
  <si>
    <t xml:space="preserve">VAZ NN DVOJITY KRIZOVY ALFE 42/7     </t>
  </si>
  <si>
    <t>PBIA89A</t>
  </si>
  <si>
    <t xml:space="preserve">PRIPOJ.VOD.DO 16 NA ALFE 16MM2 SR.SVOR.     </t>
  </si>
  <si>
    <t>PBIA12A</t>
  </si>
  <si>
    <t xml:space="preserve">ROUBIK KUZEL.S NAST.VPR-1B,VZK-1 HNEDY     </t>
  </si>
  <si>
    <t>DEMSV1</t>
  </si>
  <si>
    <t xml:space="preserve">demontáž SV na PB      </t>
  </si>
  <si>
    <t>DEMSV2</t>
  </si>
  <si>
    <t xml:space="preserve">demont venk SV na objektu      </t>
  </si>
  <si>
    <t>PFQA25A</t>
  </si>
  <si>
    <t xml:space="preserve">SKRIN SP100/NVP1P DCK 3X160A DO ZDI     </t>
  </si>
  <si>
    <t>POPA02A</t>
  </si>
  <si>
    <t xml:space="preserve">OPRAVA FASAD.OMITKY BRIZOLIT,VAPENOCEMEN     </t>
  </si>
  <si>
    <t>9870037200</t>
  </si>
  <si>
    <t xml:space="preserve">VYK&gt; MAT.NA OPRAVU OMITKY BRIZOL,VAPEN     </t>
  </si>
  <si>
    <t>POPA04A</t>
  </si>
  <si>
    <t xml:space="preserve">OPRAVA FASADNI OMITKY STUKOVOU SMESI     </t>
  </si>
  <si>
    <t>9870037400</t>
  </si>
  <si>
    <t xml:space="preserve">VYK&gt; MAT.NA OPRAVU OMITKY STUKOVA SMES     </t>
  </si>
  <si>
    <t>PEMA25A</t>
  </si>
  <si>
    <t xml:space="preserve">VYSEK.OTVORU+SVOD,ZAZDENI,ZACIST.SKR.SP     </t>
  </si>
  <si>
    <t>9870011340</t>
  </si>
  <si>
    <t xml:space="preserve">VYK&gt; SMES MALTOVA ZDICI PYTLOVANA     </t>
  </si>
  <si>
    <t>5*19,95 'Přepočtené koeficientem množství</t>
  </si>
  <si>
    <t>9870011380</t>
  </si>
  <si>
    <t xml:space="preserve">VYK&gt; CIHLA CERVENA PALEN.PLNA29/14/6,5     </t>
  </si>
  <si>
    <t>5*2 'Přepočtené koeficientem množství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</si>
  <si>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</si>
  <si>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</si>
  <si>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</si>
  <si>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</si>
  <si>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</si>
  <si>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 xml:space="preserve">Příplatek na mechanizaci pro malé stavby     </t>
  </si>
  <si>
    <t>KČ</t>
  </si>
  <si>
    <t>VII. Ostatní náklady</t>
  </si>
  <si>
    <t xml:space="preserve">Vytýčení podzemních zařízení     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</si>
  <si>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</si>
  <si>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</si>
  <si>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</si>
  <si>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</si>
  <si>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</si>
  <si>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</si>
  <si>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</si>
  <si>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</si>
  <si>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</si>
  <si>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</si>
  <si>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</si>
  <si>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</si>
  <si>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</si>
  <si>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</si>
  <si>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</si>
  <si>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</si>
  <si>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</si>
  <si>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</si>
  <si>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</si>
  <si>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Geodetické vytýčení před. zaháj. stavby     </t>
  </si>
  <si>
    <t xml:space="preserve">Geodetické zaměření skutečného stavu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</si>
  <si>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</si>
  <si>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</si>
  <si>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</si>
  <si>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</si>
  <si>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</si>
  <si>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</si>
  <si>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</si>
  <si>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</si>
  <si>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</si>
  <si>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</si>
  <si>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</si>
  <si>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</si>
  <si>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</si>
  <si>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</si>
  <si>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</si>
  <si>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</si>
  <si>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objekty, provozní soubory a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</si>
  <si>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</t>
    </r>
  </si>
  <si>
    <t>a vedlejších a ostaních nákladů s rekapitulací jejich cen. Na základě údaje Typ je možné identifikovat typ objektu: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</si>
  <si>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</si>
  <si>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</si>
  <si>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</si>
  <si>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</si>
  <si>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</si>
  <si>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</si>
  <si>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</si>
  <si>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</si>
  <si>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</si>
  <si>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</si>
  <si>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</si>
  <si>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</si>
  <si>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</si>
  <si>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</si>
  <si>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</si>
  <si>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</si>
  <si>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</si>
  <si>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</si>
  <si>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</si>
  <si>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</si>
  <si>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</si>
  <si>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</si>
  <si>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   VON - Vedlejší a ostatní náklady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</si>
  <si>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</si>
  <si>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</si>
  <si>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</si>
  <si>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</si>
  <si>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</si>
  <si>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</si>
  <si>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</si>
  <si>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</si>
  <si>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</si>
  <si>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</si>
  <si>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</si>
  <si>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</si>
  <si>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</si>
  <si>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</si>
  <si>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</si>
  <si>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</si>
  <si>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</si>
  <si>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</si>
  <si>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</si>
  <si>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</si>
  <si>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</si>
  <si>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</si>
  <si>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</si>
  <si>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</si>
  <si>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</si>
  <si>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</si>
  <si>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</si>
  <si>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</si>
  <si>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</si>
  <si>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</si>
  <si>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</si>
  <si>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</si>
  <si>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</si>
  <si>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</si>
  <si>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</si>
  <si>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</si>
  <si>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</si>
  <si>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</si>
  <si>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</si>
  <si>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</si>
  <si>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</si>
  <si>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</si>
  <si>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</si>
  <si>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</si>
  <si>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</si>
  <si>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</si>
  <si>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</si>
  <si>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</si>
  <si>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</si>
  <si>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</si>
  <si>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</si>
  <si>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</si>
  <si>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</si>
  <si>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</si>
  <si>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</si>
  <si>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</si>
  <si>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</si>
  <si>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</si>
  <si>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</si>
  <si>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</si>
  <si>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</si>
  <si>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</si>
  <si>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</si>
  <si>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</si>
  <si>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</si>
  <si>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</si>
  <si>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</si>
  <si>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</si>
  <si>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</si>
  <si>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</si>
  <si>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</si>
  <si>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</si>
  <si>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</si>
  <si>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</si>
  <si>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</si>
  <si>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</si>
  <si>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</si>
  <si>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</si>
  <si>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</si>
  <si>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</si>
  <si>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</si>
  <si>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</si>
  <si>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</si>
  <si>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</si>
  <si>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</si>
  <si>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</si>
  <si>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</si>
  <si>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</si>
  <si>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</si>
  <si>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</si>
  <si>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</si>
  <si>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</si>
  <si>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</si>
  <si>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</si>
  <si>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</si>
  <si>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</si>
  <si>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</si>
  <si>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</si>
  <si>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</si>
  <si>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</si>
  <si>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</si>
  <si>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</si>
  <si>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</si>
  <si>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</si>
  <si>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</si>
  <si>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</si>
  <si>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</si>
  <si>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</si>
  <si>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</si>
  <si>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</si>
  <si>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</si>
  <si>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</si>
  <si>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</si>
  <si>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Montáž (obsahuje práci + materiál, nebo pouze práci)</t>
  </si>
  <si>
    <t>O</t>
  </si>
  <si>
    <t>Opětovná montáž (obsahuje práce spojené s demontáží a následnou montáží stávajícího materiálu)</t>
  </si>
  <si>
    <t>Demontáž</t>
  </si>
  <si>
    <r>
      <t xml:space="preserve">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</si>
  <si>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t>ćlg</t>
  </si>
  <si>
    <r>
      <t xml:space="preserve">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</si>
</sst>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7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6"/>
      <color indexed="10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1" borderId="0" applyNumberFormat="0" applyBorder="0" applyAlignment="0" applyProtection="0"/>
    <xf numFmtId="0" fontId="48" fillId="20" borderId="0" applyNumberFormat="0" applyBorder="0" applyAlignment="0" applyProtection="0"/>
    <xf numFmtId="0" fontId="48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7" borderId="0" applyNumberFormat="0" applyBorder="0" applyAlignment="0" applyProtection="0"/>
    <xf numFmtId="0" fontId="37" fillId="9" borderId="0" applyNumberFormat="0" applyBorder="0" applyAlignment="0" applyProtection="0"/>
    <xf numFmtId="0" fontId="41" fillId="38" borderId="1" applyNumberFormat="0" applyAlignment="0" applyProtection="0"/>
    <xf numFmtId="0" fontId="5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9" borderId="6" applyNumberFormat="0" applyAlignment="0" applyProtection="0"/>
    <xf numFmtId="0" fontId="59" fillId="40" borderId="0" applyNumberFormat="0" applyBorder="0" applyAlignment="0" applyProtection="0"/>
    <xf numFmtId="0" fontId="39" fillId="13" borderId="1" applyNumberFormat="0" applyAlignment="0" applyProtection="0"/>
    <xf numFmtId="0" fontId="60" fillId="41" borderId="7" applyNumberFormat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65" fillId="43" borderId="0" applyNumberFormat="0" applyBorder="0" applyAlignment="0" applyProtection="0"/>
    <xf numFmtId="0" fontId="0" fillId="44" borderId="12" applyNumberFormat="0" applyFont="0" applyAlignment="0" applyProtection="0"/>
    <xf numFmtId="0" fontId="40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46" borderId="0" applyNumberFormat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69" fillId="47" borderId="17" applyNumberFormat="0" applyAlignment="0" applyProtection="0"/>
    <xf numFmtId="0" fontId="70" fillId="48" borderId="17" applyNumberFormat="0" applyAlignment="0" applyProtection="0"/>
    <xf numFmtId="0" fontId="71" fillId="48" borderId="18" applyNumberFormat="0" applyAlignment="0" applyProtection="0"/>
    <xf numFmtId="0" fontId="7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</cellStyleXfs>
  <cellXfs count="3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42" borderId="0" xfId="0" applyFill="1" applyAlignment="1">
      <alignment horizontal="left" vertical="top"/>
    </xf>
    <xf numFmtId="0" fontId="1" fillId="42" borderId="0" xfId="0" applyFont="1" applyFill="1" applyAlignment="1">
      <alignment horizontal="left" vertical="center"/>
    </xf>
    <xf numFmtId="0" fontId="0" fillId="4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9" xfId="0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44" borderId="0" xfId="0" applyFont="1" applyFill="1" applyAlignment="1">
      <alignment horizontal="left" vertical="center"/>
    </xf>
    <xf numFmtId="49" fontId="7" fillId="44" borderId="0" xfId="0" applyNumberFormat="1" applyFont="1" applyFill="1" applyAlignment="1">
      <alignment horizontal="left" vertical="top"/>
    </xf>
    <xf numFmtId="0" fontId="0" fillId="0" borderId="24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0" fillId="38" borderId="0" xfId="0" applyFill="1" applyAlignment="1" applyProtection="1">
      <alignment horizontal="left" vertical="center"/>
      <protection/>
    </xf>
    <xf numFmtId="0" fontId="9" fillId="38" borderId="26" xfId="0" applyFont="1" applyFill="1" applyBorder="1" applyAlignment="1" applyProtection="1">
      <alignment horizontal="left" vertical="center"/>
      <protection/>
    </xf>
    <xf numFmtId="0" fontId="0" fillId="38" borderId="27" xfId="0" applyFill="1" applyBorder="1" applyAlignment="1" applyProtection="1">
      <alignment horizontal="left" vertical="center"/>
      <protection/>
    </xf>
    <xf numFmtId="0" fontId="9" fillId="38" borderId="27" xfId="0" applyFont="1" applyFill="1" applyBorder="1" applyAlignment="1" applyProtection="1">
      <alignment horizontal="center" vertical="center"/>
      <protection/>
    </xf>
    <xf numFmtId="164" fontId="9" fillId="38" borderId="27" xfId="0" applyNumberFormat="1" applyFont="1" applyFill="1" applyBorder="1" applyAlignment="1" applyProtection="1">
      <alignment horizontal="right" vertical="center"/>
      <protection/>
    </xf>
    <xf numFmtId="0" fontId="0" fillId="38" borderId="23" xfId="0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2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9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4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164" fontId="5" fillId="0" borderId="33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22" xfId="0" applyFont="1" applyBorder="1" applyAlignment="1">
      <alignment horizontal="left" vertical="center"/>
    </xf>
    <xf numFmtId="164" fontId="20" fillId="0" borderId="34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164" fontId="20" fillId="0" borderId="40" xfId="0" applyNumberFormat="1" applyFont="1" applyBorder="1" applyAlignment="1" applyProtection="1">
      <alignment horizontal="right" vertical="center"/>
      <protection/>
    </xf>
    <xf numFmtId="164" fontId="20" fillId="0" borderId="41" xfId="0" applyNumberFormat="1" applyFont="1" applyBorder="1" applyAlignment="1" applyProtection="1">
      <alignment horizontal="right" vertical="center"/>
      <protection/>
    </xf>
    <xf numFmtId="167" fontId="20" fillId="0" borderId="41" xfId="0" applyNumberFormat="1" applyFont="1" applyBorder="1" applyAlignment="1" applyProtection="1">
      <alignment horizontal="right" vertical="center"/>
      <protection/>
    </xf>
    <xf numFmtId="0" fontId="16" fillId="0" borderId="41" xfId="0" applyFont="1" applyBorder="1" applyAlignment="1" applyProtection="1">
      <alignment horizontal="left" vertical="center"/>
      <protection/>
    </xf>
    <xf numFmtId="164" fontId="20" fillId="0" borderId="42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8" borderId="27" xfId="0" applyFont="1" applyFill="1" applyBorder="1" applyAlignment="1" applyProtection="1">
      <alignment horizontal="right" vertical="center"/>
      <protection/>
    </xf>
    <xf numFmtId="0" fontId="0" fillId="38" borderId="27" xfId="0" applyFill="1" applyBorder="1" applyAlignment="1">
      <alignment horizontal="left" vertical="center"/>
    </xf>
    <xf numFmtId="0" fontId="0" fillId="38" borderId="44" xfId="0" applyFill="1" applyBorder="1" applyAlignment="1" applyProtection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38" borderId="0" xfId="0" applyFont="1" applyFill="1" applyAlignment="1" applyProtection="1">
      <alignment horizontal="left" vertical="center"/>
      <protection/>
    </xf>
    <xf numFmtId="0" fontId="0" fillId="38" borderId="0" xfId="0" applyFill="1" applyAlignment="1">
      <alignment horizontal="left" vertical="center"/>
    </xf>
    <xf numFmtId="0" fontId="7" fillId="38" borderId="0" xfId="0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/>
    </xf>
    <xf numFmtId="0" fontId="7" fillId="38" borderId="36" xfId="0" applyFont="1" applyFill="1" applyBorder="1" applyAlignment="1" applyProtection="1">
      <alignment horizontal="center" vertical="center" wrapText="1"/>
      <protection/>
    </xf>
    <xf numFmtId="0" fontId="7" fillId="38" borderId="37" xfId="0" applyFont="1" applyFill="1" applyBorder="1" applyAlignment="1" applyProtection="1">
      <alignment horizontal="center" vertical="center" wrapText="1"/>
      <protection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1" fillId="0" borderId="31" xfId="0" applyNumberFormat="1" applyFont="1" applyBorder="1" applyAlignment="1" applyProtection="1">
      <alignment horizontal="right"/>
      <protection/>
    </xf>
    <xf numFmtId="167" fontId="21" fillId="0" borderId="32" xfId="0" applyNumberFormat="1" applyFont="1" applyBorder="1" applyAlignment="1" applyProtection="1">
      <alignment horizontal="right"/>
      <protection/>
    </xf>
    <xf numFmtId="164" fontId="22" fillId="0" borderId="0" xfId="0" applyNumberFormat="1" applyFont="1" applyAlignment="1">
      <alignment horizontal="right" vertical="center"/>
    </xf>
    <xf numFmtId="0" fontId="0" fillId="0" borderId="45" xfId="0" applyFont="1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168" fontId="0" fillId="0" borderId="45" xfId="0" applyNumberFormat="1" applyFont="1" applyBorder="1" applyAlignment="1" applyProtection="1">
      <alignment horizontal="right" vertical="center"/>
      <protection/>
    </xf>
    <xf numFmtId="164" fontId="0" fillId="44" borderId="45" xfId="0" applyNumberFormat="1" applyFont="1" applyFill="1" applyBorder="1" applyAlignment="1">
      <alignment horizontal="right" vertical="center"/>
    </xf>
    <xf numFmtId="164" fontId="0" fillId="0" borderId="45" xfId="0" applyNumberFormat="1" applyFont="1" applyBorder="1" applyAlignment="1" applyProtection="1">
      <alignment horizontal="right" vertical="center"/>
      <protection/>
    </xf>
    <xf numFmtId="0" fontId="0" fillId="0" borderId="45" xfId="0" applyBorder="1" applyAlignment="1" applyProtection="1">
      <alignment horizontal="left" vertical="center"/>
      <protection/>
    </xf>
    <xf numFmtId="0" fontId="11" fillId="44" borderId="45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3" fillId="0" borderId="45" xfId="0" applyFont="1" applyBorder="1" applyAlignment="1" applyProtection="1">
      <alignment horizontal="center" vertical="center"/>
      <protection/>
    </xf>
    <xf numFmtId="49" fontId="23" fillId="0" borderId="45" xfId="0" applyNumberFormat="1" applyFont="1" applyBorder="1" applyAlignment="1" applyProtection="1">
      <alignment horizontal="left" vertical="center" wrapText="1"/>
      <protection/>
    </xf>
    <xf numFmtId="0" fontId="23" fillId="0" borderId="45" xfId="0" applyFont="1" applyBorder="1" applyAlignment="1" applyProtection="1">
      <alignment horizontal="left" vertical="center" wrapText="1"/>
      <protection/>
    </xf>
    <xf numFmtId="0" fontId="23" fillId="0" borderId="45" xfId="0" applyFont="1" applyBorder="1" applyAlignment="1" applyProtection="1">
      <alignment horizontal="center" vertical="center" wrapText="1"/>
      <protection/>
    </xf>
    <xf numFmtId="168" fontId="23" fillId="0" borderId="45" xfId="0" applyNumberFormat="1" applyFont="1" applyBorder="1" applyAlignment="1" applyProtection="1">
      <alignment horizontal="right" vertical="center"/>
      <protection/>
    </xf>
    <xf numFmtId="164" fontId="23" fillId="44" borderId="45" xfId="0" applyNumberFormat="1" applyFont="1" applyFill="1" applyBorder="1" applyAlignment="1">
      <alignment horizontal="right" vertical="center"/>
    </xf>
    <xf numFmtId="164" fontId="23" fillId="0" borderId="45" xfId="0" applyNumberFormat="1" applyFont="1" applyBorder="1" applyAlignment="1" applyProtection="1">
      <alignment horizontal="right" vertical="center"/>
      <protection/>
    </xf>
    <xf numFmtId="0" fontId="23" fillId="0" borderId="45" xfId="0" applyFont="1" applyBorder="1" applyAlignment="1" applyProtection="1">
      <alignment horizontal="left" vertical="center"/>
      <protection/>
    </xf>
    <xf numFmtId="0" fontId="23" fillId="0" borderId="22" xfId="0" applyFont="1" applyBorder="1" applyAlignment="1">
      <alignment horizontal="left" vertical="center"/>
    </xf>
    <xf numFmtId="0" fontId="23" fillId="44" borderId="45" xfId="0" applyFont="1" applyFill="1" applyBorder="1" applyAlignment="1">
      <alignment horizontal="left" vertical="center"/>
    </xf>
    <xf numFmtId="0" fontId="23" fillId="0" borderId="0" xfId="0" applyFont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8" fontId="24" fillId="0" borderId="0" xfId="0" applyNumberFormat="1" applyFont="1" applyAlignment="1" applyProtection="1">
      <alignment horizontal="right" vertical="center"/>
      <protection/>
    </xf>
    <xf numFmtId="0" fontId="24" fillId="0" borderId="22" xfId="0" applyFont="1" applyBorder="1" applyAlignment="1">
      <alignment horizontal="left" vertical="center"/>
    </xf>
    <xf numFmtId="0" fontId="24" fillId="0" borderId="34" xfId="0" applyFont="1" applyBorder="1" applyAlignment="1" applyProtection="1">
      <alignment horizontal="left" vertical="center"/>
      <protection/>
    </xf>
    <xf numFmtId="0" fontId="24" fillId="0" borderId="33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4" fillId="0" borderId="40" xfId="0" applyFont="1" applyBorder="1" applyAlignment="1" applyProtection="1">
      <alignment horizontal="left" vertical="center"/>
      <protection/>
    </xf>
    <xf numFmtId="0" fontId="24" fillId="0" borderId="41" xfId="0" applyFont="1" applyBorder="1" applyAlignment="1" applyProtection="1">
      <alignment horizontal="left" vertical="center"/>
      <protection/>
    </xf>
    <xf numFmtId="0" fontId="24" fillId="0" borderId="42" xfId="0" applyFont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28" fillId="0" borderId="22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41" xfId="0" applyFont="1" applyBorder="1" applyAlignment="1" applyProtection="1">
      <alignment horizontal="left" vertical="center"/>
      <protection/>
    </xf>
    <xf numFmtId="164" fontId="28" fillId="0" borderId="41" xfId="0" applyNumberFormat="1" applyFont="1" applyBorder="1" applyAlignment="1" applyProtection="1">
      <alignment horizontal="right" vertical="center"/>
      <protection/>
    </xf>
    <xf numFmtId="0" fontId="28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41" xfId="0" applyFont="1" applyBorder="1" applyAlignment="1" applyProtection="1">
      <alignment horizontal="left" vertical="center"/>
      <protection/>
    </xf>
    <xf numFmtId="164" fontId="30" fillId="0" borderId="41" xfId="0" applyNumberFormat="1" applyFont="1" applyBorder="1" applyAlignment="1" applyProtection="1">
      <alignment horizontal="righ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31" fillId="0" borderId="22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center"/>
      <protection/>
    </xf>
    <xf numFmtId="164" fontId="28" fillId="0" borderId="0" xfId="0" applyNumberFormat="1" applyFont="1" applyAlignment="1" applyProtection="1">
      <alignment horizontal="right"/>
      <protection/>
    </xf>
    <xf numFmtId="0" fontId="31" fillId="0" borderId="22" xfId="0" applyFont="1" applyBorder="1" applyAlignment="1">
      <alignment horizontal="left"/>
    </xf>
    <xf numFmtId="0" fontId="31" fillId="0" borderId="34" xfId="0" applyFont="1" applyBorder="1" applyAlignment="1" applyProtection="1">
      <alignment horizontal="left"/>
      <protection/>
    </xf>
    <xf numFmtId="167" fontId="31" fillId="0" borderId="0" xfId="0" applyNumberFormat="1" applyFont="1" applyAlignment="1" applyProtection="1">
      <alignment horizontal="right"/>
      <protection/>
    </xf>
    <xf numFmtId="167" fontId="31" fillId="0" borderId="3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64" fontId="31" fillId="0" borderId="0" xfId="0" applyNumberFormat="1" applyFont="1" applyAlignment="1">
      <alignment horizontal="right" vertical="center"/>
    </xf>
    <xf numFmtId="0" fontId="30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center"/>
      <protection/>
    </xf>
    <xf numFmtId="164" fontId="30" fillId="0" borderId="0" xfId="0" applyNumberFormat="1" applyFont="1" applyAlignment="1" applyProtection="1">
      <alignment horizontal="right"/>
      <protection/>
    </xf>
    <xf numFmtId="0" fontId="30" fillId="0" borderId="0" xfId="0" applyFont="1" applyAlignment="1">
      <alignment horizontal="left"/>
    </xf>
    <xf numFmtId="0" fontId="11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left" vertical="center"/>
      <protection/>
    </xf>
    <xf numFmtId="167" fontId="11" fillId="0" borderId="41" xfId="0" applyNumberFormat="1" applyFont="1" applyBorder="1" applyAlignment="1" applyProtection="1">
      <alignment horizontal="right" vertical="center"/>
      <protection/>
    </xf>
    <xf numFmtId="167" fontId="11" fillId="0" borderId="42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4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25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8" borderId="27" xfId="0" applyFont="1" applyFill="1" applyBorder="1" applyAlignment="1" applyProtection="1">
      <alignment horizontal="left" vertical="center"/>
      <protection/>
    </xf>
    <xf numFmtId="0" fontId="0" fillId="38" borderId="27" xfId="0" applyFill="1" applyBorder="1" applyAlignment="1" applyProtection="1">
      <alignment horizontal="left" vertical="center"/>
      <protection/>
    </xf>
    <xf numFmtId="164" fontId="9" fillId="38" borderId="27" xfId="0" applyNumberFormat="1" applyFont="1" applyFill="1" applyBorder="1" applyAlignment="1" applyProtection="1">
      <alignment horizontal="right" vertical="center"/>
      <protection/>
    </xf>
    <xf numFmtId="0" fontId="0" fillId="38" borderId="3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7" fillId="38" borderId="26" xfId="0" applyFont="1" applyFill="1" applyBorder="1" applyAlignment="1" applyProtection="1">
      <alignment horizontal="center" vertical="center"/>
      <protection/>
    </xf>
    <xf numFmtId="0" fontId="7" fillId="38" borderId="27" xfId="0" applyFont="1" applyFill="1" applyBorder="1" applyAlignment="1" applyProtection="1">
      <alignment horizontal="center" vertical="center"/>
      <protection/>
    </xf>
    <xf numFmtId="0" fontId="7" fillId="38" borderId="27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8" fillId="42" borderId="0" xfId="68" applyFill="1" applyAlignment="1">
      <alignment horizontal="left" vertical="top"/>
    </xf>
    <xf numFmtId="0" fontId="73" fillId="0" borderId="0" xfId="68" applyFont="1" applyAlignment="1">
      <alignment horizontal="center" vertical="center"/>
    </xf>
    <xf numFmtId="0" fontId="2" fillId="42" borderId="0" xfId="0" applyFont="1" applyFill="1" applyAlignment="1">
      <alignment horizontal="left" vertical="center"/>
    </xf>
    <xf numFmtId="0" fontId="29" fillId="42" borderId="0" xfId="0" applyFont="1" applyFill="1" applyAlignment="1">
      <alignment horizontal="left" vertical="center"/>
    </xf>
    <xf numFmtId="0" fontId="74" fillId="42" borderId="0" xfId="68" applyFont="1" applyFill="1" applyAlignment="1">
      <alignment horizontal="left" vertical="center"/>
    </xf>
    <xf numFmtId="0" fontId="1" fillId="42" borderId="0" xfId="0" applyFont="1" applyFill="1" applyAlignment="1" applyProtection="1">
      <alignment horizontal="left" vertical="center"/>
      <protection/>
    </xf>
    <xf numFmtId="0" fontId="29" fillId="42" borderId="0" xfId="0" applyFont="1" applyFill="1" applyAlignment="1" applyProtection="1">
      <alignment horizontal="left" vertical="center"/>
      <protection/>
    </xf>
    <xf numFmtId="0" fontId="2" fillId="42" borderId="0" xfId="0" applyFont="1" applyFill="1" applyAlignment="1" applyProtection="1">
      <alignment horizontal="left" vertical="center"/>
      <protection/>
    </xf>
    <xf numFmtId="0" fontId="74" fillId="42" borderId="0" xfId="68" applyFont="1" applyFill="1" applyAlignment="1" applyProtection="1">
      <alignment horizontal="left" vertical="center"/>
      <protection/>
    </xf>
    <xf numFmtId="0" fontId="74" fillId="42" borderId="0" xfId="68" applyFont="1" applyFill="1" applyAlignment="1">
      <alignment horizontal="left" vertical="center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19" fillId="0" borderId="51" xfId="0" applyFont="1" applyBorder="1" applyAlignment="1">
      <alignment horizontal="left" wrapText="1"/>
    </xf>
    <xf numFmtId="0" fontId="0" fillId="0" borderId="5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1" xfId="0" applyFont="1" applyBorder="1" applyAlignment="1">
      <alignment horizontal="left"/>
    </xf>
    <xf numFmtId="0" fontId="16" fillId="0" borderId="51" xfId="0" applyFont="1" applyBorder="1" applyAlignment="1">
      <alignment/>
    </xf>
    <xf numFmtId="0" fontId="19" fillId="0" borderId="51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52" xfId="0" applyFont="1" applyBorder="1" applyAlignment="1">
      <alignment vertical="top"/>
    </xf>
    <xf numFmtId="0" fontId="0" fillId="0" borderId="51" xfId="0" applyFont="1" applyBorder="1" applyAlignment="1">
      <alignment vertical="top"/>
    </xf>
    <xf numFmtId="0" fontId="0" fillId="0" borderId="53" xfId="0" applyFont="1" applyBorder="1" applyAlignment="1">
      <alignment vertical="top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25\KROSPLUS\rad472F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25\KROSPLUS\rad349B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25\KROSPLUS\rad4C62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25\KROSPLUS\rad6ABE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25\KROSPLUS\rad2E31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7" t="s">
        <v>0</v>
      </c>
      <c r="B1" s="238"/>
      <c r="C1" s="238"/>
      <c r="D1" s="239" t="s">
        <v>1</v>
      </c>
      <c r="E1" s="238"/>
      <c r="F1" s="238"/>
      <c r="G1" s="238"/>
      <c r="H1" s="238"/>
      <c r="I1" s="238"/>
      <c r="J1" s="238"/>
      <c r="K1" s="240" t="s">
        <v>589</v>
      </c>
      <c r="L1" s="240"/>
      <c r="M1" s="240"/>
      <c r="N1" s="240"/>
      <c r="O1" s="240"/>
      <c r="P1" s="240"/>
      <c r="Q1" s="240"/>
      <c r="R1" s="240"/>
      <c r="S1" s="240"/>
      <c r="T1" s="238"/>
      <c r="U1" s="238"/>
      <c r="V1" s="238"/>
      <c r="W1" s="240" t="s">
        <v>590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3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9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97" t="s">
        <v>13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1"/>
      <c r="AQ5" s="13"/>
      <c r="BE5" s="193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99" t="s">
        <v>16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1"/>
      <c r="AQ6" s="13"/>
      <c r="BE6" s="194"/>
      <c r="BS6" s="6" t="s">
        <v>5</v>
      </c>
    </row>
    <row r="7" spans="2:71" s="2" customFormat="1" ht="15" customHeight="1">
      <c r="B7" s="10"/>
      <c r="C7" s="11"/>
      <c r="D7" s="19" t="s">
        <v>17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18</v>
      </c>
      <c r="AL7" s="11"/>
      <c r="AM7" s="11"/>
      <c r="AN7" s="17"/>
      <c r="AO7" s="11"/>
      <c r="AP7" s="11"/>
      <c r="AQ7" s="13"/>
      <c r="BE7" s="194"/>
      <c r="BS7" s="6" t="s">
        <v>5</v>
      </c>
    </row>
    <row r="8" spans="2:71" s="2" customFormat="1" ht="15" customHeight="1">
      <c r="B8" s="10"/>
      <c r="C8" s="11"/>
      <c r="D8" s="19" t="s">
        <v>19</v>
      </c>
      <c r="E8" s="11"/>
      <c r="F8" s="11"/>
      <c r="G8" s="11"/>
      <c r="H8" s="11"/>
      <c r="I8" s="11"/>
      <c r="J8" s="11"/>
      <c r="K8" s="17" t="s">
        <v>20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21</v>
      </c>
      <c r="AL8" s="11"/>
      <c r="AM8" s="11"/>
      <c r="AN8" s="20" t="s">
        <v>22</v>
      </c>
      <c r="AO8" s="11"/>
      <c r="AP8" s="11"/>
      <c r="AQ8" s="13"/>
      <c r="BE8" s="194"/>
      <c r="BS8" s="6" t="s">
        <v>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4"/>
      <c r="BS9" s="6" t="s">
        <v>5</v>
      </c>
    </row>
    <row r="10" spans="2:71" s="2" customFormat="1" ht="15" customHeight="1">
      <c r="B10" s="10"/>
      <c r="C10" s="11"/>
      <c r="D10" s="19" t="s">
        <v>23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24</v>
      </c>
      <c r="AL10" s="11"/>
      <c r="AM10" s="11"/>
      <c r="AN10" s="17" t="s">
        <v>25</v>
      </c>
      <c r="AO10" s="11"/>
      <c r="AP10" s="11"/>
      <c r="AQ10" s="13"/>
      <c r="BE10" s="194"/>
      <c r="BS10" s="6" t="s">
        <v>5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27</v>
      </c>
      <c r="AL11" s="11"/>
      <c r="AM11" s="11"/>
      <c r="AN11" s="17" t="s">
        <v>28</v>
      </c>
      <c r="AO11" s="11"/>
      <c r="AP11" s="11"/>
      <c r="AQ11" s="13"/>
      <c r="BE11" s="194"/>
      <c r="BS11" s="6" t="s">
        <v>5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4"/>
      <c r="BS12" s="6" t="s">
        <v>5</v>
      </c>
    </row>
    <row r="13" spans="2:71" s="2" customFormat="1" ht="15" customHeight="1">
      <c r="B13" s="10"/>
      <c r="C13" s="11"/>
      <c r="D13" s="19" t="s">
        <v>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24</v>
      </c>
      <c r="AL13" s="11"/>
      <c r="AM13" s="11"/>
      <c r="AN13" s="21" t="s">
        <v>30</v>
      </c>
      <c r="AO13" s="11"/>
      <c r="AP13" s="11"/>
      <c r="AQ13" s="13"/>
      <c r="BE13" s="194"/>
      <c r="BS13" s="6" t="s">
        <v>5</v>
      </c>
    </row>
    <row r="14" spans="2:71" s="2" customFormat="1" ht="15.75" customHeight="1">
      <c r="B14" s="10"/>
      <c r="C14" s="11"/>
      <c r="D14" s="11"/>
      <c r="E14" s="200" t="s">
        <v>30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" t="s">
        <v>27</v>
      </c>
      <c r="AL14" s="11"/>
      <c r="AM14" s="11"/>
      <c r="AN14" s="21" t="s">
        <v>30</v>
      </c>
      <c r="AO14" s="11"/>
      <c r="AP14" s="11"/>
      <c r="AQ14" s="13"/>
      <c r="BE14" s="194"/>
      <c r="BS14" s="6" t="s">
        <v>5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4"/>
      <c r="BS15" s="6" t="s">
        <v>3</v>
      </c>
    </row>
    <row r="16" spans="2:71" s="2" customFormat="1" ht="15" customHeight="1">
      <c r="B16" s="10"/>
      <c r="C16" s="11"/>
      <c r="D16" s="19" t="s">
        <v>31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24</v>
      </c>
      <c r="AL16" s="11"/>
      <c r="AM16" s="11"/>
      <c r="AN16" s="17" t="s">
        <v>32</v>
      </c>
      <c r="AO16" s="11"/>
      <c r="AP16" s="11"/>
      <c r="AQ16" s="13"/>
      <c r="BE16" s="194"/>
      <c r="BS16" s="6" t="s">
        <v>3</v>
      </c>
    </row>
    <row r="17" spans="2:71" s="2" customFormat="1" ht="19.5" customHeight="1">
      <c r="B17" s="10"/>
      <c r="C17" s="11"/>
      <c r="D17" s="11"/>
      <c r="E17" s="17" t="s">
        <v>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27</v>
      </c>
      <c r="AL17" s="11"/>
      <c r="AM17" s="11"/>
      <c r="AN17" s="17"/>
      <c r="AO17" s="11"/>
      <c r="AP17" s="11"/>
      <c r="AQ17" s="13"/>
      <c r="BE17" s="194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4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4"/>
      <c r="BS19" s="6" t="s">
        <v>35</v>
      </c>
    </row>
    <row r="20" spans="2:71" s="2" customFormat="1" ht="15.75" customHeight="1">
      <c r="B20" s="10"/>
      <c r="C20" s="11"/>
      <c r="D20" s="11"/>
      <c r="E20" s="201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1"/>
      <c r="AP20" s="11"/>
      <c r="AQ20" s="13"/>
      <c r="BE20" s="194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4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4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2">
        <f>ROUNDUP($AG$47,2)</f>
        <v>0</v>
      </c>
      <c r="AL23" s="203"/>
      <c r="AM23" s="203"/>
      <c r="AN23" s="203"/>
      <c r="AO23" s="203"/>
      <c r="AP23" s="24"/>
      <c r="AQ23" s="27"/>
      <c r="BE23" s="195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5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4" t="s">
        <v>37</v>
      </c>
      <c r="M25" s="205"/>
      <c r="N25" s="205"/>
      <c r="O25" s="205"/>
      <c r="P25" s="24"/>
      <c r="Q25" s="24"/>
      <c r="R25" s="24"/>
      <c r="S25" s="24"/>
      <c r="T25" s="24"/>
      <c r="U25" s="24"/>
      <c r="V25" s="24"/>
      <c r="W25" s="204" t="s">
        <v>38</v>
      </c>
      <c r="X25" s="205"/>
      <c r="Y25" s="205"/>
      <c r="Z25" s="205"/>
      <c r="AA25" s="205"/>
      <c r="AB25" s="205"/>
      <c r="AC25" s="205"/>
      <c r="AD25" s="205"/>
      <c r="AE25" s="205"/>
      <c r="AF25" s="24"/>
      <c r="AG25" s="24"/>
      <c r="AH25" s="24"/>
      <c r="AI25" s="24"/>
      <c r="AJ25" s="24"/>
      <c r="AK25" s="204" t="s">
        <v>39</v>
      </c>
      <c r="AL25" s="205"/>
      <c r="AM25" s="205"/>
      <c r="AN25" s="205"/>
      <c r="AO25" s="205"/>
      <c r="AP25" s="24"/>
      <c r="AQ25" s="27"/>
      <c r="BE25" s="195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206">
        <v>0.21</v>
      </c>
      <c r="M26" s="207"/>
      <c r="N26" s="207"/>
      <c r="O26" s="207"/>
      <c r="P26" s="30"/>
      <c r="Q26" s="30"/>
      <c r="R26" s="30"/>
      <c r="S26" s="30"/>
      <c r="T26" s="30"/>
      <c r="U26" s="30"/>
      <c r="V26" s="30"/>
      <c r="W26" s="208">
        <f>ROUNDUP($BB$47,2)</f>
        <v>0</v>
      </c>
      <c r="X26" s="207"/>
      <c r="Y26" s="207"/>
      <c r="Z26" s="207"/>
      <c r="AA26" s="207"/>
      <c r="AB26" s="207"/>
      <c r="AC26" s="207"/>
      <c r="AD26" s="207"/>
      <c r="AE26" s="207"/>
      <c r="AF26" s="30"/>
      <c r="AG26" s="30"/>
      <c r="AH26" s="30"/>
      <c r="AI26" s="30"/>
      <c r="AJ26" s="30"/>
      <c r="AK26" s="208">
        <v>0</v>
      </c>
      <c r="AL26" s="207"/>
      <c r="AM26" s="207"/>
      <c r="AN26" s="207"/>
      <c r="AO26" s="207"/>
      <c r="AP26" s="30"/>
      <c r="AQ26" s="31"/>
      <c r="BE26" s="196"/>
    </row>
    <row r="27" spans="2:57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7"/>
      <c r="BE27" s="195"/>
    </row>
    <row r="28" spans="2:57" s="6" customFormat="1" ht="27" customHeight="1">
      <c r="B28" s="23"/>
      <c r="C28" s="32"/>
      <c r="D28" s="33" t="s">
        <v>42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 t="s">
        <v>43</v>
      </c>
      <c r="U28" s="34"/>
      <c r="V28" s="34"/>
      <c r="W28" s="34"/>
      <c r="X28" s="209" t="s">
        <v>44</v>
      </c>
      <c r="Y28" s="210"/>
      <c r="Z28" s="210"/>
      <c r="AA28" s="210"/>
      <c r="AB28" s="210"/>
      <c r="AC28" s="34"/>
      <c r="AD28" s="34"/>
      <c r="AE28" s="34"/>
      <c r="AF28" s="34"/>
      <c r="AG28" s="34"/>
      <c r="AH28" s="34"/>
      <c r="AI28" s="34"/>
      <c r="AJ28" s="34"/>
      <c r="AK28" s="211">
        <f>ROUNDUP(SUM($AK$23:$AK$26),2)</f>
        <v>0</v>
      </c>
      <c r="AL28" s="210"/>
      <c r="AM28" s="210"/>
      <c r="AN28" s="210"/>
      <c r="AO28" s="212"/>
      <c r="AP28" s="32"/>
      <c r="AQ28" s="37"/>
      <c r="BE28" s="195"/>
    </row>
    <row r="29" spans="2:57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7"/>
      <c r="BE29" s="195"/>
    </row>
    <row r="30" spans="2:57" s="6" customFormat="1" ht="7.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195"/>
    </row>
    <row r="31" s="2" customFormat="1" ht="14.25" customHeight="1">
      <c r="BE31" s="194"/>
    </row>
    <row r="32" s="2" customFormat="1" ht="14.25" customHeight="1">
      <c r="BE32" s="194"/>
    </row>
    <row r="34" spans="2:44" s="6" customFormat="1" ht="7.5" customHeight="1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3"/>
    </row>
    <row r="35" spans="2:44" s="6" customFormat="1" ht="37.5" customHeight="1">
      <c r="B35" s="23"/>
      <c r="C35" s="12" t="s">
        <v>45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43"/>
    </row>
    <row r="36" spans="2:44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43"/>
    </row>
    <row r="37" spans="2:44" s="44" customFormat="1" ht="15" customHeight="1">
      <c r="B37" s="45"/>
      <c r="C37" s="19" t="s">
        <v>12</v>
      </c>
      <c r="D37" s="17"/>
      <c r="E37" s="17"/>
      <c r="F37" s="17"/>
      <c r="G37" s="17"/>
      <c r="H37" s="17"/>
      <c r="I37" s="17"/>
      <c r="J37" s="17"/>
      <c r="K37" s="17"/>
      <c r="L37" s="17" t="str">
        <f>$K$5</f>
        <v>51-0333-1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46"/>
    </row>
    <row r="38" spans="2:44" s="47" customFormat="1" ht="37.5" customHeight="1">
      <c r="B38" s="48"/>
      <c r="C38" s="49" t="s">
        <v>15</v>
      </c>
      <c r="D38" s="49"/>
      <c r="E38" s="49"/>
      <c r="F38" s="49"/>
      <c r="G38" s="49"/>
      <c r="H38" s="49"/>
      <c r="I38" s="49"/>
      <c r="J38" s="49"/>
      <c r="K38" s="49"/>
      <c r="L38" s="213" t="str">
        <f>$K$6</f>
        <v>Rumburk-VO ul.Palackého,Dlouhá,SNP</v>
      </c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49"/>
      <c r="AQ38" s="49"/>
      <c r="AR38" s="50"/>
    </row>
    <row r="39" spans="2:44" s="6" customFormat="1" ht="7.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15.75" customHeight="1">
      <c r="B40" s="23"/>
      <c r="C40" s="19" t="s">
        <v>19</v>
      </c>
      <c r="D40" s="24"/>
      <c r="E40" s="24"/>
      <c r="F40" s="24"/>
      <c r="G40" s="24"/>
      <c r="H40" s="24"/>
      <c r="I40" s="24"/>
      <c r="J40" s="24"/>
      <c r="K40" s="24"/>
      <c r="L40" s="51" t="str">
        <f>IF($K$8="","",$K$8)</f>
        <v>DC - Děčín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19" t="s">
        <v>21</v>
      </c>
      <c r="AJ40" s="24"/>
      <c r="AK40" s="24"/>
      <c r="AL40" s="24"/>
      <c r="AM40" s="215" t="str">
        <f>IF($AN$8="","",$AN$8)</f>
        <v>29.05.2019</v>
      </c>
      <c r="AN40" s="205"/>
      <c r="AO40" s="24"/>
      <c r="AP40" s="24"/>
      <c r="AQ40" s="24"/>
      <c r="AR40" s="43"/>
    </row>
    <row r="41" spans="2:44" s="6" customFormat="1" ht="7.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43"/>
    </row>
    <row r="42" spans="2:56" s="6" customFormat="1" ht="18.75" customHeight="1">
      <c r="B42" s="23"/>
      <c r="C42" s="19" t="s">
        <v>23</v>
      </c>
      <c r="D42" s="24"/>
      <c r="E42" s="24"/>
      <c r="F42" s="24"/>
      <c r="G42" s="24"/>
      <c r="H42" s="24"/>
      <c r="I42" s="24"/>
      <c r="J42" s="24"/>
      <c r="K42" s="24"/>
      <c r="L42" s="17" t="str">
        <f>IF($E$11="","",$E$11)</f>
        <v>Měú Rumburk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19" t="s">
        <v>31</v>
      </c>
      <c r="AJ42" s="24"/>
      <c r="AK42" s="24"/>
      <c r="AL42" s="24"/>
      <c r="AM42" s="197" t="str">
        <f>IF($E$17="","",$E$17)</f>
        <v>ENPRO Energo s.r.o.</v>
      </c>
      <c r="AN42" s="205"/>
      <c r="AO42" s="205"/>
      <c r="AP42" s="205"/>
      <c r="AQ42" s="24"/>
      <c r="AR42" s="43"/>
      <c r="AS42" s="216" t="s">
        <v>46</v>
      </c>
      <c r="AT42" s="217"/>
      <c r="AU42" s="53"/>
      <c r="AV42" s="53"/>
      <c r="AW42" s="53"/>
      <c r="AX42" s="53"/>
      <c r="AY42" s="53"/>
      <c r="AZ42" s="53"/>
      <c r="BA42" s="53"/>
      <c r="BB42" s="53"/>
      <c r="BC42" s="53"/>
      <c r="BD42" s="54"/>
    </row>
    <row r="43" spans="2:56" s="6" customFormat="1" ht="15.75" customHeight="1">
      <c r="B43" s="23"/>
      <c r="C43" s="19" t="s">
        <v>29</v>
      </c>
      <c r="D43" s="24"/>
      <c r="E43" s="24"/>
      <c r="F43" s="24"/>
      <c r="G43" s="24"/>
      <c r="H43" s="24"/>
      <c r="I43" s="24"/>
      <c r="J43" s="24"/>
      <c r="K43" s="24"/>
      <c r="L43" s="17">
        <f>IF($E$14="Vyplň údaj","",$E$14)</f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  <c r="AS43" s="218"/>
      <c r="AT43" s="195"/>
      <c r="BD43" s="55"/>
    </row>
    <row r="44" spans="2:56" s="6" customFormat="1" ht="12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43"/>
      <c r="AS44" s="219"/>
      <c r="AT44" s="205"/>
      <c r="AU44" s="24"/>
      <c r="AV44" s="24"/>
      <c r="AW44" s="24"/>
      <c r="AX44" s="24"/>
      <c r="AY44" s="24"/>
      <c r="AZ44" s="24"/>
      <c r="BA44" s="24"/>
      <c r="BB44" s="24"/>
      <c r="BC44" s="24"/>
      <c r="BD44" s="57"/>
    </row>
    <row r="45" spans="2:57" s="6" customFormat="1" ht="30" customHeight="1">
      <c r="B45" s="23"/>
      <c r="C45" s="220" t="s">
        <v>47</v>
      </c>
      <c r="D45" s="210"/>
      <c r="E45" s="210"/>
      <c r="F45" s="210"/>
      <c r="G45" s="210"/>
      <c r="H45" s="34"/>
      <c r="I45" s="221" t="s">
        <v>48</v>
      </c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22" t="s">
        <v>49</v>
      </c>
      <c r="AH45" s="210"/>
      <c r="AI45" s="210"/>
      <c r="AJ45" s="210"/>
      <c r="AK45" s="210"/>
      <c r="AL45" s="210"/>
      <c r="AM45" s="210"/>
      <c r="AN45" s="221" t="s">
        <v>50</v>
      </c>
      <c r="AO45" s="210"/>
      <c r="AP45" s="210"/>
      <c r="AQ45" s="58" t="s">
        <v>51</v>
      </c>
      <c r="AR45" s="43"/>
      <c r="AS45" s="59" t="s">
        <v>52</v>
      </c>
      <c r="AT45" s="60" t="s">
        <v>53</v>
      </c>
      <c r="AU45" s="60" t="s">
        <v>54</v>
      </c>
      <c r="AV45" s="60" t="s">
        <v>55</v>
      </c>
      <c r="AW45" s="60" t="s">
        <v>56</v>
      </c>
      <c r="AX45" s="60" t="s">
        <v>57</v>
      </c>
      <c r="AY45" s="60" t="s">
        <v>58</v>
      </c>
      <c r="AZ45" s="60" t="s">
        <v>59</v>
      </c>
      <c r="BA45" s="60" t="s">
        <v>60</v>
      </c>
      <c r="BB45" s="60" t="s">
        <v>61</v>
      </c>
      <c r="BC45" s="60" t="s">
        <v>62</v>
      </c>
      <c r="BD45" s="61" t="s">
        <v>63</v>
      </c>
      <c r="BE45" s="62"/>
    </row>
    <row r="46" spans="2:56" s="6" customFormat="1" ht="12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43"/>
      <c r="AS46" s="63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76" s="47" customFormat="1" ht="33" customHeight="1">
      <c r="B47" s="48"/>
      <c r="C47" s="66" t="s">
        <v>64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227">
        <f>ROUNDUP(SUM($AG$48:$AG$51),2)</f>
        <v>0</v>
      </c>
      <c r="AH47" s="228"/>
      <c r="AI47" s="228"/>
      <c r="AJ47" s="228"/>
      <c r="AK47" s="228"/>
      <c r="AL47" s="228"/>
      <c r="AM47" s="228"/>
      <c r="AN47" s="227">
        <f>ROUNDUP(SUM($AG$47,$AT$47),2)</f>
        <v>0</v>
      </c>
      <c r="AO47" s="228"/>
      <c r="AP47" s="228"/>
      <c r="AQ47" s="68"/>
      <c r="AR47" s="50"/>
      <c r="AS47" s="69">
        <f>ROUNDUP(SUM($AS$48:$AS$51),2)</f>
        <v>0</v>
      </c>
      <c r="AT47" s="70">
        <f>ROUNDUP($AV$47,1)</f>
        <v>0</v>
      </c>
      <c r="AU47" s="71">
        <f>ROUNDUP(SUM($AU$48:$AU$51),5)</f>
        <v>1096.13932</v>
      </c>
      <c r="AV47" s="49"/>
      <c r="AW47" s="49"/>
      <c r="AX47" s="70">
        <f>ROUNDUP($BB$47*$L$26,2)</f>
        <v>0</v>
      </c>
      <c r="AY47" s="72"/>
      <c r="AZ47" s="72"/>
      <c r="BA47" s="72"/>
      <c r="BB47" s="70">
        <f>ROUNDUP(SUM($BB$48:$BB$51),2)</f>
        <v>0</v>
      </c>
      <c r="BC47" s="72"/>
      <c r="BD47" s="73"/>
      <c r="BS47" s="47" t="s">
        <v>65</v>
      </c>
      <c r="BT47" s="47" t="s">
        <v>66</v>
      </c>
      <c r="BU47" s="74" t="s">
        <v>67</v>
      </c>
      <c r="BV47" s="47" t="s">
        <v>68</v>
      </c>
      <c r="BW47" s="47" t="s">
        <v>4</v>
      </c>
      <c r="BX47" s="47" t="s">
        <v>69</v>
      </c>
    </row>
    <row r="48" spans="1:91" s="75" customFormat="1" ht="28.5" customHeight="1">
      <c r="A48" s="233" t="s">
        <v>591</v>
      </c>
      <c r="B48" s="76"/>
      <c r="C48" s="77"/>
      <c r="D48" s="225" t="s">
        <v>70</v>
      </c>
      <c r="E48" s="226"/>
      <c r="F48" s="226"/>
      <c r="G48" s="226"/>
      <c r="H48" s="226"/>
      <c r="I48" s="77"/>
      <c r="J48" s="225" t="s">
        <v>71</v>
      </c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3">
        <f>'SO 01 - Zemní kabelové ve...'!$J$27</f>
        <v>0</v>
      </c>
      <c r="AH48" s="224"/>
      <c r="AI48" s="224"/>
      <c r="AJ48" s="224"/>
      <c r="AK48" s="224"/>
      <c r="AL48" s="224"/>
      <c r="AM48" s="224"/>
      <c r="AN48" s="223">
        <f>ROUNDUP(SUM($AG$48,$AT$48),2)</f>
        <v>0</v>
      </c>
      <c r="AO48" s="224"/>
      <c r="AP48" s="224"/>
      <c r="AQ48" s="78" t="s">
        <v>72</v>
      </c>
      <c r="AR48" s="79"/>
      <c r="AS48" s="80">
        <v>0</v>
      </c>
      <c r="AT48" s="81">
        <f>ROUNDUP($AV$48,1)</f>
        <v>0</v>
      </c>
      <c r="AU48" s="82">
        <f>'SO 01 - Zemní kabelové ve...'!$P$72</f>
        <v>1021.2641699999999</v>
      </c>
      <c r="AV48" s="83"/>
      <c r="AW48" s="83"/>
      <c r="AX48" s="81">
        <f>'SO 01 - Zemní kabelové ve...'!$J$30</f>
        <v>0</v>
      </c>
      <c r="AY48" s="81"/>
      <c r="AZ48" s="81"/>
      <c r="BA48" s="81"/>
      <c r="BB48" s="81">
        <f>'SO 01 - Zemní kabelové ve...'!$F$30</f>
        <v>0</v>
      </c>
      <c r="BC48" s="81"/>
      <c r="BD48" s="84"/>
      <c r="BT48" s="75" t="s">
        <v>73</v>
      </c>
      <c r="BV48" s="75" t="s">
        <v>68</v>
      </c>
      <c r="BW48" s="75" t="s">
        <v>74</v>
      </c>
      <c r="BX48" s="75" t="s">
        <v>4</v>
      </c>
      <c r="CM48" s="75" t="s">
        <v>75</v>
      </c>
    </row>
    <row r="49" spans="1:91" s="75" customFormat="1" ht="28.5" customHeight="1">
      <c r="A49" s="233" t="s">
        <v>591</v>
      </c>
      <c r="B49" s="76"/>
      <c r="C49" s="77"/>
      <c r="D49" s="225" t="s">
        <v>76</v>
      </c>
      <c r="E49" s="226"/>
      <c r="F49" s="226"/>
      <c r="G49" s="226"/>
      <c r="H49" s="226"/>
      <c r="I49" s="77"/>
      <c r="J49" s="225" t="s">
        <v>77</v>
      </c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3">
        <f>'SO 02 - zádlažba '!$J$27</f>
        <v>0</v>
      </c>
      <c r="AH49" s="224"/>
      <c r="AI49" s="224"/>
      <c r="AJ49" s="224"/>
      <c r="AK49" s="224"/>
      <c r="AL49" s="224"/>
      <c r="AM49" s="224"/>
      <c r="AN49" s="223">
        <f>ROUNDUP(SUM($AG$49,$AT$49),2)</f>
        <v>0</v>
      </c>
      <c r="AO49" s="224"/>
      <c r="AP49" s="224"/>
      <c r="AQ49" s="78" t="s">
        <v>72</v>
      </c>
      <c r="AR49" s="79"/>
      <c r="AS49" s="80">
        <v>0</v>
      </c>
      <c r="AT49" s="81">
        <f>ROUNDUP($AV$49,1)</f>
        <v>0</v>
      </c>
      <c r="AU49" s="82">
        <f>'SO 02 - zádlažba '!$P$72</f>
        <v>15.04415</v>
      </c>
      <c r="AV49" s="83"/>
      <c r="AW49" s="83"/>
      <c r="AX49" s="81">
        <f>'SO 02 - zádlažba '!$J$30</f>
        <v>0</v>
      </c>
      <c r="AY49" s="81"/>
      <c r="AZ49" s="81"/>
      <c r="BA49" s="81"/>
      <c r="BB49" s="81">
        <f>'SO 02 - zádlažba '!$F$30</f>
        <v>0</v>
      </c>
      <c r="BC49" s="81"/>
      <c r="BD49" s="84"/>
      <c r="BT49" s="75" t="s">
        <v>73</v>
      </c>
      <c r="BV49" s="75" t="s">
        <v>68</v>
      </c>
      <c r="BW49" s="75" t="s">
        <v>78</v>
      </c>
      <c r="BX49" s="75" t="s">
        <v>4</v>
      </c>
      <c r="CM49" s="75" t="s">
        <v>75</v>
      </c>
    </row>
    <row r="50" spans="1:91" s="75" customFormat="1" ht="28.5" customHeight="1">
      <c r="A50" s="233" t="s">
        <v>591</v>
      </c>
      <c r="B50" s="76"/>
      <c r="C50" s="77"/>
      <c r="D50" s="225" t="s">
        <v>79</v>
      </c>
      <c r="E50" s="226"/>
      <c r="F50" s="226"/>
      <c r="G50" s="226"/>
      <c r="H50" s="226"/>
      <c r="I50" s="77"/>
      <c r="J50" s="225" t="s">
        <v>80</v>
      </c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3">
        <f>'SO 03 - demontáž vedení VO '!$J$27</f>
        <v>0</v>
      </c>
      <c r="AH50" s="224"/>
      <c r="AI50" s="224"/>
      <c r="AJ50" s="224"/>
      <c r="AK50" s="224"/>
      <c r="AL50" s="224"/>
      <c r="AM50" s="224"/>
      <c r="AN50" s="223">
        <f>ROUNDUP(SUM($AG$50,$AT$50),2)</f>
        <v>0</v>
      </c>
      <c r="AO50" s="224"/>
      <c r="AP50" s="224"/>
      <c r="AQ50" s="78" t="s">
        <v>72</v>
      </c>
      <c r="AR50" s="79"/>
      <c r="AS50" s="80">
        <v>0</v>
      </c>
      <c r="AT50" s="81">
        <f>ROUNDUP($AV$50,1)</f>
        <v>0</v>
      </c>
      <c r="AU50" s="82">
        <f>'SO 03 - demontáž vedení VO '!$P$72</f>
        <v>59.830999999999996</v>
      </c>
      <c r="AV50" s="83"/>
      <c r="AW50" s="83"/>
      <c r="AX50" s="81">
        <f>'SO 03 - demontáž vedení VO '!$J$30</f>
        <v>0</v>
      </c>
      <c r="AY50" s="81"/>
      <c r="AZ50" s="81"/>
      <c r="BA50" s="81"/>
      <c r="BB50" s="81">
        <f>'SO 03 - demontáž vedení VO '!$F$30</f>
        <v>0</v>
      </c>
      <c r="BC50" s="81"/>
      <c r="BD50" s="84"/>
      <c r="BT50" s="75" t="s">
        <v>73</v>
      </c>
      <c r="BV50" s="75" t="s">
        <v>68</v>
      </c>
      <c r="BW50" s="75" t="s">
        <v>81</v>
      </c>
      <c r="BX50" s="75" t="s">
        <v>4</v>
      </c>
      <c r="CM50" s="75" t="s">
        <v>75</v>
      </c>
    </row>
    <row r="51" spans="1:76" s="75" customFormat="1" ht="28.5" customHeight="1">
      <c r="A51" s="233" t="s">
        <v>591</v>
      </c>
      <c r="B51" s="76"/>
      <c r="C51" s="77"/>
      <c r="D51" s="225" t="s">
        <v>82</v>
      </c>
      <c r="E51" s="226"/>
      <c r="F51" s="226"/>
      <c r="G51" s="226"/>
      <c r="H51" s="226"/>
      <c r="I51" s="77"/>
      <c r="J51" s="225" t="s">
        <v>83</v>
      </c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3">
        <f>'VON - VEDLEJŠÍ A OSTATNÍ ...'!$J$27</f>
        <v>0</v>
      </c>
      <c r="AH51" s="224"/>
      <c r="AI51" s="224"/>
      <c r="AJ51" s="224"/>
      <c r="AK51" s="224"/>
      <c r="AL51" s="224"/>
      <c r="AM51" s="224"/>
      <c r="AN51" s="223">
        <f>ROUNDUP(SUM($AG$51,$AT$51),2)</f>
        <v>0</v>
      </c>
      <c r="AO51" s="224"/>
      <c r="AP51" s="224"/>
      <c r="AQ51" s="78" t="s">
        <v>82</v>
      </c>
      <c r="AR51" s="79"/>
      <c r="AS51" s="85">
        <v>0</v>
      </c>
      <c r="AT51" s="86">
        <f>ROUNDUP($AV$51,1)</f>
        <v>0</v>
      </c>
      <c r="AU51" s="87">
        <f>'VON - VEDLEJŠÍ A OSTATNÍ ...'!$P$84</f>
        <v>0</v>
      </c>
      <c r="AV51" s="88"/>
      <c r="AW51" s="88"/>
      <c r="AX51" s="86">
        <f>'VON - VEDLEJŠÍ A OSTATNÍ ...'!$J$30</f>
        <v>0</v>
      </c>
      <c r="AY51" s="86"/>
      <c r="AZ51" s="86"/>
      <c r="BA51" s="86"/>
      <c r="BB51" s="86">
        <f>'VON - VEDLEJŠÍ A OSTATNÍ ...'!$F$30</f>
        <v>0</v>
      </c>
      <c r="BC51" s="86"/>
      <c r="BD51" s="89"/>
      <c r="BT51" s="75" t="s">
        <v>73</v>
      </c>
      <c r="BV51" s="75" t="s">
        <v>68</v>
      </c>
      <c r="BW51" s="75" t="s">
        <v>84</v>
      </c>
      <c r="BX51" s="75" t="s">
        <v>4</v>
      </c>
    </row>
    <row r="52" spans="2:44" s="6" customFormat="1" ht="30.75" customHeight="1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43"/>
    </row>
    <row r="53" spans="2:44" s="6" customFormat="1" ht="7.5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</row>
  </sheetData>
  <sheetProtection password="CC35" sheet="1" objects="1" scenarios="1" formatColumns="0" formatRows="0" sort="0" autoFilter="0"/>
  <mergeCells count="41">
    <mergeCell ref="AG47:AM47"/>
    <mergeCell ref="AN47:AP47"/>
    <mergeCell ref="AR2:BE2"/>
    <mergeCell ref="AN50:AP50"/>
    <mergeCell ref="AG50:AM50"/>
    <mergeCell ref="D50:H50"/>
    <mergeCell ref="J50:AF50"/>
    <mergeCell ref="AN51:AP51"/>
    <mergeCell ref="AG51:AM51"/>
    <mergeCell ref="D51:H51"/>
    <mergeCell ref="J51:AF51"/>
    <mergeCell ref="AN48:AP48"/>
    <mergeCell ref="AG48:AM48"/>
    <mergeCell ref="D48:H48"/>
    <mergeCell ref="J48:AF48"/>
    <mergeCell ref="AN49:AP49"/>
    <mergeCell ref="AG49:AM49"/>
    <mergeCell ref="D49:H49"/>
    <mergeCell ref="J49:AF49"/>
    <mergeCell ref="AM42:AP42"/>
    <mergeCell ref="AS42:AT44"/>
    <mergeCell ref="C45:G45"/>
    <mergeCell ref="I45:AF45"/>
    <mergeCell ref="AG45:AM45"/>
    <mergeCell ref="AN45:AP45"/>
    <mergeCell ref="W26:AE26"/>
    <mergeCell ref="AK26:AO26"/>
    <mergeCell ref="X28:AB28"/>
    <mergeCell ref="AK28:AO28"/>
    <mergeCell ref="L38:AO38"/>
    <mergeCell ref="AM40:AN40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47" tooltip="Rekapitulace objektů stavby a soupisů prací" display="2) Rekapitulace objektů stavby a soupisů prací"/>
    <hyperlink ref="A48" location="'SO 01 - Zemní kabelové ve...'!C2" tooltip="SO 01 - Zemní kabelové ve..." display="/"/>
    <hyperlink ref="A49" location="'SO 02 - zádlažba '!C2" tooltip="SO 02 - zádlažba " display="/"/>
    <hyperlink ref="A50" location="'SO 03 - demontáž vedení VO '!C2" tooltip="SO 03 - demontáž vedení VO " display="/"/>
    <hyperlink ref="A51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235"/>
      <c r="C1" s="235"/>
      <c r="D1" s="234" t="s">
        <v>1</v>
      </c>
      <c r="E1" s="235"/>
      <c r="F1" s="236" t="s">
        <v>592</v>
      </c>
      <c r="G1" s="241" t="s">
        <v>593</v>
      </c>
      <c r="H1" s="241"/>
      <c r="I1" s="235"/>
      <c r="J1" s="236" t="s">
        <v>594</v>
      </c>
      <c r="K1" s="234" t="s">
        <v>85</v>
      </c>
      <c r="L1" s="236" t="s">
        <v>595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9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0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87</v>
      </c>
      <c r="AT4" s="2" t="s">
        <v>88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0" t="str">
        <f>'Rekapitulace stavby'!$K$6</f>
        <v>Rumburk-VO ul.Palackého,Dlouhá,SNP</v>
      </c>
      <c r="F7" s="198"/>
      <c r="G7" s="198"/>
      <c r="H7" s="198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3" t="s">
        <v>90</v>
      </c>
      <c r="F9" s="205"/>
      <c r="G9" s="205"/>
      <c r="H9" s="20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91" t="s">
        <v>18</v>
      </c>
      <c r="J11" s="17"/>
      <c r="K11" s="27"/>
    </row>
    <row r="12" spans="2:11" s="6" customFormat="1" ht="15" customHeight="1">
      <c r="B12" s="23"/>
      <c r="C12" s="24"/>
      <c r="D12" s="19" t="s">
        <v>19</v>
      </c>
      <c r="E12" s="24"/>
      <c r="F12" s="17" t="s">
        <v>20</v>
      </c>
      <c r="G12" s="24"/>
      <c r="H12" s="24"/>
      <c r="I12" s="91" t="s">
        <v>21</v>
      </c>
      <c r="J12" s="52" t="str">
        <f>'Rekapitulace stavby'!$AN$8</f>
        <v>29.05.2019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23</v>
      </c>
      <c r="E14" s="24"/>
      <c r="F14" s="24"/>
      <c r="G14" s="24"/>
      <c r="H14" s="24"/>
      <c r="I14" s="91" t="s">
        <v>24</v>
      </c>
      <c r="J14" s="17" t="s">
        <v>25</v>
      </c>
      <c r="K14" s="27"/>
    </row>
    <row r="15" spans="2:11" s="6" customFormat="1" ht="18.75" customHeight="1">
      <c r="B15" s="23"/>
      <c r="C15" s="24"/>
      <c r="D15" s="24"/>
      <c r="E15" s="17" t="s">
        <v>26</v>
      </c>
      <c r="F15" s="24"/>
      <c r="G15" s="24"/>
      <c r="H15" s="24"/>
      <c r="I15" s="91" t="s">
        <v>27</v>
      </c>
      <c r="J15" s="17" t="s">
        <v>28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91" t="s">
        <v>24</v>
      </c>
      <c r="J17" s="17" t="str">
        <f>IF('Rekapitulace stavby'!$AN$13="","",'Rekapitulace stavby'!$AN$13)</f>
        <v>Vyplň údaj</v>
      </c>
      <c r="K17" s="27"/>
    </row>
    <row r="18" spans="2:11" s="6" customFormat="1" ht="18.75" customHeight="1">
      <c r="B18" s="23"/>
      <c r="C18" s="24"/>
      <c r="D18" s="24"/>
      <c r="E18" s="17" t="str">
        <f>IF('Rekapitulace stavby'!$E$14="","",'Rekapitulace stavby'!$E$14)</f>
        <v>Vyplň údaj</v>
      </c>
      <c r="F18" s="24"/>
      <c r="G18" s="24"/>
      <c r="H18" s="24"/>
      <c r="I18" s="91" t="s">
        <v>27</v>
      </c>
      <c r="J18" s="17" t="str">
        <f>IF('Rekapitulace stavby'!$AN$14="","",'Rekapitulace stavby'!$AN$14)</f>
        <v>Vyplň údaj</v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91" t="s">
        <v>24</v>
      </c>
      <c r="J20" s="17" t="s">
        <v>32</v>
      </c>
      <c r="K20" s="27"/>
    </row>
    <row r="21" spans="2:11" s="6" customFormat="1" ht="18.75" customHeight="1">
      <c r="B21" s="23"/>
      <c r="C21" s="24"/>
      <c r="D21" s="24"/>
      <c r="E21" s="17" t="s">
        <v>33</v>
      </c>
      <c r="F21" s="24"/>
      <c r="G21" s="24"/>
      <c r="H21" s="24"/>
      <c r="I21" s="91" t="s">
        <v>27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92" customFormat="1" ht="15.75" customHeight="1">
      <c r="B24" s="93"/>
      <c r="C24" s="94"/>
      <c r="D24" s="94"/>
      <c r="E24" s="201"/>
      <c r="F24" s="231"/>
      <c r="G24" s="231"/>
      <c r="H24" s="231"/>
      <c r="J24" s="94"/>
      <c r="K24" s="95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6"/>
    </row>
    <row r="27" spans="2:11" s="6" customFormat="1" ht="26.25" customHeight="1">
      <c r="B27" s="23"/>
      <c r="C27" s="24"/>
      <c r="D27" s="97" t="s">
        <v>36</v>
      </c>
      <c r="E27" s="24"/>
      <c r="F27" s="24"/>
      <c r="G27" s="24"/>
      <c r="H27" s="24"/>
      <c r="J27" s="67">
        <f>ROUNDUP($J$72,2)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6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8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9">
        <f>ROUNDUP(SUM($BG$72:$BG$191),2)</f>
        <v>0</v>
      </c>
      <c r="G30" s="24"/>
      <c r="H30" s="24"/>
      <c r="I30" s="100">
        <v>0.21</v>
      </c>
      <c r="J30" s="99">
        <v>0</v>
      </c>
      <c r="K30" s="27"/>
    </row>
    <row r="31" spans="2:11" s="6" customFormat="1" ht="7.5" customHeight="1">
      <c r="B31" s="23"/>
      <c r="C31" s="24"/>
      <c r="D31" s="24"/>
      <c r="E31" s="24"/>
      <c r="F31" s="24"/>
      <c r="G31" s="24"/>
      <c r="H31" s="24"/>
      <c r="J31" s="24"/>
      <c r="K31" s="27"/>
    </row>
    <row r="32" spans="2:11" s="6" customFormat="1" ht="26.25" customHeight="1">
      <c r="B32" s="23"/>
      <c r="C32" s="32"/>
      <c r="D32" s="33" t="s">
        <v>42</v>
      </c>
      <c r="E32" s="34"/>
      <c r="F32" s="34"/>
      <c r="G32" s="101" t="s">
        <v>43</v>
      </c>
      <c r="H32" s="35" t="s">
        <v>44</v>
      </c>
      <c r="I32" s="102"/>
      <c r="J32" s="36">
        <f>ROUNDUP(SUM($J$27:$J$30),2)</f>
        <v>0</v>
      </c>
      <c r="K32" s="103"/>
    </row>
    <row r="33" spans="2:11" s="6" customFormat="1" ht="15" customHeight="1">
      <c r="B33" s="38"/>
      <c r="C33" s="39"/>
      <c r="D33" s="39"/>
      <c r="E33" s="39"/>
      <c r="F33" s="39"/>
      <c r="G33" s="39"/>
      <c r="H33" s="39"/>
      <c r="I33" s="104"/>
      <c r="J33" s="39"/>
      <c r="K33" s="40"/>
    </row>
    <row r="37" spans="2:11" s="6" customFormat="1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7"/>
    </row>
    <row r="38" spans="2:21" s="6" customFormat="1" ht="37.5" customHeight="1">
      <c r="B38" s="23"/>
      <c r="C38" s="12" t="s">
        <v>91</v>
      </c>
      <c r="D38" s="24"/>
      <c r="E38" s="24"/>
      <c r="F38" s="24"/>
      <c r="G38" s="24"/>
      <c r="H38" s="24"/>
      <c r="J38" s="24"/>
      <c r="K38" s="27"/>
      <c r="T38" s="24"/>
      <c r="U38" s="24"/>
    </row>
    <row r="39" spans="2:21" s="6" customFormat="1" ht="7.5" customHeight="1">
      <c r="B39" s="23"/>
      <c r="C39" s="24"/>
      <c r="D39" s="24"/>
      <c r="E39" s="24"/>
      <c r="F39" s="24"/>
      <c r="G39" s="24"/>
      <c r="H39" s="24"/>
      <c r="J39" s="24"/>
      <c r="K39" s="27"/>
      <c r="T39" s="24"/>
      <c r="U39" s="24"/>
    </row>
    <row r="40" spans="2:21" s="6" customFormat="1" ht="15" customHeight="1">
      <c r="B40" s="23"/>
      <c r="C40" s="19" t="s">
        <v>15</v>
      </c>
      <c r="D40" s="24"/>
      <c r="E40" s="24"/>
      <c r="F40" s="24"/>
      <c r="G40" s="24"/>
      <c r="H40" s="24"/>
      <c r="J40" s="24"/>
      <c r="K40" s="27"/>
      <c r="T40" s="24"/>
      <c r="U40" s="24"/>
    </row>
    <row r="41" spans="2:21" s="6" customFormat="1" ht="16.5" customHeight="1">
      <c r="B41" s="23"/>
      <c r="C41" s="24"/>
      <c r="D41" s="24"/>
      <c r="E41" s="230" t="str">
        <f>$E$7</f>
        <v>Rumburk-VO ul.Palackého,Dlouhá,SNP</v>
      </c>
      <c r="F41" s="205"/>
      <c r="G41" s="205"/>
      <c r="H41" s="205"/>
      <c r="J41" s="24"/>
      <c r="K41" s="27"/>
      <c r="T41" s="24"/>
      <c r="U41" s="24"/>
    </row>
    <row r="42" spans="2:21" s="6" customFormat="1" ht="15" customHeight="1">
      <c r="B42" s="23"/>
      <c r="C42" s="19" t="s">
        <v>89</v>
      </c>
      <c r="D42" s="24"/>
      <c r="E42" s="24"/>
      <c r="F42" s="24"/>
      <c r="G42" s="24"/>
      <c r="H42" s="24"/>
      <c r="J42" s="24"/>
      <c r="K42" s="27"/>
      <c r="T42" s="24"/>
      <c r="U42" s="24"/>
    </row>
    <row r="43" spans="2:21" s="6" customFormat="1" ht="19.5" customHeight="1">
      <c r="B43" s="23"/>
      <c r="C43" s="24"/>
      <c r="D43" s="24"/>
      <c r="E43" s="213" t="str">
        <f>$E$9</f>
        <v>SO 01 - Zemní kabelové vedení VO</v>
      </c>
      <c r="F43" s="205"/>
      <c r="G43" s="205"/>
      <c r="H43" s="205"/>
      <c r="J43" s="24"/>
      <c r="K43" s="27"/>
      <c r="T43" s="24"/>
      <c r="U43" s="24"/>
    </row>
    <row r="44" spans="2:2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  <c r="T44" s="24"/>
      <c r="U44" s="24"/>
    </row>
    <row r="45" spans="2:21" s="6" customFormat="1" ht="18.75" customHeight="1">
      <c r="B45" s="23"/>
      <c r="C45" s="19" t="s">
        <v>19</v>
      </c>
      <c r="D45" s="24"/>
      <c r="E45" s="24"/>
      <c r="F45" s="17" t="str">
        <f>$F$12</f>
        <v>DC - Děčín</v>
      </c>
      <c r="G45" s="24"/>
      <c r="H45" s="19" t="s">
        <v>21</v>
      </c>
      <c r="J45" s="52" t="str">
        <f>IF($J$12="","",$J$12)</f>
        <v>29.05.2019</v>
      </c>
      <c r="K45" s="27"/>
      <c r="T45" s="24"/>
      <c r="U45" s="24"/>
    </row>
    <row r="46" spans="2:2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  <c r="T46" s="24"/>
      <c r="U46" s="24"/>
    </row>
    <row r="47" spans="2:21" s="6" customFormat="1" ht="15.75" customHeight="1">
      <c r="B47" s="23"/>
      <c r="C47" s="19" t="s">
        <v>23</v>
      </c>
      <c r="D47" s="24"/>
      <c r="E47" s="24"/>
      <c r="F47" s="17" t="str">
        <f>$E$15</f>
        <v>Měú Rumburk</v>
      </c>
      <c r="G47" s="24"/>
      <c r="H47" s="19" t="s">
        <v>31</v>
      </c>
      <c r="J47" s="17" t="str">
        <f>$E$21</f>
        <v>ENPRO Energo s.r.o.</v>
      </c>
      <c r="K47" s="27"/>
      <c r="T47" s="24"/>
      <c r="U47" s="24"/>
    </row>
    <row r="48" spans="2:21" s="6" customFormat="1" ht="15" customHeight="1">
      <c r="B48" s="23"/>
      <c r="C48" s="19" t="s">
        <v>29</v>
      </c>
      <c r="D48" s="24"/>
      <c r="E48" s="24"/>
      <c r="F48" s="17" t="str">
        <f>IF($E$18="","",$E$18)</f>
        <v>Vyplň údaj</v>
      </c>
      <c r="G48" s="24"/>
      <c r="H48" s="24"/>
      <c r="J48" s="24"/>
      <c r="K48" s="27"/>
      <c r="T48" s="24"/>
      <c r="U48" s="24"/>
    </row>
    <row r="49" spans="2:2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  <c r="T49" s="24"/>
      <c r="U49" s="24"/>
    </row>
    <row r="50" spans="2:21" s="6" customFormat="1" ht="30" customHeight="1">
      <c r="B50" s="23"/>
      <c r="C50" s="108" t="s">
        <v>92</v>
      </c>
      <c r="D50" s="32"/>
      <c r="E50" s="32"/>
      <c r="F50" s="32"/>
      <c r="G50" s="32"/>
      <c r="H50" s="32"/>
      <c r="I50" s="109"/>
      <c r="J50" s="110" t="s">
        <v>93</v>
      </c>
      <c r="K50" s="37"/>
      <c r="T50" s="24"/>
      <c r="U50" s="24"/>
    </row>
    <row r="51" spans="2:2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  <c r="T51" s="24"/>
      <c r="U51" s="24"/>
    </row>
    <row r="52" spans="2:47" s="6" customFormat="1" ht="30" customHeight="1">
      <c r="B52" s="23"/>
      <c r="C52" s="66" t="s">
        <v>94</v>
      </c>
      <c r="D52" s="24"/>
      <c r="E52" s="24"/>
      <c r="F52" s="24"/>
      <c r="G52" s="24"/>
      <c r="H52" s="24"/>
      <c r="J52" s="67">
        <f>ROUNDUP($J$72,2)</f>
        <v>0</v>
      </c>
      <c r="K52" s="27"/>
      <c r="T52" s="24"/>
      <c r="U52" s="24"/>
      <c r="AU52" s="6" t="s">
        <v>95</v>
      </c>
    </row>
    <row r="53" spans="2:21" s="6" customFormat="1" ht="22.5" customHeight="1">
      <c r="B53" s="23"/>
      <c r="C53" s="24"/>
      <c r="D53" s="24"/>
      <c r="E53" s="24"/>
      <c r="F53" s="24"/>
      <c r="G53" s="24"/>
      <c r="H53" s="24"/>
      <c r="J53" s="24"/>
      <c r="K53" s="27"/>
      <c r="T53" s="24"/>
      <c r="U53" s="24"/>
    </row>
    <row r="54" spans="2:21" s="6" customFormat="1" ht="7.5" customHeight="1">
      <c r="B54" s="38"/>
      <c r="C54" s="39"/>
      <c r="D54" s="39"/>
      <c r="E54" s="39"/>
      <c r="F54" s="39"/>
      <c r="G54" s="39"/>
      <c r="H54" s="39"/>
      <c r="I54" s="104"/>
      <c r="J54" s="39"/>
      <c r="K54" s="40"/>
      <c r="T54" s="24"/>
      <c r="U54" s="24"/>
    </row>
    <row r="58" spans="2:12" s="6" customFormat="1" ht="7.5" customHeight="1">
      <c r="B58" s="41"/>
      <c r="C58" s="42"/>
      <c r="D58" s="42"/>
      <c r="E58" s="42"/>
      <c r="F58" s="42"/>
      <c r="G58" s="42"/>
      <c r="H58" s="42"/>
      <c r="I58" s="106"/>
      <c r="J58" s="42"/>
      <c r="K58" s="42"/>
      <c r="L58" s="43"/>
    </row>
    <row r="59" spans="2:12" s="6" customFormat="1" ht="37.5" customHeight="1">
      <c r="B59" s="23"/>
      <c r="C59" s="12" t="s">
        <v>96</v>
      </c>
      <c r="D59" s="24"/>
      <c r="E59" s="24"/>
      <c r="F59" s="24"/>
      <c r="G59" s="24"/>
      <c r="H59" s="24"/>
      <c r="J59" s="24"/>
      <c r="K59" s="24"/>
      <c r="L59" s="43"/>
    </row>
    <row r="60" spans="2:12" s="6" customFormat="1" ht="7.5" customHeight="1">
      <c r="B60" s="23"/>
      <c r="C60" s="24"/>
      <c r="D60" s="24"/>
      <c r="E60" s="24"/>
      <c r="F60" s="24"/>
      <c r="G60" s="24"/>
      <c r="H60" s="24"/>
      <c r="J60" s="24"/>
      <c r="K60" s="24"/>
      <c r="L60" s="43"/>
    </row>
    <row r="61" spans="2:12" s="6" customFormat="1" ht="15" customHeight="1">
      <c r="B61" s="23"/>
      <c r="C61" s="19" t="s">
        <v>15</v>
      </c>
      <c r="D61" s="24"/>
      <c r="E61" s="24"/>
      <c r="F61" s="24"/>
      <c r="G61" s="24"/>
      <c r="H61" s="24"/>
      <c r="J61" s="24"/>
      <c r="K61" s="24"/>
      <c r="L61" s="43"/>
    </row>
    <row r="62" spans="2:12" s="6" customFormat="1" ht="16.5" customHeight="1">
      <c r="B62" s="23"/>
      <c r="C62" s="24"/>
      <c r="D62" s="24"/>
      <c r="E62" s="230" t="str">
        <f>$E$7</f>
        <v>Rumburk-VO ul.Palackého,Dlouhá,SNP</v>
      </c>
      <c r="F62" s="205"/>
      <c r="G62" s="205"/>
      <c r="H62" s="205"/>
      <c r="J62" s="24"/>
      <c r="K62" s="24"/>
      <c r="L62" s="43"/>
    </row>
    <row r="63" spans="2:12" s="6" customFormat="1" ht="15" customHeight="1">
      <c r="B63" s="23"/>
      <c r="C63" s="19" t="s">
        <v>89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18" customHeight="1">
      <c r="B64" s="23"/>
      <c r="C64" s="24"/>
      <c r="D64" s="24"/>
      <c r="E64" s="214" t="str">
        <f>$E$9</f>
        <v>SO 01 - Zemní kabelové vedení VO</v>
      </c>
      <c r="F64" s="205"/>
      <c r="G64" s="205"/>
      <c r="H64" s="205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8.75" customHeight="1">
      <c r="B66" s="23"/>
      <c r="C66" s="19" t="s">
        <v>19</v>
      </c>
      <c r="D66" s="24"/>
      <c r="E66" s="24"/>
      <c r="F66" s="17" t="str">
        <f>$F$12</f>
        <v>DC - Děčín</v>
      </c>
      <c r="G66" s="24"/>
      <c r="H66" s="19" t="s">
        <v>21</v>
      </c>
      <c r="J66" s="52" t="str">
        <f>IF($J$12="","",$J$12)</f>
        <v>29.05.2019</v>
      </c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.75" customHeight="1">
      <c r="B68" s="23"/>
      <c r="C68" s="19" t="s">
        <v>23</v>
      </c>
      <c r="D68" s="24"/>
      <c r="E68" s="24"/>
      <c r="F68" s="17" t="str">
        <f>$E$15</f>
        <v>Měú Rumburk</v>
      </c>
      <c r="G68" s="24"/>
      <c r="H68" s="19" t="s">
        <v>31</v>
      </c>
      <c r="J68" s="17" t="str">
        <f>$E$21</f>
        <v>ENPRO Energo s.r.o.</v>
      </c>
      <c r="K68" s="24"/>
      <c r="L68" s="43"/>
    </row>
    <row r="69" spans="2:12" s="6" customFormat="1" ht="15" customHeight="1">
      <c r="B69" s="23"/>
      <c r="C69" s="19" t="s">
        <v>29</v>
      </c>
      <c r="D69" s="24"/>
      <c r="E69" s="24"/>
      <c r="F69" s="17" t="str">
        <f>IF($E$18="","",$E$18)</f>
        <v>Vyplň údaj</v>
      </c>
      <c r="G69" s="24"/>
      <c r="H69" s="24"/>
      <c r="J69" s="24"/>
      <c r="K69" s="24"/>
      <c r="L69" s="43"/>
    </row>
    <row r="70" spans="2:12" s="6" customFormat="1" ht="11.2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20" s="111" customFormat="1" ht="30" customHeight="1">
      <c r="B71" s="112"/>
      <c r="C71" s="113" t="s">
        <v>97</v>
      </c>
      <c r="D71" s="114" t="s">
        <v>51</v>
      </c>
      <c r="E71" s="114" t="s">
        <v>47</v>
      </c>
      <c r="F71" s="114" t="s">
        <v>98</v>
      </c>
      <c r="G71" s="114" t="s">
        <v>99</v>
      </c>
      <c r="H71" s="114" t="s">
        <v>100</v>
      </c>
      <c r="I71" s="115" t="s">
        <v>101</v>
      </c>
      <c r="J71" s="114" t="s">
        <v>102</v>
      </c>
      <c r="K71" s="116" t="s">
        <v>103</v>
      </c>
      <c r="L71" s="117"/>
      <c r="M71" s="59" t="s">
        <v>104</v>
      </c>
      <c r="N71" s="60" t="s">
        <v>40</v>
      </c>
      <c r="O71" s="60" t="s">
        <v>105</v>
      </c>
      <c r="P71" s="60" t="s">
        <v>106</v>
      </c>
      <c r="Q71" s="60" t="s">
        <v>107</v>
      </c>
      <c r="R71" s="60" t="s">
        <v>108</v>
      </c>
      <c r="S71" s="60" t="s">
        <v>109</v>
      </c>
      <c r="T71" s="61" t="s">
        <v>110</v>
      </c>
    </row>
    <row r="72" spans="2:63" s="6" customFormat="1" ht="30" customHeight="1">
      <c r="B72" s="23"/>
      <c r="C72" s="66" t="s">
        <v>94</v>
      </c>
      <c r="D72" s="24"/>
      <c r="E72" s="24"/>
      <c r="F72" s="24"/>
      <c r="G72" s="24"/>
      <c r="H72" s="24"/>
      <c r="J72" s="118">
        <f>$BK$72</f>
        <v>0</v>
      </c>
      <c r="K72" s="24"/>
      <c r="L72" s="43"/>
      <c r="M72" s="63"/>
      <c r="N72" s="64"/>
      <c r="O72" s="64"/>
      <c r="P72" s="119">
        <f>SUM($P$73:$P$191)</f>
        <v>1021.2641699999999</v>
      </c>
      <c r="Q72" s="64"/>
      <c r="R72" s="119">
        <f>SUM($R$73:$R$191)</f>
        <v>926.5759</v>
      </c>
      <c r="S72" s="64"/>
      <c r="T72" s="120">
        <f>SUM($T$73:$T$191)</f>
        <v>0</v>
      </c>
      <c r="AT72" s="6" t="s">
        <v>65</v>
      </c>
      <c r="AU72" s="6" t="s">
        <v>95</v>
      </c>
      <c r="BK72" s="121">
        <f>SUM($BK$73:$BK$191)</f>
        <v>0</v>
      </c>
    </row>
    <row r="73" spans="2:63" s="6" customFormat="1" ht="15.75" customHeight="1">
      <c r="B73" s="23"/>
      <c r="C73" s="122" t="s">
        <v>73</v>
      </c>
      <c r="D73" s="122" t="s">
        <v>111</v>
      </c>
      <c r="E73" s="123" t="s">
        <v>112</v>
      </c>
      <c r="F73" s="124" t="s">
        <v>113</v>
      </c>
      <c r="G73" s="125" t="s">
        <v>111</v>
      </c>
      <c r="H73" s="126">
        <v>866</v>
      </c>
      <c r="I73" s="127"/>
      <c r="J73" s="128">
        <f>ROUND($I$73*$H$73,2)</f>
        <v>0</v>
      </c>
      <c r="K73" s="129"/>
      <c r="L73" s="43"/>
      <c r="M73" s="130"/>
      <c r="N73" s="131" t="s">
        <v>41</v>
      </c>
      <c r="O73" s="132">
        <v>0.045</v>
      </c>
      <c r="P73" s="132">
        <f>$O$73*$H$73</f>
        <v>38.97</v>
      </c>
      <c r="Q73" s="132">
        <v>0</v>
      </c>
      <c r="R73" s="132">
        <f>$Q$73*$H$73</f>
        <v>0</v>
      </c>
      <c r="S73" s="132">
        <v>0</v>
      </c>
      <c r="T73" s="133">
        <f>$S$73*$H$73</f>
        <v>0</v>
      </c>
      <c r="AR73" s="6" t="s">
        <v>114</v>
      </c>
      <c r="AT73" s="6" t="s">
        <v>115</v>
      </c>
      <c r="AU73" s="6" t="s">
        <v>66</v>
      </c>
      <c r="AY73" s="6" t="s">
        <v>116</v>
      </c>
      <c r="BG73" s="134">
        <f>IF($N$73="zákl. přenesená",$J$73,0)</f>
        <v>0</v>
      </c>
      <c r="BJ73" s="6" t="s">
        <v>114</v>
      </c>
      <c r="BK73" s="134">
        <f>ROUND($I$73*$H$73,2)</f>
        <v>0</v>
      </c>
    </row>
    <row r="74" spans="2:63" s="6" customFormat="1" ht="15.75" customHeight="1">
      <c r="B74" s="23"/>
      <c r="C74" s="135" t="s">
        <v>75</v>
      </c>
      <c r="D74" s="135" t="s">
        <v>117</v>
      </c>
      <c r="E74" s="136" t="s">
        <v>118</v>
      </c>
      <c r="F74" s="137" t="s">
        <v>119</v>
      </c>
      <c r="G74" s="138" t="s">
        <v>111</v>
      </c>
      <c r="H74" s="139">
        <v>909.3</v>
      </c>
      <c r="I74" s="140"/>
      <c r="J74" s="141">
        <f>ROUND($I$74*$H$74,2)</f>
        <v>0</v>
      </c>
      <c r="K74" s="142"/>
      <c r="L74" s="143"/>
      <c r="M74" s="144"/>
      <c r="N74" s="145" t="s">
        <v>41</v>
      </c>
      <c r="O74" s="24"/>
      <c r="P74" s="24"/>
      <c r="Q74" s="132">
        <v>0.266</v>
      </c>
      <c r="R74" s="132">
        <f>$Q$74*$H$74</f>
        <v>241.8738</v>
      </c>
      <c r="S74" s="132">
        <v>0</v>
      </c>
      <c r="T74" s="133">
        <f>$S$74*$H$74</f>
        <v>0</v>
      </c>
      <c r="AR74" s="6" t="s">
        <v>114</v>
      </c>
      <c r="AT74" s="6" t="s">
        <v>111</v>
      </c>
      <c r="AU74" s="6" t="s">
        <v>66</v>
      </c>
      <c r="AY74" s="6" t="s">
        <v>116</v>
      </c>
      <c r="BG74" s="134">
        <f>IF($N$74="zákl. přenesená",$J$74,0)</f>
        <v>0</v>
      </c>
      <c r="BJ74" s="6" t="s">
        <v>114</v>
      </c>
      <c r="BK74" s="134">
        <f>ROUND($I$74*$H$74,2)</f>
        <v>0</v>
      </c>
    </row>
    <row r="75" spans="2:51" s="6" customFormat="1" ht="15.75" customHeight="1">
      <c r="B75" s="146"/>
      <c r="C75" s="147"/>
      <c r="D75" s="148" t="s">
        <v>120</v>
      </c>
      <c r="E75" s="147"/>
      <c r="F75" s="149" t="s">
        <v>121</v>
      </c>
      <c r="G75" s="147"/>
      <c r="H75" s="150">
        <v>909.3</v>
      </c>
      <c r="J75" s="147"/>
      <c r="K75" s="147"/>
      <c r="L75" s="151"/>
      <c r="M75" s="152"/>
      <c r="N75" s="147"/>
      <c r="O75" s="147"/>
      <c r="P75" s="147"/>
      <c r="Q75" s="147"/>
      <c r="R75" s="147"/>
      <c r="S75" s="147"/>
      <c r="T75" s="153"/>
      <c r="AT75" s="154" t="s">
        <v>120</v>
      </c>
      <c r="AU75" s="154" t="s">
        <v>66</v>
      </c>
      <c r="AV75" s="154" t="s">
        <v>75</v>
      </c>
      <c r="AW75" s="154" t="s">
        <v>66</v>
      </c>
      <c r="AX75" s="154" t="s">
        <v>73</v>
      </c>
      <c r="AY75" s="154" t="s">
        <v>116</v>
      </c>
    </row>
    <row r="76" spans="2:63" s="6" customFormat="1" ht="15.75" customHeight="1">
      <c r="B76" s="23"/>
      <c r="C76" s="122" t="s">
        <v>122</v>
      </c>
      <c r="D76" s="122" t="s">
        <v>111</v>
      </c>
      <c r="E76" s="123" t="s">
        <v>123</v>
      </c>
      <c r="F76" s="124" t="s">
        <v>124</v>
      </c>
      <c r="G76" s="125" t="s">
        <v>111</v>
      </c>
      <c r="H76" s="126">
        <v>777</v>
      </c>
      <c r="I76" s="127"/>
      <c r="J76" s="128">
        <f>ROUND($I$76*$H$76,2)</f>
        <v>0</v>
      </c>
      <c r="K76" s="129"/>
      <c r="L76" s="43"/>
      <c r="M76" s="130"/>
      <c r="N76" s="131" t="s">
        <v>41</v>
      </c>
      <c r="O76" s="132">
        <v>0.075</v>
      </c>
      <c r="P76" s="132">
        <f>$O$76*$H$76</f>
        <v>58.275</v>
      </c>
      <c r="Q76" s="132">
        <v>0</v>
      </c>
      <c r="R76" s="132">
        <f>$Q$76*$H$76</f>
        <v>0</v>
      </c>
      <c r="S76" s="132">
        <v>0</v>
      </c>
      <c r="T76" s="133">
        <f>$S$76*$H$76</f>
        <v>0</v>
      </c>
      <c r="AR76" s="6" t="s">
        <v>114</v>
      </c>
      <c r="AT76" s="6" t="s">
        <v>115</v>
      </c>
      <c r="AU76" s="6" t="s">
        <v>66</v>
      </c>
      <c r="AY76" s="6" t="s">
        <v>116</v>
      </c>
      <c r="BG76" s="134">
        <f>IF($N$76="zákl. přenesená",$J$76,0)</f>
        <v>0</v>
      </c>
      <c r="BJ76" s="6" t="s">
        <v>114</v>
      </c>
      <c r="BK76" s="134">
        <f>ROUND($I$76*$H$76,2)</f>
        <v>0</v>
      </c>
    </row>
    <row r="77" spans="2:63" s="6" customFormat="1" ht="15.75" customHeight="1">
      <c r="B77" s="23"/>
      <c r="C77" s="135" t="s">
        <v>114</v>
      </c>
      <c r="D77" s="135" t="s">
        <v>117</v>
      </c>
      <c r="E77" s="136" t="s">
        <v>125</v>
      </c>
      <c r="F77" s="137" t="s">
        <v>126</v>
      </c>
      <c r="G77" s="138" t="s">
        <v>111</v>
      </c>
      <c r="H77" s="139">
        <v>777</v>
      </c>
      <c r="I77" s="140"/>
      <c r="J77" s="141">
        <f>ROUND($I$77*$H$77,2)</f>
        <v>0</v>
      </c>
      <c r="K77" s="142"/>
      <c r="L77" s="143"/>
      <c r="M77" s="144"/>
      <c r="N77" s="145" t="s">
        <v>41</v>
      </c>
      <c r="O77" s="24"/>
      <c r="P77" s="24"/>
      <c r="Q77" s="132">
        <v>0.22</v>
      </c>
      <c r="R77" s="132">
        <f>$Q$77*$H$77</f>
        <v>170.94</v>
      </c>
      <c r="S77" s="132">
        <v>0</v>
      </c>
      <c r="T77" s="133">
        <f>$S$77*$H$77</f>
        <v>0</v>
      </c>
      <c r="AR77" s="6" t="s">
        <v>114</v>
      </c>
      <c r="AT77" s="6" t="s">
        <v>111</v>
      </c>
      <c r="AU77" s="6" t="s">
        <v>66</v>
      </c>
      <c r="AY77" s="6" t="s">
        <v>116</v>
      </c>
      <c r="BG77" s="134">
        <f>IF($N$77="zákl. přenesená",$J$77,0)</f>
        <v>0</v>
      </c>
      <c r="BJ77" s="6" t="s">
        <v>114</v>
      </c>
      <c r="BK77" s="134">
        <f>ROUND($I$77*$H$77,2)</f>
        <v>0</v>
      </c>
    </row>
    <row r="78" spans="2:63" s="6" customFormat="1" ht="15.75" customHeight="1">
      <c r="B78" s="23"/>
      <c r="C78" s="122" t="s">
        <v>127</v>
      </c>
      <c r="D78" s="122" t="s">
        <v>111</v>
      </c>
      <c r="E78" s="123" t="s">
        <v>128</v>
      </c>
      <c r="F78" s="124" t="s">
        <v>129</v>
      </c>
      <c r="G78" s="125" t="s">
        <v>111</v>
      </c>
      <c r="H78" s="126">
        <v>777</v>
      </c>
      <c r="I78" s="127"/>
      <c r="J78" s="128">
        <f>ROUND($I$78*$H$78,2)</f>
        <v>0</v>
      </c>
      <c r="K78" s="129"/>
      <c r="L78" s="43"/>
      <c r="M78" s="130"/>
      <c r="N78" s="131" t="s">
        <v>41</v>
      </c>
      <c r="O78" s="132">
        <v>0.03</v>
      </c>
      <c r="P78" s="132">
        <f>$O$78*$H$78</f>
        <v>23.31</v>
      </c>
      <c r="Q78" s="132">
        <v>0</v>
      </c>
      <c r="R78" s="132">
        <f>$Q$78*$H$78</f>
        <v>0</v>
      </c>
      <c r="S78" s="132">
        <v>0</v>
      </c>
      <c r="T78" s="133">
        <f>$S$78*$H$78</f>
        <v>0</v>
      </c>
      <c r="AR78" s="6" t="s">
        <v>114</v>
      </c>
      <c r="AT78" s="6" t="s">
        <v>115</v>
      </c>
      <c r="AU78" s="6" t="s">
        <v>66</v>
      </c>
      <c r="AY78" s="6" t="s">
        <v>116</v>
      </c>
      <c r="BG78" s="134">
        <f>IF($N$78="zákl. přenesená",$J$78,0)</f>
        <v>0</v>
      </c>
      <c r="BJ78" s="6" t="s">
        <v>114</v>
      </c>
      <c r="BK78" s="134">
        <f>ROUND($I$78*$H$78,2)</f>
        <v>0</v>
      </c>
    </row>
    <row r="79" spans="2:63" s="6" customFormat="1" ht="15.75" customHeight="1">
      <c r="B79" s="23"/>
      <c r="C79" s="135" t="s">
        <v>130</v>
      </c>
      <c r="D79" s="135" t="s">
        <v>117</v>
      </c>
      <c r="E79" s="136" t="s">
        <v>131</v>
      </c>
      <c r="F79" s="137" t="s">
        <v>132</v>
      </c>
      <c r="G79" s="138" t="s">
        <v>133</v>
      </c>
      <c r="H79" s="139">
        <v>6.216</v>
      </c>
      <c r="I79" s="140"/>
      <c r="J79" s="141">
        <f>ROUND($I$79*$H$79,2)</f>
        <v>0</v>
      </c>
      <c r="K79" s="142"/>
      <c r="L79" s="143"/>
      <c r="M79" s="144"/>
      <c r="N79" s="145" t="s">
        <v>41</v>
      </c>
      <c r="O79" s="24"/>
      <c r="P79" s="24"/>
      <c r="Q79" s="132">
        <v>14</v>
      </c>
      <c r="R79" s="132">
        <f>$Q$79*$H$79</f>
        <v>87.024</v>
      </c>
      <c r="S79" s="132">
        <v>0</v>
      </c>
      <c r="T79" s="133">
        <f>$S$79*$H$79</f>
        <v>0</v>
      </c>
      <c r="AR79" s="6" t="s">
        <v>114</v>
      </c>
      <c r="AT79" s="6" t="s">
        <v>111</v>
      </c>
      <c r="AU79" s="6" t="s">
        <v>66</v>
      </c>
      <c r="AY79" s="6" t="s">
        <v>116</v>
      </c>
      <c r="BG79" s="134">
        <f>IF($N$79="zákl. přenesená",$J$79,0)</f>
        <v>0</v>
      </c>
      <c r="BJ79" s="6" t="s">
        <v>114</v>
      </c>
      <c r="BK79" s="134">
        <f>ROUND($I$79*$H$79,2)</f>
        <v>0</v>
      </c>
    </row>
    <row r="80" spans="2:51" s="6" customFormat="1" ht="15.75" customHeight="1">
      <c r="B80" s="146"/>
      <c r="C80" s="147"/>
      <c r="D80" s="148" t="s">
        <v>120</v>
      </c>
      <c r="E80" s="147"/>
      <c r="F80" s="149" t="s">
        <v>134</v>
      </c>
      <c r="G80" s="147"/>
      <c r="H80" s="150">
        <v>6.216</v>
      </c>
      <c r="J80" s="147"/>
      <c r="K80" s="147"/>
      <c r="L80" s="151"/>
      <c r="M80" s="152"/>
      <c r="N80" s="147"/>
      <c r="O80" s="147"/>
      <c r="P80" s="147"/>
      <c r="Q80" s="147"/>
      <c r="R80" s="147"/>
      <c r="S80" s="147"/>
      <c r="T80" s="153"/>
      <c r="AT80" s="154" t="s">
        <v>120</v>
      </c>
      <c r="AU80" s="154" t="s">
        <v>66</v>
      </c>
      <c r="AV80" s="154" t="s">
        <v>75</v>
      </c>
      <c r="AW80" s="154" t="s">
        <v>66</v>
      </c>
      <c r="AX80" s="154" t="s">
        <v>73</v>
      </c>
      <c r="AY80" s="154" t="s">
        <v>116</v>
      </c>
    </row>
    <row r="81" spans="2:63" s="6" customFormat="1" ht="15.75" customHeight="1">
      <c r="B81" s="23"/>
      <c r="C81" s="122" t="s">
        <v>135</v>
      </c>
      <c r="D81" s="122" t="s">
        <v>111</v>
      </c>
      <c r="E81" s="123" t="s">
        <v>136</v>
      </c>
      <c r="F81" s="124" t="s">
        <v>137</v>
      </c>
      <c r="G81" s="125" t="s">
        <v>111</v>
      </c>
      <c r="H81" s="126">
        <v>777</v>
      </c>
      <c r="I81" s="127"/>
      <c r="J81" s="128">
        <f>ROUND($I$81*$H$81,2)</f>
        <v>0</v>
      </c>
      <c r="K81" s="129"/>
      <c r="L81" s="43"/>
      <c r="M81" s="130"/>
      <c r="N81" s="131" t="s">
        <v>41</v>
      </c>
      <c r="O81" s="132">
        <v>0.015</v>
      </c>
      <c r="P81" s="132">
        <f>$O$81*$H$81</f>
        <v>11.655</v>
      </c>
      <c r="Q81" s="132">
        <v>0</v>
      </c>
      <c r="R81" s="132">
        <f>$Q$81*$H$81</f>
        <v>0</v>
      </c>
      <c r="S81" s="132">
        <v>0</v>
      </c>
      <c r="T81" s="133">
        <f>$S$81*$H$81</f>
        <v>0</v>
      </c>
      <c r="AR81" s="6" t="s">
        <v>114</v>
      </c>
      <c r="AT81" s="6" t="s">
        <v>115</v>
      </c>
      <c r="AU81" s="6" t="s">
        <v>66</v>
      </c>
      <c r="AY81" s="6" t="s">
        <v>116</v>
      </c>
      <c r="BG81" s="134">
        <f>IF($N$81="zákl. přenesená",$J$81,0)</f>
        <v>0</v>
      </c>
      <c r="BJ81" s="6" t="s">
        <v>114</v>
      </c>
      <c r="BK81" s="134">
        <f>ROUND($I$81*$H$81,2)</f>
        <v>0</v>
      </c>
    </row>
    <row r="82" spans="2:63" s="6" customFormat="1" ht="15.75" customHeight="1">
      <c r="B82" s="23"/>
      <c r="C82" s="135" t="s">
        <v>138</v>
      </c>
      <c r="D82" s="135" t="s">
        <v>117</v>
      </c>
      <c r="E82" s="136" t="s">
        <v>139</v>
      </c>
      <c r="F82" s="137" t="s">
        <v>140</v>
      </c>
      <c r="G82" s="138" t="s">
        <v>133</v>
      </c>
      <c r="H82" s="139">
        <v>5</v>
      </c>
      <c r="I82" s="140"/>
      <c r="J82" s="141">
        <f>ROUND($I$82*$H$82,2)</f>
        <v>0</v>
      </c>
      <c r="K82" s="142"/>
      <c r="L82" s="143"/>
      <c r="M82" s="144"/>
      <c r="N82" s="145" t="s">
        <v>41</v>
      </c>
      <c r="O82" s="24"/>
      <c r="P82" s="24"/>
      <c r="Q82" s="132">
        <v>0</v>
      </c>
      <c r="R82" s="132">
        <f>$Q$82*$H$82</f>
        <v>0</v>
      </c>
      <c r="S82" s="132">
        <v>0</v>
      </c>
      <c r="T82" s="133">
        <f>$S$82*$H$82</f>
        <v>0</v>
      </c>
      <c r="AR82" s="6" t="s">
        <v>138</v>
      </c>
      <c r="AT82" s="6" t="s">
        <v>111</v>
      </c>
      <c r="AU82" s="6" t="s">
        <v>66</v>
      </c>
      <c r="AY82" s="6" t="s">
        <v>116</v>
      </c>
      <c r="BG82" s="134">
        <f>IF($N$82="zákl. přenesená",$J$82,0)</f>
        <v>0</v>
      </c>
      <c r="BJ82" s="6" t="s">
        <v>114</v>
      </c>
      <c r="BK82" s="134">
        <f>ROUND($I$82*$H$82,2)</f>
        <v>0</v>
      </c>
    </row>
    <row r="83" spans="2:47" s="6" customFormat="1" ht="27" customHeight="1">
      <c r="B83" s="23"/>
      <c r="C83" s="24"/>
      <c r="D83" s="148" t="s">
        <v>141</v>
      </c>
      <c r="E83" s="24"/>
      <c r="F83" s="155" t="s">
        <v>142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141</v>
      </c>
      <c r="AU83" s="6" t="s">
        <v>66</v>
      </c>
    </row>
    <row r="84" spans="2:63" s="6" customFormat="1" ht="15.75" customHeight="1">
      <c r="B84" s="23"/>
      <c r="C84" s="135" t="s">
        <v>143</v>
      </c>
      <c r="D84" s="135" t="s">
        <v>117</v>
      </c>
      <c r="E84" s="136" t="s">
        <v>144</v>
      </c>
      <c r="F84" s="137" t="s">
        <v>145</v>
      </c>
      <c r="G84" s="138" t="s">
        <v>133</v>
      </c>
      <c r="H84" s="139">
        <v>5</v>
      </c>
      <c r="I84" s="140"/>
      <c r="J84" s="141">
        <f>ROUND($I$84*$H$84,2)</f>
        <v>0</v>
      </c>
      <c r="K84" s="142"/>
      <c r="L84" s="143"/>
      <c r="M84" s="144"/>
      <c r="N84" s="145" t="s">
        <v>41</v>
      </c>
      <c r="O84" s="24"/>
      <c r="P84" s="24"/>
      <c r="Q84" s="132">
        <v>0</v>
      </c>
      <c r="R84" s="132">
        <f>$Q$84*$H$84</f>
        <v>0</v>
      </c>
      <c r="S84" s="132">
        <v>0</v>
      </c>
      <c r="T84" s="133">
        <f>$S$84*$H$84</f>
        <v>0</v>
      </c>
      <c r="AR84" s="6" t="s">
        <v>138</v>
      </c>
      <c r="AT84" s="6" t="s">
        <v>111</v>
      </c>
      <c r="AU84" s="6" t="s">
        <v>66</v>
      </c>
      <c r="AY84" s="6" t="s">
        <v>116</v>
      </c>
      <c r="BG84" s="134">
        <f>IF($N$84="zákl. přenesená",$J$84,0)</f>
        <v>0</v>
      </c>
      <c r="BJ84" s="6" t="s">
        <v>114</v>
      </c>
      <c r="BK84" s="134">
        <f>ROUND($I$84*$H$84,2)</f>
        <v>0</v>
      </c>
    </row>
    <row r="85" spans="2:47" s="6" customFormat="1" ht="27" customHeight="1">
      <c r="B85" s="23"/>
      <c r="C85" s="24"/>
      <c r="D85" s="148" t="s">
        <v>141</v>
      </c>
      <c r="E85" s="24"/>
      <c r="F85" s="155" t="s">
        <v>146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141</v>
      </c>
      <c r="AU85" s="6" t="s">
        <v>66</v>
      </c>
    </row>
    <row r="86" spans="2:63" s="6" customFormat="1" ht="15.75" customHeight="1">
      <c r="B86" s="23"/>
      <c r="C86" s="135" t="s">
        <v>7</v>
      </c>
      <c r="D86" s="135" t="s">
        <v>117</v>
      </c>
      <c r="E86" s="136" t="s">
        <v>147</v>
      </c>
      <c r="F86" s="137" t="s">
        <v>148</v>
      </c>
      <c r="G86" s="138" t="s">
        <v>133</v>
      </c>
      <c r="H86" s="139">
        <v>13</v>
      </c>
      <c r="I86" s="140"/>
      <c r="J86" s="141">
        <f>ROUND($I$86*$H$86,2)</f>
        <v>0</v>
      </c>
      <c r="K86" s="142"/>
      <c r="L86" s="143"/>
      <c r="M86" s="144"/>
      <c r="N86" s="145" t="s">
        <v>41</v>
      </c>
      <c r="O86" s="24"/>
      <c r="P86" s="24"/>
      <c r="Q86" s="132">
        <v>0</v>
      </c>
      <c r="R86" s="132">
        <f>$Q$86*$H$86</f>
        <v>0</v>
      </c>
      <c r="S86" s="132">
        <v>0</v>
      </c>
      <c r="T86" s="133">
        <f>$S$86*$H$86</f>
        <v>0</v>
      </c>
      <c r="AR86" s="6" t="s">
        <v>138</v>
      </c>
      <c r="AT86" s="6" t="s">
        <v>111</v>
      </c>
      <c r="AU86" s="6" t="s">
        <v>66</v>
      </c>
      <c r="AY86" s="6" t="s">
        <v>116</v>
      </c>
      <c r="BG86" s="134">
        <f>IF($N$86="zákl. přenesená",$J$86,0)</f>
        <v>0</v>
      </c>
      <c r="BJ86" s="6" t="s">
        <v>114</v>
      </c>
      <c r="BK86" s="134">
        <f>ROUND($I$86*$H$86,2)</f>
        <v>0</v>
      </c>
    </row>
    <row r="87" spans="2:47" s="6" customFormat="1" ht="27" customHeight="1">
      <c r="B87" s="23"/>
      <c r="C87" s="24"/>
      <c r="D87" s="148" t="s">
        <v>141</v>
      </c>
      <c r="E87" s="24"/>
      <c r="F87" s="155" t="s">
        <v>149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141</v>
      </c>
      <c r="AU87" s="6" t="s">
        <v>66</v>
      </c>
    </row>
    <row r="88" spans="2:63" s="6" customFormat="1" ht="15.75" customHeight="1">
      <c r="B88" s="23"/>
      <c r="C88" s="135" t="s">
        <v>150</v>
      </c>
      <c r="D88" s="135" t="s">
        <v>117</v>
      </c>
      <c r="E88" s="136" t="s">
        <v>151</v>
      </c>
      <c r="F88" s="137" t="s">
        <v>152</v>
      </c>
      <c r="G88" s="138" t="s">
        <v>133</v>
      </c>
      <c r="H88" s="139">
        <v>8</v>
      </c>
      <c r="I88" s="140"/>
      <c r="J88" s="141">
        <f>ROUND($I$88*$H$88,2)</f>
        <v>0</v>
      </c>
      <c r="K88" s="142"/>
      <c r="L88" s="143"/>
      <c r="M88" s="144"/>
      <c r="N88" s="145" t="s">
        <v>41</v>
      </c>
      <c r="O88" s="24"/>
      <c r="P88" s="24"/>
      <c r="Q88" s="132">
        <v>0</v>
      </c>
      <c r="R88" s="132">
        <f>$Q$88*$H$88</f>
        <v>0</v>
      </c>
      <c r="S88" s="132">
        <v>0</v>
      </c>
      <c r="T88" s="133">
        <f>$S$88*$H$88</f>
        <v>0</v>
      </c>
      <c r="AR88" s="6" t="s">
        <v>138</v>
      </c>
      <c r="AT88" s="6" t="s">
        <v>111</v>
      </c>
      <c r="AU88" s="6" t="s">
        <v>66</v>
      </c>
      <c r="AY88" s="6" t="s">
        <v>116</v>
      </c>
      <c r="BG88" s="134">
        <f>IF($N$88="zákl. přenesená",$J$88,0)</f>
        <v>0</v>
      </c>
      <c r="BJ88" s="6" t="s">
        <v>114</v>
      </c>
      <c r="BK88" s="134">
        <f>ROUND($I$88*$H$88,2)</f>
        <v>0</v>
      </c>
    </row>
    <row r="89" spans="2:63" s="6" customFormat="1" ht="15.75" customHeight="1">
      <c r="B89" s="23"/>
      <c r="C89" s="135" t="s">
        <v>153</v>
      </c>
      <c r="D89" s="135" t="s">
        <v>117</v>
      </c>
      <c r="E89" s="136" t="s">
        <v>154</v>
      </c>
      <c r="F89" s="137" t="s">
        <v>155</v>
      </c>
      <c r="G89" s="138" t="s">
        <v>133</v>
      </c>
      <c r="H89" s="139">
        <v>13</v>
      </c>
      <c r="I89" s="140"/>
      <c r="J89" s="141">
        <f>ROUND($I$89*$H$89,2)</f>
        <v>0</v>
      </c>
      <c r="K89" s="142"/>
      <c r="L89" s="143"/>
      <c r="M89" s="144"/>
      <c r="N89" s="145" t="s">
        <v>41</v>
      </c>
      <c r="O89" s="24"/>
      <c r="P89" s="24"/>
      <c r="Q89" s="132">
        <v>0</v>
      </c>
      <c r="R89" s="132">
        <f>$Q$89*$H$89</f>
        <v>0</v>
      </c>
      <c r="S89" s="132">
        <v>0</v>
      </c>
      <c r="T89" s="133">
        <f>$S$89*$H$89</f>
        <v>0</v>
      </c>
      <c r="AR89" s="6" t="s">
        <v>138</v>
      </c>
      <c r="AT89" s="6" t="s">
        <v>111</v>
      </c>
      <c r="AU89" s="6" t="s">
        <v>66</v>
      </c>
      <c r="AY89" s="6" t="s">
        <v>116</v>
      </c>
      <c r="BG89" s="134">
        <f>IF($N$89="zákl. přenesená",$J$89,0)</f>
        <v>0</v>
      </c>
      <c r="BJ89" s="6" t="s">
        <v>114</v>
      </c>
      <c r="BK89" s="134">
        <f>ROUND($I$89*$H$89,2)</f>
        <v>0</v>
      </c>
    </row>
    <row r="90" spans="2:47" s="6" customFormat="1" ht="27" customHeight="1">
      <c r="B90" s="23"/>
      <c r="C90" s="24"/>
      <c r="D90" s="148" t="s">
        <v>141</v>
      </c>
      <c r="E90" s="24"/>
      <c r="F90" s="155" t="s">
        <v>142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141</v>
      </c>
      <c r="AU90" s="6" t="s">
        <v>66</v>
      </c>
    </row>
    <row r="91" spans="2:63" s="6" customFormat="1" ht="15.75" customHeight="1">
      <c r="B91" s="23"/>
      <c r="C91" s="135" t="s">
        <v>156</v>
      </c>
      <c r="D91" s="135" t="s">
        <v>117</v>
      </c>
      <c r="E91" s="136" t="s">
        <v>157</v>
      </c>
      <c r="F91" s="137" t="s">
        <v>158</v>
      </c>
      <c r="G91" s="138" t="s">
        <v>133</v>
      </c>
      <c r="H91" s="139">
        <v>6</v>
      </c>
      <c r="I91" s="140"/>
      <c r="J91" s="141">
        <f>ROUND($I$91*$H$91,2)</f>
        <v>0</v>
      </c>
      <c r="K91" s="142"/>
      <c r="L91" s="143"/>
      <c r="M91" s="144"/>
      <c r="N91" s="145" t="s">
        <v>41</v>
      </c>
      <c r="O91" s="24"/>
      <c r="P91" s="24"/>
      <c r="Q91" s="132">
        <v>0</v>
      </c>
      <c r="R91" s="132">
        <f>$Q$91*$H$91</f>
        <v>0</v>
      </c>
      <c r="S91" s="132">
        <v>0</v>
      </c>
      <c r="T91" s="133">
        <f>$S$91*$H$91</f>
        <v>0</v>
      </c>
      <c r="AR91" s="6" t="s">
        <v>138</v>
      </c>
      <c r="AT91" s="6" t="s">
        <v>111</v>
      </c>
      <c r="AU91" s="6" t="s">
        <v>66</v>
      </c>
      <c r="AY91" s="6" t="s">
        <v>116</v>
      </c>
      <c r="BG91" s="134">
        <f>IF($N$91="zákl. přenesená",$J$91,0)</f>
        <v>0</v>
      </c>
      <c r="BJ91" s="6" t="s">
        <v>114</v>
      </c>
      <c r="BK91" s="134">
        <f>ROUND($I$91*$H$91,2)</f>
        <v>0</v>
      </c>
    </row>
    <row r="92" spans="2:47" s="6" customFormat="1" ht="27" customHeight="1">
      <c r="B92" s="23"/>
      <c r="C92" s="24"/>
      <c r="D92" s="148" t="s">
        <v>141</v>
      </c>
      <c r="E92" s="24"/>
      <c r="F92" s="155" t="s">
        <v>159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141</v>
      </c>
      <c r="AU92" s="6" t="s">
        <v>66</v>
      </c>
    </row>
    <row r="93" spans="2:63" s="6" customFormat="1" ht="15.75" customHeight="1">
      <c r="B93" s="23"/>
      <c r="C93" s="135" t="s">
        <v>160</v>
      </c>
      <c r="D93" s="135" t="s">
        <v>117</v>
      </c>
      <c r="E93" s="136" t="s">
        <v>161</v>
      </c>
      <c r="F93" s="137" t="s">
        <v>162</v>
      </c>
      <c r="G93" s="138" t="s">
        <v>133</v>
      </c>
      <c r="H93" s="139">
        <v>9</v>
      </c>
      <c r="I93" s="140"/>
      <c r="J93" s="141">
        <f>ROUND($I$93*$H$93,2)</f>
        <v>0</v>
      </c>
      <c r="K93" s="142"/>
      <c r="L93" s="143"/>
      <c r="M93" s="144"/>
      <c r="N93" s="145" t="s">
        <v>41</v>
      </c>
      <c r="O93" s="24"/>
      <c r="P93" s="24"/>
      <c r="Q93" s="132">
        <v>0</v>
      </c>
      <c r="R93" s="132">
        <f>$Q$93*$H$93</f>
        <v>0</v>
      </c>
      <c r="S93" s="132">
        <v>0</v>
      </c>
      <c r="T93" s="133">
        <f>$S$93*$H$93</f>
        <v>0</v>
      </c>
      <c r="AR93" s="6" t="s">
        <v>138</v>
      </c>
      <c r="AT93" s="6" t="s">
        <v>111</v>
      </c>
      <c r="AU93" s="6" t="s">
        <v>66</v>
      </c>
      <c r="AY93" s="6" t="s">
        <v>116</v>
      </c>
      <c r="BG93" s="134">
        <f>IF($N$93="zákl. přenesená",$J$93,0)</f>
        <v>0</v>
      </c>
      <c r="BJ93" s="6" t="s">
        <v>114</v>
      </c>
      <c r="BK93" s="134">
        <f>ROUND($I$93*$H$93,2)</f>
        <v>0</v>
      </c>
    </row>
    <row r="94" spans="2:47" s="6" customFormat="1" ht="27" customHeight="1">
      <c r="B94" s="23"/>
      <c r="C94" s="24"/>
      <c r="D94" s="148" t="s">
        <v>141</v>
      </c>
      <c r="E94" s="24"/>
      <c r="F94" s="155" t="s">
        <v>159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141</v>
      </c>
      <c r="AU94" s="6" t="s">
        <v>66</v>
      </c>
    </row>
    <row r="95" spans="2:63" s="6" customFormat="1" ht="15.75" customHeight="1">
      <c r="B95" s="23"/>
      <c r="C95" s="122" t="s">
        <v>163</v>
      </c>
      <c r="D95" s="122" t="s">
        <v>111</v>
      </c>
      <c r="E95" s="123" t="s">
        <v>164</v>
      </c>
      <c r="F95" s="124" t="s">
        <v>165</v>
      </c>
      <c r="G95" s="125" t="s">
        <v>111</v>
      </c>
      <c r="H95" s="126">
        <v>125</v>
      </c>
      <c r="I95" s="127"/>
      <c r="J95" s="128">
        <f>ROUND($I$95*$H$95,2)</f>
        <v>0</v>
      </c>
      <c r="K95" s="129"/>
      <c r="L95" s="43"/>
      <c r="M95" s="130"/>
      <c r="N95" s="131" t="s">
        <v>41</v>
      </c>
      <c r="O95" s="132">
        <v>0.031</v>
      </c>
      <c r="P95" s="132">
        <f>$O$95*$H$95</f>
        <v>3.875</v>
      </c>
      <c r="Q95" s="132">
        <v>0</v>
      </c>
      <c r="R95" s="132">
        <f>$Q$95*$H$95</f>
        <v>0</v>
      </c>
      <c r="S95" s="132">
        <v>0</v>
      </c>
      <c r="T95" s="133">
        <f>$S$95*$H$95</f>
        <v>0</v>
      </c>
      <c r="AR95" s="6" t="s">
        <v>114</v>
      </c>
      <c r="AT95" s="6" t="s">
        <v>115</v>
      </c>
      <c r="AU95" s="6" t="s">
        <v>66</v>
      </c>
      <c r="AY95" s="6" t="s">
        <v>116</v>
      </c>
      <c r="BG95" s="134">
        <f>IF($N$95="zákl. přenesená",$J$95,0)</f>
        <v>0</v>
      </c>
      <c r="BJ95" s="6" t="s">
        <v>114</v>
      </c>
      <c r="BK95" s="134">
        <f>ROUND($I$95*$H$95,2)</f>
        <v>0</v>
      </c>
    </row>
    <row r="96" spans="2:63" s="6" customFormat="1" ht="15.75" customHeight="1">
      <c r="B96" s="23"/>
      <c r="C96" s="135" t="s">
        <v>166</v>
      </c>
      <c r="D96" s="135" t="s">
        <v>117</v>
      </c>
      <c r="E96" s="136" t="s">
        <v>167</v>
      </c>
      <c r="F96" s="137" t="s">
        <v>168</v>
      </c>
      <c r="G96" s="138" t="s">
        <v>111</v>
      </c>
      <c r="H96" s="139">
        <v>131.25</v>
      </c>
      <c r="I96" s="140"/>
      <c r="J96" s="141">
        <f>ROUND($I$96*$H$96,2)</f>
        <v>0</v>
      </c>
      <c r="K96" s="142"/>
      <c r="L96" s="143"/>
      <c r="M96" s="144"/>
      <c r="N96" s="145" t="s">
        <v>41</v>
      </c>
      <c r="O96" s="24"/>
      <c r="P96" s="24"/>
      <c r="Q96" s="132">
        <v>0.13</v>
      </c>
      <c r="R96" s="132">
        <f>$Q$96*$H$96</f>
        <v>17.0625</v>
      </c>
      <c r="S96" s="132">
        <v>0</v>
      </c>
      <c r="T96" s="133">
        <f>$S$96*$H$96</f>
        <v>0</v>
      </c>
      <c r="AR96" s="6" t="s">
        <v>114</v>
      </c>
      <c r="AT96" s="6" t="s">
        <v>111</v>
      </c>
      <c r="AU96" s="6" t="s">
        <v>66</v>
      </c>
      <c r="AY96" s="6" t="s">
        <v>116</v>
      </c>
      <c r="BG96" s="134">
        <f>IF($N$96="zákl. přenesená",$J$96,0)</f>
        <v>0</v>
      </c>
      <c r="BJ96" s="6" t="s">
        <v>114</v>
      </c>
      <c r="BK96" s="134">
        <f>ROUND($I$96*$H$96,2)</f>
        <v>0</v>
      </c>
    </row>
    <row r="97" spans="2:51" s="6" customFormat="1" ht="15.75" customHeight="1">
      <c r="B97" s="146"/>
      <c r="C97" s="147"/>
      <c r="D97" s="148" t="s">
        <v>120</v>
      </c>
      <c r="E97" s="147"/>
      <c r="F97" s="149" t="s">
        <v>169</v>
      </c>
      <c r="G97" s="147"/>
      <c r="H97" s="150">
        <v>131.25</v>
      </c>
      <c r="J97" s="147"/>
      <c r="K97" s="147"/>
      <c r="L97" s="151"/>
      <c r="M97" s="152"/>
      <c r="N97" s="147"/>
      <c r="O97" s="147"/>
      <c r="P97" s="147"/>
      <c r="Q97" s="147"/>
      <c r="R97" s="147"/>
      <c r="S97" s="147"/>
      <c r="T97" s="153"/>
      <c r="AT97" s="154" t="s">
        <v>120</v>
      </c>
      <c r="AU97" s="154" t="s">
        <v>66</v>
      </c>
      <c r="AV97" s="154" t="s">
        <v>75</v>
      </c>
      <c r="AW97" s="154" t="s">
        <v>66</v>
      </c>
      <c r="AX97" s="154" t="s">
        <v>73</v>
      </c>
      <c r="AY97" s="154" t="s">
        <v>116</v>
      </c>
    </row>
    <row r="98" spans="2:63" s="6" customFormat="1" ht="15.75" customHeight="1">
      <c r="B98" s="23"/>
      <c r="C98" s="122" t="s">
        <v>170</v>
      </c>
      <c r="D98" s="122" t="s">
        <v>111</v>
      </c>
      <c r="E98" s="123" t="s">
        <v>171</v>
      </c>
      <c r="F98" s="124" t="s">
        <v>172</v>
      </c>
      <c r="G98" s="125" t="s">
        <v>133</v>
      </c>
      <c r="H98" s="126">
        <v>24</v>
      </c>
      <c r="I98" s="127"/>
      <c r="J98" s="128">
        <f>ROUND($I$98*$H$98,2)</f>
        <v>0</v>
      </c>
      <c r="K98" s="129"/>
      <c r="L98" s="43"/>
      <c r="M98" s="130"/>
      <c r="N98" s="131" t="s">
        <v>41</v>
      </c>
      <c r="O98" s="132">
        <v>0.245</v>
      </c>
      <c r="P98" s="132">
        <f>$O$98*$H$98</f>
        <v>5.88</v>
      </c>
      <c r="Q98" s="132">
        <v>0</v>
      </c>
      <c r="R98" s="132">
        <f>$Q$98*$H$98</f>
        <v>0</v>
      </c>
      <c r="S98" s="132">
        <v>0</v>
      </c>
      <c r="T98" s="133">
        <f>$S$98*$H$98</f>
        <v>0</v>
      </c>
      <c r="AR98" s="6" t="s">
        <v>114</v>
      </c>
      <c r="AT98" s="6" t="s">
        <v>115</v>
      </c>
      <c r="AU98" s="6" t="s">
        <v>66</v>
      </c>
      <c r="AY98" s="6" t="s">
        <v>116</v>
      </c>
      <c r="BG98" s="134">
        <f>IF($N$98="zákl. přenesená",$J$98,0)</f>
        <v>0</v>
      </c>
      <c r="BJ98" s="6" t="s">
        <v>114</v>
      </c>
      <c r="BK98" s="134">
        <f>ROUND($I$98*$H$98,2)</f>
        <v>0</v>
      </c>
    </row>
    <row r="99" spans="2:63" s="6" customFormat="1" ht="15.75" customHeight="1">
      <c r="B99" s="23"/>
      <c r="C99" s="122" t="s">
        <v>173</v>
      </c>
      <c r="D99" s="122" t="s">
        <v>111</v>
      </c>
      <c r="E99" s="123" t="s">
        <v>174</v>
      </c>
      <c r="F99" s="124" t="s">
        <v>175</v>
      </c>
      <c r="G99" s="125" t="s">
        <v>133</v>
      </c>
      <c r="H99" s="126">
        <v>28</v>
      </c>
      <c r="I99" s="127"/>
      <c r="J99" s="128">
        <f>ROUND($I$99*$H$99,2)</f>
        <v>0</v>
      </c>
      <c r="K99" s="129"/>
      <c r="L99" s="43"/>
      <c r="M99" s="130"/>
      <c r="N99" s="131" t="s">
        <v>41</v>
      </c>
      <c r="O99" s="132">
        <v>0.347</v>
      </c>
      <c r="P99" s="132">
        <f>$O$99*$H$99</f>
        <v>9.716</v>
      </c>
      <c r="Q99" s="132">
        <v>0</v>
      </c>
      <c r="R99" s="132">
        <f>$Q$99*$H$99</f>
        <v>0</v>
      </c>
      <c r="S99" s="132">
        <v>0</v>
      </c>
      <c r="T99" s="133">
        <f>$S$99*$H$99</f>
        <v>0</v>
      </c>
      <c r="AR99" s="6" t="s">
        <v>114</v>
      </c>
      <c r="AT99" s="6" t="s">
        <v>115</v>
      </c>
      <c r="AU99" s="6" t="s">
        <v>66</v>
      </c>
      <c r="AY99" s="6" t="s">
        <v>116</v>
      </c>
      <c r="BG99" s="134">
        <f>IF($N$99="zákl. přenesená",$J$99,0)</f>
        <v>0</v>
      </c>
      <c r="BJ99" s="6" t="s">
        <v>114</v>
      </c>
      <c r="BK99" s="134">
        <f>ROUND($I$99*$H$99,2)</f>
        <v>0</v>
      </c>
    </row>
    <row r="100" spans="2:63" s="6" customFormat="1" ht="15.75" customHeight="1">
      <c r="B100" s="23"/>
      <c r="C100" s="122" t="s">
        <v>176</v>
      </c>
      <c r="D100" s="122" t="s">
        <v>111</v>
      </c>
      <c r="E100" s="123" t="s">
        <v>177</v>
      </c>
      <c r="F100" s="124" t="s">
        <v>178</v>
      </c>
      <c r="G100" s="125" t="s">
        <v>133</v>
      </c>
      <c r="H100" s="126">
        <v>8</v>
      </c>
      <c r="I100" s="127"/>
      <c r="J100" s="128">
        <f>ROUND($I$100*$H$100,2)</f>
        <v>0</v>
      </c>
      <c r="K100" s="129"/>
      <c r="L100" s="43"/>
      <c r="M100" s="130"/>
      <c r="N100" s="131" t="s">
        <v>41</v>
      </c>
      <c r="O100" s="132">
        <v>1.95</v>
      </c>
      <c r="P100" s="132">
        <f>$O$100*$H$100</f>
        <v>15.6</v>
      </c>
      <c r="Q100" s="132">
        <v>0</v>
      </c>
      <c r="R100" s="132">
        <f>$Q$100*$H$100</f>
        <v>0</v>
      </c>
      <c r="S100" s="132">
        <v>0</v>
      </c>
      <c r="T100" s="133">
        <f>$S$100*$H$100</f>
        <v>0</v>
      </c>
      <c r="AR100" s="6" t="s">
        <v>114</v>
      </c>
      <c r="AT100" s="6" t="s">
        <v>115</v>
      </c>
      <c r="AU100" s="6" t="s">
        <v>66</v>
      </c>
      <c r="AY100" s="6" t="s">
        <v>116</v>
      </c>
      <c r="BG100" s="134">
        <f>IF($N$100="zákl. přenesená",$J$100,0)</f>
        <v>0</v>
      </c>
      <c r="BJ100" s="6" t="s">
        <v>114</v>
      </c>
      <c r="BK100" s="134">
        <f>ROUND($I$100*$H$100,2)</f>
        <v>0</v>
      </c>
    </row>
    <row r="101" spans="2:63" s="6" customFormat="1" ht="15.75" customHeight="1">
      <c r="B101" s="23"/>
      <c r="C101" s="122" t="s">
        <v>179</v>
      </c>
      <c r="D101" s="122" t="s">
        <v>111</v>
      </c>
      <c r="E101" s="123" t="s">
        <v>180</v>
      </c>
      <c r="F101" s="124" t="s">
        <v>181</v>
      </c>
      <c r="G101" s="125" t="s">
        <v>133</v>
      </c>
      <c r="H101" s="126">
        <v>5</v>
      </c>
      <c r="I101" s="127"/>
      <c r="J101" s="128">
        <f>ROUND($I$101*$H$101,2)</f>
        <v>0</v>
      </c>
      <c r="K101" s="129"/>
      <c r="L101" s="43"/>
      <c r="M101" s="130"/>
      <c r="N101" s="131" t="s">
        <v>41</v>
      </c>
      <c r="O101" s="132">
        <v>2.15</v>
      </c>
      <c r="P101" s="132">
        <f>$O$101*$H$101</f>
        <v>10.75</v>
      </c>
      <c r="Q101" s="132">
        <v>0</v>
      </c>
      <c r="R101" s="132">
        <f>$Q$101*$H$101</f>
        <v>0</v>
      </c>
      <c r="S101" s="132">
        <v>0</v>
      </c>
      <c r="T101" s="133">
        <f>$S$101*$H$101</f>
        <v>0</v>
      </c>
      <c r="AR101" s="6" t="s">
        <v>114</v>
      </c>
      <c r="AT101" s="6" t="s">
        <v>115</v>
      </c>
      <c r="AU101" s="6" t="s">
        <v>66</v>
      </c>
      <c r="AY101" s="6" t="s">
        <v>116</v>
      </c>
      <c r="BG101" s="134">
        <f>IF($N$101="zákl. přenesená",$J$101,0)</f>
        <v>0</v>
      </c>
      <c r="BJ101" s="6" t="s">
        <v>114</v>
      </c>
      <c r="BK101" s="134">
        <f>ROUND($I$101*$H$101,2)</f>
        <v>0</v>
      </c>
    </row>
    <row r="102" spans="2:63" s="6" customFormat="1" ht="15.75" customHeight="1">
      <c r="B102" s="23"/>
      <c r="C102" s="122" t="s">
        <v>6</v>
      </c>
      <c r="D102" s="122" t="s">
        <v>111</v>
      </c>
      <c r="E102" s="123" t="s">
        <v>182</v>
      </c>
      <c r="F102" s="124" t="s">
        <v>183</v>
      </c>
      <c r="G102" s="125" t="s">
        <v>133</v>
      </c>
      <c r="H102" s="126">
        <v>5</v>
      </c>
      <c r="I102" s="127"/>
      <c r="J102" s="128">
        <f>ROUND($I$102*$H$102,2)</f>
        <v>0</v>
      </c>
      <c r="K102" s="129"/>
      <c r="L102" s="43"/>
      <c r="M102" s="130"/>
      <c r="N102" s="131" t="s">
        <v>41</v>
      </c>
      <c r="O102" s="132">
        <v>1.65</v>
      </c>
      <c r="P102" s="132">
        <f>$O$102*$H$102</f>
        <v>8.25</v>
      </c>
      <c r="Q102" s="132">
        <v>0</v>
      </c>
      <c r="R102" s="132">
        <f>$Q$102*$H$102</f>
        <v>0</v>
      </c>
      <c r="S102" s="132">
        <v>0</v>
      </c>
      <c r="T102" s="133">
        <f>$S$102*$H$102</f>
        <v>0</v>
      </c>
      <c r="AR102" s="6" t="s">
        <v>114</v>
      </c>
      <c r="AT102" s="6" t="s">
        <v>115</v>
      </c>
      <c r="AU102" s="6" t="s">
        <v>66</v>
      </c>
      <c r="AY102" s="6" t="s">
        <v>116</v>
      </c>
      <c r="BG102" s="134">
        <f>IF($N$102="zákl. přenesená",$J$102,0)</f>
        <v>0</v>
      </c>
      <c r="BJ102" s="6" t="s">
        <v>114</v>
      </c>
      <c r="BK102" s="134">
        <f>ROUND($I$102*$H$102,2)</f>
        <v>0</v>
      </c>
    </row>
    <row r="103" spans="2:63" s="6" customFormat="1" ht="15.75" customHeight="1">
      <c r="B103" s="23"/>
      <c r="C103" s="122" t="s">
        <v>184</v>
      </c>
      <c r="D103" s="122" t="s">
        <v>111</v>
      </c>
      <c r="E103" s="123" t="s">
        <v>185</v>
      </c>
      <c r="F103" s="124" t="s">
        <v>186</v>
      </c>
      <c r="G103" s="125" t="s">
        <v>133</v>
      </c>
      <c r="H103" s="126">
        <v>15</v>
      </c>
      <c r="I103" s="127"/>
      <c r="J103" s="128">
        <f>ROUND($I$103*$H$103,2)</f>
        <v>0</v>
      </c>
      <c r="K103" s="129"/>
      <c r="L103" s="43"/>
      <c r="M103" s="130"/>
      <c r="N103" s="131" t="s">
        <v>41</v>
      </c>
      <c r="O103" s="132">
        <v>0.95</v>
      </c>
      <c r="P103" s="132">
        <f>$O$103*$H$103</f>
        <v>14.25</v>
      </c>
      <c r="Q103" s="132">
        <v>0</v>
      </c>
      <c r="R103" s="132">
        <f>$Q$103*$H$103</f>
        <v>0</v>
      </c>
      <c r="S103" s="132">
        <v>0</v>
      </c>
      <c r="T103" s="133">
        <f>$S$103*$H$103</f>
        <v>0</v>
      </c>
      <c r="AR103" s="6" t="s">
        <v>114</v>
      </c>
      <c r="AT103" s="6" t="s">
        <v>115</v>
      </c>
      <c r="AU103" s="6" t="s">
        <v>66</v>
      </c>
      <c r="AY103" s="6" t="s">
        <v>116</v>
      </c>
      <c r="BG103" s="134">
        <f>IF($N$103="zákl. přenesená",$J$103,0)</f>
        <v>0</v>
      </c>
      <c r="BJ103" s="6" t="s">
        <v>114</v>
      </c>
      <c r="BK103" s="134">
        <f>ROUND($I$103*$H$103,2)</f>
        <v>0</v>
      </c>
    </row>
    <row r="104" spans="2:63" s="6" customFormat="1" ht="15.75" customHeight="1">
      <c r="B104" s="23"/>
      <c r="C104" s="122" t="s">
        <v>187</v>
      </c>
      <c r="D104" s="122" t="s">
        <v>111</v>
      </c>
      <c r="E104" s="123" t="s">
        <v>188</v>
      </c>
      <c r="F104" s="124" t="s">
        <v>189</v>
      </c>
      <c r="G104" s="125" t="s">
        <v>133</v>
      </c>
      <c r="H104" s="126">
        <v>15</v>
      </c>
      <c r="I104" s="127"/>
      <c r="J104" s="128">
        <f>ROUND($I$104*$H$104,2)</f>
        <v>0</v>
      </c>
      <c r="K104" s="129"/>
      <c r="L104" s="43"/>
      <c r="M104" s="130"/>
      <c r="N104" s="131" t="s">
        <v>41</v>
      </c>
      <c r="O104" s="132">
        <v>1.1</v>
      </c>
      <c r="P104" s="132">
        <f>$O$104*$H$104</f>
        <v>16.5</v>
      </c>
      <c r="Q104" s="132">
        <v>0</v>
      </c>
      <c r="R104" s="132">
        <f>$Q$104*$H$104</f>
        <v>0</v>
      </c>
      <c r="S104" s="132">
        <v>0</v>
      </c>
      <c r="T104" s="133">
        <f>$S$104*$H$104</f>
        <v>0</v>
      </c>
      <c r="AR104" s="6" t="s">
        <v>114</v>
      </c>
      <c r="AT104" s="6" t="s">
        <v>115</v>
      </c>
      <c r="AU104" s="6" t="s">
        <v>66</v>
      </c>
      <c r="AY104" s="6" t="s">
        <v>116</v>
      </c>
      <c r="BG104" s="134">
        <f>IF($N$104="zákl. přenesená",$J$104,0)</f>
        <v>0</v>
      </c>
      <c r="BJ104" s="6" t="s">
        <v>114</v>
      </c>
      <c r="BK104" s="134">
        <f>ROUND($I$104*$H$104,2)</f>
        <v>0</v>
      </c>
    </row>
    <row r="105" spans="2:63" s="6" customFormat="1" ht="15.75" customHeight="1">
      <c r="B105" s="23"/>
      <c r="C105" s="122" t="s">
        <v>190</v>
      </c>
      <c r="D105" s="122" t="s">
        <v>111</v>
      </c>
      <c r="E105" s="123" t="s">
        <v>191</v>
      </c>
      <c r="F105" s="124" t="s">
        <v>192</v>
      </c>
      <c r="G105" s="125" t="s">
        <v>133</v>
      </c>
      <c r="H105" s="126">
        <v>13</v>
      </c>
      <c r="I105" s="127"/>
      <c r="J105" s="128">
        <f>ROUND($I$105*$H$105,2)</f>
        <v>0</v>
      </c>
      <c r="K105" s="129"/>
      <c r="L105" s="43"/>
      <c r="M105" s="130"/>
      <c r="N105" s="131" t="s">
        <v>41</v>
      </c>
      <c r="O105" s="132">
        <v>3.792</v>
      </c>
      <c r="P105" s="132">
        <f>$O$105*$H$105</f>
        <v>49.296</v>
      </c>
      <c r="Q105" s="132">
        <v>0</v>
      </c>
      <c r="R105" s="132">
        <f>$Q$105*$H$105</f>
        <v>0</v>
      </c>
      <c r="S105" s="132">
        <v>0</v>
      </c>
      <c r="T105" s="133">
        <f>$S$105*$H$105</f>
        <v>0</v>
      </c>
      <c r="AR105" s="6" t="s">
        <v>114</v>
      </c>
      <c r="AT105" s="6" t="s">
        <v>115</v>
      </c>
      <c r="AU105" s="6" t="s">
        <v>66</v>
      </c>
      <c r="AY105" s="6" t="s">
        <v>116</v>
      </c>
      <c r="BG105" s="134">
        <f>IF($N$105="zákl. přenesená",$J$105,0)</f>
        <v>0</v>
      </c>
      <c r="BJ105" s="6" t="s">
        <v>114</v>
      </c>
      <c r="BK105" s="134">
        <f>ROUND($I$105*$H$105,2)</f>
        <v>0</v>
      </c>
    </row>
    <row r="106" spans="2:63" s="6" customFormat="1" ht="15.75" customHeight="1">
      <c r="B106" s="23"/>
      <c r="C106" s="122" t="s">
        <v>193</v>
      </c>
      <c r="D106" s="122" t="s">
        <v>111</v>
      </c>
      <c r="E106" s="123" t="s">
        <v>194</v>
      </c>
      <c r="F106" s="124" t="s">
        <v>195</v>
      </c>
      <c r="G106" s="125" t="s">
        <v>133</v>
      </c>
      <c r="H106" s="126">
        <v>13</v>
      </c>
      <c r="I106" s="127"/>
      <c r="J106" s="128">
        <f>ROUND($I$106*$H$106,2)</f>
        <v>0</v>
      </c>
      <c r="K106" s="129"/>
      <c r="L106" s="43"/>
      <c r="M106" s="130"/>
      <c r="N106" s="131" t="s">
        <v>41</v>
      </c>
      <c r="O106" s="132">
        <v>0.1</v>
      </c>
      <c r="P106" s="132">
        <f>$O$106*$H$106</f>
        <v>1.3</v>
      </c>
      <c r="Q106" s="132">
        <v>0</v>
      </c>
      <c r="R106" s="132">
        <f>$Q$106*$H$106</f>
        <v>0</v>
      </c>
      <c r="S106" s="132">
        <v>0</v>
      </c>
      <c r="T106" s="133">
        <f>$S$106*$H$106</f>
        <v>0</v>
      </c>
      <c r="AR106" s="6" t="s">
        <v>114</v>
      </c>
      <c r="AT106" s="6" t="s">
        <v>115</v>
      </c>
      <c r="AU106" s="6" t="s">
        <v>66</v>
      </c>
      <c r="AY106" s="6" t="s">
        <v>116</v>
      </c>
      <c r="BG106" s="134">
        <f>IF($N$106="zákl. přenesená",$J$106,0)</f>
        <v>0</v>
      </c>
      <c r="BJ106" s="6" t="s">
        <v>114</v>
      </c>
      <c r="BK106" s="134">
        <f>ROUND($I$106*$H$106,2)</f>
        <v>0</v>
      </c>
    </row>
    <row r="107" spans="2:63" s="6" customFormat="1" ht="15.75" customHeight="1">
      <c r="B107" s="23"/>
      <c r="C107" s="122" t="s">
        <v>196</v>
      </c>
      <c r="D107" s="122" t="s">
        <v>111</v>
      </c>
      <c r="E107" s="123" t="s">
        <v>197</v>
      </c>
      <c r="F107" s="124" t="s">
        <v>198</v>
      </c>
      <c r="G107" s="125" t="s">
        <v>133</v>
      </c>
      <c r="H107" s="126">
        <v>1</v>
      </c>
      <c r="I107" s="127"/>
      <c r="J107" s="128">
        <f>ROUND($I$107*$H$107,2)</f>
        <v>0</v>
      </c>
      <c r="K107" s="129"/>
      <c r="L107" s="43"/>
      <c r="M107" s="130"/>
      <c r="N107" s="131" t="s">
        <v>41</v>
      </c>
      <c r="O107" s="132">
        <v>1.452</v>
      </c>
      <c r="P107" s="132">
        <f>$O$107*$H$107</f>
        <v>1.452</v>
      </c>
      <c r="Q107" s="132">
        <v>0</v>
      </c>
      <c r="R107" s="132">
        <f>$Q$107*$H$107</f>
        <v>0</v>
      </c>
      <c r="S107" s="132">
        <v>0</v>
      </c>
      <c r="T107" s="133">
        <f>$S$107*$H$107</f>
        <v>0</v>
      </c>
      <c r="AR107" s="6" t="s">
        <v>114</v>
      </c>
      <c r="AT107" s="6" t="s">
        <v>115</v>
      </c>
      <c r="AU107" s="6" t="s">
        <v>66</v>
      </c>
      <c r="AY107" s="6" t="s">
        <v>116</v>
      </c>
      <c r="BG107" s="134">
        <f>IF($N$107="zákl. přenesená",$J$107,0)</f>
        <v>0</v>
      </c>
      <c r="BJ107" s="6" t="s">
        <v>114</v>
      </c>
      <c r="BK107" s="134">
        <f>ROUND($I$107*$H$107,2)</f>
        <v>0</v>
      </c>
    </row>
    <row r="108" spans="2:63" s="6" customFormat="1" ht="15.75" customHeight="1">
      <c r="B108" s="23"/>
      <c r="C108" s="135" t="s">
        <v>199</v>
      </c>
      <c r="D108" s="135" t="s">
        <v>117</v>
      </c>
      <c r="E108" s="136" t="s">
        <v>200</v>
      </c>
      <c r="F108" s="137" t="s">
        <v>201</v>
      </c>
      <c r="G108" s="138" t="s">
        <v>133</v>
      </c>
      <c r="H108" s="139">
        <v>1</v>
      </c>
      <c r="I108" s="140"/>
      <c r="J108" s="141">
        <f>ROUND($I$108*$H$108,2)</f>
        <v>0</v>
      </c>
      <c r="K108" s="142"/>
      <c r="L108" s="143"/>
      <c r="M108" s="144"/>
      <c r="N108" s="145" t="s">
        <v>41</v>
      </c>
      <c r="O108" s="24"/>
      <c r="P108" s="24"/>
      <c r="Q108" s="132">
        <v>26</v>
      </c>
      <c r="R108" s="132">
        <f>$Q$108*$H$108</f>
        <v>26</v>
      </c>
      <c r="S108" s="132">
        <v>0</v>
      </c>
      <c r="T108" s="133">
        <f>$S$108*$H$108</f>
        <v>0</v>
      </c>
      <c r="AR108" s="6" t="s">
        <v>114</v>
      </c>
      <c r="AT108" s="6" t="s">
        <v>111</v>
      </c>
      <c r="AU108" s="6" t="s">
        <v>66</v>
      </c>
      <c r="AY108" s="6" t="s">
        <v>116</v>
      </c>
      <c r="BG108" s="134">
        <f>IF($N$108="zákl. přenesená",$J$108,0)</f>
        <v>0</v>
      </c>
      <c r="BJ108" s="6" t="s">
        <v>114</v>
      </c>
      <c r="BK108" s="134">
        <f>ROUND($I$108*$H$108,2)</f>
        <v>0</v>
      </c>
    </row>
    <row r="109" spans="2:63" s="6" customFormat="1" ht="15.75" customHeight="1">
      <c r="B109" s="23"/>
      <c r="C109" s="135" t="s">
        <v>202</v>
      </c>
      <c r="D109" s="135" t="s">
        <v>117</v>
      </c>
      <c r="E109" s="136" t="s">
        <v>203</v>
      </c>
      <c r="F109" s="137" t="s">
        <v>204</v>
      </c>
      <c r="G109" s="138" t="s">
        <v>205</v>
      </c>
      <c r="H109" s="139">
        <v>1</v>
      </c>
      <c r="I109" s="140"/>
      <c r="J109" s="141">
        <f>ROUND($I$109*$H$109,2)</f>
        <v>0</v>
      </c>
      <c r="K109" s="142"/>
      <c r="L109" s="143"/>
      <c r="M109" s="144"/>
      <c r="N109" s="145" t="s">
        <v>41</v>
      </c>
      <c r="O109" s="24"/>
      <c r="P109" s="24"/>
      <c r="Q109" s="132">
        <v>9.5</v>
      </c>
      <c r="R109" s="132">
        <f>$Q$109*$H$109</f>
        <v>9.5</v>
      </c>
      <c r="S109" s="132">
        <v>0</v>
      </c>
      <c r="T109" s="133">
        <f>$S$109*$H$109</f>
        <v>0</v>
      </c>
      <c r="AR109" s="6" t="s">
        <v>114</v>
      </c>
      <c r="AT109" s="6" t="s">
        <v>111</v>
      </c>
      <c r="AU109" s="6" t="s">
        <v>66</v>
      </c>
      <c r="AY109" s="6" t="s">
        <v>116</v>
      </c>
      <c r="BG109" s="134">
        <f>IF($N$109="zákl. přenesená",$J$109,0)</f>
        <v>0</v>
      </c>
      <c r="BJ109" s="6" t="s">
        <v>114</v>
      </c>
      <c r="BK109" s="134">
        <f>ROUND($I$109*$H$109,2)</f>
        <v>0</v>
      </c>
    </row>
    <row r="110" spans="2:47" s="6" customFormat="1" ht="16.5" customHeight="1">
      <c r="B110" s="23"/>
      <c r="C110" s="24"/>
      <c r="D110" s="24"/>
      <c r="E110" s="24"/>
      <c r="F110" s="156" t="s">
        <v>206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U110" s="6" t="s">
        <v>66</v>
      </c>
    </row>
    <row r="111" spans="2:63" s="6" customFormat="1" ht="15.75" customHeight="1">
      <c r="B111" s="23"/>
      <c r="C111" s="135" t="s">
        <v>207</v>
      </c>
      <c r="D111" s="135" t="s">
        <v>117</v>
      </c>
      <c r="E111" s="136" t="s">
        <v>208</v>
      </c>
      <c r="F111" s="137" t="s">
        <v>209</v>
      </c>
      <c r="G111" s="138" t="s">
        <v>210</v>
      </c>
      <c r="H111" s="139">
        <v>119</v>
      </c>
      <c r="I111" s="140"/>
      <c r="J111" s="141">
        <f>ROUND($I$111*$H$111,2)</f>
        <v>0</v>
      </c>
      <c r="K111" s="142"/>
      <c r="L111" s="143"/>
      <c r="M111" s="144"/>
      <c r="N111" s="145" t="s">
        <v>41</v>
      </c>
      <c r="O111" s="24"/>
      <c r="P111" s="24"/>
      <c r="Q111" s="132">
        <v>0</v>
      </c>
      <c r="R111" s="132">
        <f>$Q$111*$H$111</f>
        <v>0</v>
      </c>
      <c r="S111" s="132">
        <v>0</v>
      </c>
      <c r="T111" s="133">
        <f>$S$111*$H$111</f>
        <v>0</v>
      </c>
      <c r="AR111" s="6" t="s">
        <v>114</v>
      </c>
      <c r="AT111" s="6" t="s">
        <v>111</v>
      </c>
      <c r="AU111" s="6" t="s">
        <v>66</v>
      </c>
      <c r="AY111" s="6" t="s">
        <v>116</v>
      </c>
      <c r="BG111" s="134">
        <f>IF($N$111="zákl. přenesená",$J$111,0)</f>
        <v>0</v>
      </c>
      <c r="BJ111" s="6" t="s">
        <v>114</v>
      </c>
      <c r="BK111" s="134">
        <f>ROUND($I$111*$H$111,2)</f>
        <v>0</v>
      </c>
    </row>
    <row r="112" spans="2:51" s="6" customFormat="1" ht="15.75" customHeight="1">
      <c r="B112" s="146"/>
      <c r="C112" s="147"/>
      <c r="D112" s="148" t="s">
        <v>120</v>
      </c>
      <c r="E112" s="147"/>
      <c r="F112" s="149" t="s">
        <v>211</v>
      </c>
      <c r="G112" s="147"/>
      <c r="H112" s="150">
        <v>119</v>
      </c>
      <c r="J112" s="147"/>
      <c r="K112" s="147"/>
      <c r="L112" s="151"/>
      <c r="M112" s="152"/>
      <c r="N112" s="147"/>
      <c r="O112" s="147"/>
      <c r="P112" s="147"/>
      <c r="Q112" s="147"/>
      <c r="R112" s="147"/>
      <c r="S112" s="147"/>
      <c r="T112" s="153"/>
      <c r="AT112" s="154" t="s">
        <v>120</v>
      </c>
      <c r="AU112" s="154" t="s">
        <v>66</v>
      </c>
      <c r="AV112" s="154" t="s">
        <v>75</v>
      </c>
      <c r="AW112" s="154" t="s">
        <v>66</v>
      </c>
      <c r="AX112" s="154" t="s">
        <v>73</v>
      </c>
      <c r="AY112" s="154" t="s">
        <v>116</v>
      </c>
    </row>
    <row r="113" spans="2:63" s="6" customFormat="1" ht="15.75" customHeight="1">
      <c r="B113" s="23"/>
      <c r="C113" s="122" t="s">
        <v>212</v>
      </c>
      <c r="D113" s="122" t="s">
        <v>111</v>
      </c>
      <c r="E113" s="123" t="s">
        <v>213</v>
      </c>
      <c r="F113" s="124" t="s">
        <v>214</v>
      </c>
      <c r="G113" s="125" t="s">
        <v>133</v>
      </c>
      <c r="H113" s="126">
        <v>9</v>
      </c>
      <c r="I113" s="127"/>
      <c r="J113" s="128">
        <f>ROUND($I$113*$H$113,2)</f>
        <v>0</v>
      </c>
      <c r="K113" s="129"/>
      <c r="L113" s="43"/>
      <c r="M113" s="130"/>
      <c r="N113" s="131" t="s">
        <v>41</v>
      </c>
      <c r="O113" s="132">
        <v>0.01</v>
      </c>
      <c r="P113" s="132">
        <f>$O$113*$H$113</f>
        <v>0.09</v>
      </c>
      <c r="Q113" s="132">
        <v>0</v>
      </c>
      <c r="R113" s="132">
        <f>$Q$113*$H$113</f>
        <v>0</v>
      </c>
      <c r="S113" s="132">
        <v>0</v>
      </c>
      <c r="T113" s="133">
        <f>$S$113*$H$113</f>
        <v>0</v>
      </c>
      <c r="AR113" s="6" t="s">
        <v>114</v>
      </c>
      <c r="AT113" s="6" t="s">
        <v>115</v>
      </c>
      <c r="AU113" s="6" t="s">
        <v>66</v>
      </c>
      <c r="AY113" s="6" t="s">
        <v>116</v>
      </c>
      <c r="BG113" s="134">
        <f>IF($N$113="zákl. přenesená",$J$113,0)</f>
        <v>0</v>
      </c>
      <c r="BJ113" s="6" t="s">
        <v>114</v>
      </c>
      <c r="BK113" s="134">
        <f>ROUND($I$113*$H$113,2)</f>
        <v>0</v>
      </c>
    </row>
    <row r="114" spans="2:63" s="6" customFormat="1" ht="15.75" customHeight="1">
      <c r="B114" s="23"/>
      <c r="C114" s="135" t="s">
        <v>215</v>
      </c>
      <c r="D114" s="135" t="s">
        <v>117</v>
      </c>
      <c r="E114" s="136" t="s">
        <v>216</v>
      </c>
      <c r="F114" s="137" t="s">
        <v>217</v>
      </c>
      <c r="G114" s="138" t="s">
        <v>133</v>
      </c>
      <c r="H114" s="139">
        <v>9</v>
      </c>
      <c r="I114" s="140"/>
      <c r="J114" s="141">
        <f>ROUND($I$114*$H$114,2)</f>
        <v>0</v>
      </c>
      <c r="K114" s="142"/>
      <c r="L114" s="143"/>
      <c r="M114" s="144"/>
      <c r="N114" s="145" t="s">
        <v>41</v>
      </c>
      <c r="O114" s="24"/>
      <c r="P114" s="24"/>
      <c r="Q114" s="132">
        <v>0.13</v>
      </c>
      <c r="R114" s="132">
        <f>$Q$114*$H$114</f>
        <v>1.17</v>
      </c>
      <c r="S114" s="132">
        <v>0</v>
      </c>
      <c r="T114" s="133">
        <f>$S$114*$H$114</f>
        <v>0</v>
      </c>
      <c r="AR114" s="6" t="s">
        <v>114</v>
      </c>
      <c r="AT114" s="6" t="s">
        <v>111</v>
      </c>
      <c r="AU114" s="6" t="s">
        <v>66</v>
      </c>
      <c r="AY114" s="6" t="s">
        <v>116</v>
      </c>
      <c r="BG114" s="134">
        <f>IF($N$114="zákl. přenesená",$J$114,0)</f>
        <v>0</v>
      </c>
      <c r="BJ114" s="6" t="s">
        <v>114</v>
      </c>
      <c r="BK114" s="134">
        <f>ROUND($I$114*$H$114,2)</f>
        <v>0</v>
      </c>
    </row>
    <row r="115" spans="2:63" s="6" customFormat="1" ht="15.75" customHeight="1">
      <c r="B115" s="23"/>
      <c r="C115" s="122" t="s">
        <v>218</v>
      </c>
      <c r="D115" s="122" t="s">
        <v>111</v>
      </c>
      <c r="E115" s="123" t="s">
        <v>219</v>
      </c>
      <c r="F115" s="124" t="s">
        <v>220</v>
      </c>
      <c r="G115" s="125" t="s">
        <v>111</v>
      </c>
      <c r="H115" s="126">
        <v>296</v>
      </c>
      <c r="I115" s="127"/>
      <c r="J115" s="128">
        <f>ROUND($I$115*$H$115,2)</f>
        <v>0</v>
      </c>
      <c r="K115" s="129"/>
      <c r="L115" s="43"/>
      <c r="M115" s="130"/>
      <c r="N115" s="131" t="s">
        <v>41</v>
      </c>
      <c r="O115" s="132">
        <v>0.124</v>
      </c>
      <c r="P115" s="132">
        <f>$O$115*$H$115</f>
        <v>36.704</v>
      </c>
      <c r="Q115" s="132">
        <v>0</v>
      </c>
      <c r="R115" s="132">
        <f>$Q$115*$H$115</f>
        <v>0</v>
      </c>
      <c r="S115" s="132">
        <v>0</v>
      </c>
      <c r="T115" s="133">
        <f>$S$115*$H$115</f>
        <v>0</v>
      </c>
      <c r="AR115" s="6" t="s">
        <v>114</v>
      </c>
      <c r="AT115" s="6" t="s">
        <v>115</v>
      </c>
      <c r="AU115" s="6" t="s">
        <v>66</v>
      </c>
      <c r="AY115" s="6" t="s">
        <v>116</v>
      </c>
      <c r="BG115" s="134">
        <f>IF($N$115="zákl. přenesená",$J$115,0)</f>
        <v>0</v>
      </c>
      <c r="BJ115" s="6" t="s">
        <v>114</v>
      </c>
      <c r="BK115" s="134">
        <f>ROUND($I$115*$H$115,2)</f>
        <v>0</v>
      </c>
    </row>
    <row r="116" spans="2:63" s="6" customFormat="1" ht="15.75" customHeight="1">
      <c r="B116" s="23"/>
      <c r="C116" s="135" t="s">
        <v>221</v>
      </c>
      <c r="D116" s="135" t="s">
        <v>117</v>
      </c>
      <c r="E116" s="136" t="s">
        <v>222</v>
      </c>
      <c r="F116" s="137" t="s">
        <v>223</v>
      </c>
      <c r="G116" s="138" t="s">
        <v>210</v>
      </c>
      <c r="H116" s="139">
        <v>296</v>
      </c>
      <c r="I116" s="140"/>
      <c r="J116" s="141">
        <f>ROUND($I$116*$H$116,2)</f>
        <v>0</v>
      </c>
      <c r="K116" s="142"/>
      <c r="L116" s="143"/>
      <c r="M116" s="144"/>
      <c r="N116" s="145" t="s">
        <v>41</v>
      </c>
      <c r="O116" s="24"/>
      <c r="P116" s="24"/>
      <c r="Q116" s="132">
        <v>0.94</v>
      </c>
      <c r="R116" s="132">
        <f>$Q$116*$H$116</f>
        <v>278.24</v>
      </c>
      <c r="S116" s="132">
        <v>0</v>
      </c>
      <c r="T116" s="133">
        <f>$S$116*$H$116</f>
        <v>0</v>
      </c>
      <c r="AR116" s="6" t="s">
        <v>114</v>
      </c>
      <c r="AT116" s="6" t="s">
        <v>111</v>
      </c>
      <c r="AU116" s="6" t="s">
        <v>66</v>
      </c>
      <c r="AY116" s="6" t="s">
        <v>116</v>
      </c>
      <c r="BG116" s="134">
        <f>IF($N$116="zákl. přenesená",$J$116,0)</f>
        <v>0</v>
      </c>
      <c r="BJ116" s="6" t="s">
        <v>114</v>
      </c>
      <c r="BK116" s="134">
        <f>ROUND($I$116*$H$116,2)</f>
        <v>0</v>
      </c>
    </row>
    <row r="117" spans="2:63" s="6" customFormat="1" ht="15.75" customHeight="1">
      <c r="B117" s="23"/>
      <c r="C117" s="122" t="s">
        <v>224</v>
      </c>
      <c r="D117" s="122" t="s">
        <v>111</v>
      </c>
      <c r="E117" s="123" t="s">
        <v>225</v>
      </c>
      <c r="F117" s="124" t="s">
        <v>226</v>
      </c>
      <c r="G117" s="125" t="s">
        <v>133</v>
      </c>
      <c r="H117" s="126">
        <v>12</v>
      </c>
      <c r="I117" s="127"/>
      <c r="J117" s="128">
        <f>ROUND($I$117*$H$117,2)</f>
        <v>0</v>
      </c>
      <c r="K117" s="129"/>
      <c r="L117" s="43"/>
      <c r="M117" s="130"/>
      <c r="N117" s="131" t="s">
        <v>41</v>
      </c>
      <c r="O117" s="132">
        <v>0.17</v>
      </c>
      <c r="P117" s="132">
        <f>$O$117*$H$117</f>
        <v>2.04</v>
      </c>
      <c r="Q117" s="132">
        <v>0</v>
      </c>
      <c r="R117" s="132">
        <f>$Q$117*$H$117</f>
        <v>0</v>
      </c>
      <c r="S117" s="132">
        <v>0</v>
      </c>
      <c r="T117" s="133">
        <f>$S$117*$H$117</f>
        <v>0</v>
      </c>
      <c r="AR117" s="6" t="s">
        <v>114</v>
      </c>
      <c r="AT117" s="6" t="s">
        <v>115</v>
      </c>
      <c r="AU117" s="6" t="s">
        <v>66</v>
      </c>
      <c r="AY117" s="6" t="s">
        <v>116</v>
      </c>
      <c r="BG117" s="134">
        <f>IF($N$117="zákl. přenesená",$J$117,0)</f>
        <v>0</v>
      </c>
      <c r="BJ117" s="6" t="s">
        <v>114</v>
      </c>
      <c r="BK117" s="134">
        <f>ROUND($I$117*$H$117,2)</f>
        <v>0</v>
      </c>
    </row>
    <row r="118" spans="2:63" s="6" customFormat="1" ht="15.75" customHeight="1">
      <c r="B118" s="23"/>
      <c r="C118" s="135" t="s">
        <v>227</v>
      </c>
      <c r="D118" s="135" t="s">
        <v>117</v>
      </c>
      <c r="E118" s="136" t="s">
        <v>228</v>
      </c>
      <c r="F118" s="137" t="s">
        <v>229</v>
      </c>
      <c r="G118" s="138" t="s">
        <v>133</v>
      </c>
      <c r="H118" s="139">
        <v>6</v>
      </c>
      <c r="I118" s="140"/>
      <c r="J118" s="141">
        <f>ROUND($I$118*$H$118,2)</f>
        <v>0</v>
      </c>
      <c r="K118" s="142"/>
      <c r="L118" s="143"/>
      <c r="M118" s="144"/>
      <c r="N118" s="145" t="s">
        <v>41</v>
      </c>
      <c r="O118" s="24"/>
      <c r="P118" s="24"/>
      <c r="Q118" s="132">
        <v>0.25</v>
      </c>
      <c r="R118" s="132">
        <f>$Q$118*$H$118</f>
        <v>1.5</v>
      </c>
      <c r="S118" s="132">
        <v>0</v>
      </c>
      <c r="T118" s="133">
        <f>$S$118*$H$118</f>
        <v>0</v>
      </c>
      <c r="AR118" s="6" t="s">
        <v>114</v>
      </c>
      <c r="AT118" s="6" t="s">
        <v>111</v>
      </c>
      <c r="AU118" s="6" t="s">
        <v>66</v>
      </c>
      <c r="AY118" s="6" t="s">
        <v>116</v>
      </c>
      <c r="BG118" s="134">
        <f>IF($N$118="zákl. přenesená",$J$118,0)</f>
        <v>0</v>
      </c>
      <c r="BJ118" s="6" t="s">
        <v>114</v>
      </c>
      <c r="BK118" s="134">
        <f>ROUND($I$118*$H$118,2)</f>
        <v>0</v>
      </c>
    </row>
    <row r="119" spans="2:51" s="6" customFormat="1" ht="15.75" customHeight="1">
      <c r="B119" s="146"/>
      <c r="C119" s="147"/>
      <c r="D119" s="148" t="s">
        <v>120</v>
      </c>
      <c r="E119" s="147"/>
      <c r="F119" s="149" t="s">
        <v>230</v>
      </c>
      <c r="G119" s="147"/>
      <c r="H119" s="150">
        <v>6</v>
      </c>
      <c r="J119" s="147"/>
      <c r="K119" s="147"/>
      <c r="L119" s="151"/>
      <c r="M119" s="152"/>
      <c r="N119" s="147"/>
      <c r="O119" s="147"/>
      <c r="P119" s="147"/>
      <c r="Q119" s="147"/>
      <c r="R119" s="147"/>
      <c r="S119" s="147"/>
      <c r="T119" s="153"/>
      <c r="AT119" s="154" t="s">
        <v>120</v>
      </c>
      <c r="AU119" s="154" t="s">
        <v>66</v>
      </c>
      <c r="AV119" s="154" t="s">
        <v>75</v>
      </c>
      <c r="AW119" s="154" t="s">
        <v>66</v>
      </c>
      <c r="AX119" s="154" t="s">
        <v>73</v>
      </c>
      <c r="AY119" s="154" t="s">
        <v>116</v>
      </c>
    </row>
    <row r="120" spans="2:63" s="6" customFormat="1" ht="15.75" customHeight="1">
      <c r="B120" s="23"/>
      <c r="C120" s="135" t="s">
        <v>231</v>
      </c>
      <c r="D120" s="135" t="s">
        <v>117</v>
      </c>
      <c r="E120" s="136" t="s">
        <v>232</v>
      </c>
      <c r="F120" s="137" t="s">
        <v>233</v>
      </c>
      <c r="G120" s="138" t="s">
        <v>133</v>
      </c>
      <c r="H120" s="139">
        <v>12</v>
      </c>
      <c r="I120" s="140"/>
      <c r="J120" s="141">
        <f>ROUND($I$120*$H$120,2)</f>
        <v>0</v>
      </c>
      <c r="K120" s="142"/>
      <c r="L120" s="143"/>
      <c r="M120" s="144"/>
      <c r="N120" s="145" t="s">
        <v>41</v>
      </c>
      <c r="O120" s="24"/>
      <c r="P120" s="24"/>
      <c r="Q120" s="132">
        <v>0.22</v>
      </c>
      <c r="R120" s="132">
        <f>$Q$120*$H$120</f>
        <v>2.64</v>
      </c>
      <c r="S120" s="132">
        <v>0</v>
      </c>
      <c r="T120" s="133">
        <f>$S$120*$H$120</f>
        <v>0</v>
      </c>
      <c r="AR120" s="6" t="s">
        <v>114</v>
      </c>
      <c r="AT120" s="6" t="s">
        <v>111</v>
      </c>
      <c r="AU120" s="6" t="s">
        <v>66</v>
      </c>
      <c r="AY120" s="6" t="s">
        <v>116</v>
      </c>
      <c r="BG120" s="134">
        <f>IF($N$120="zákl. přenesená",$J$120,0)</f>
        <v>0</v>
      </c>
      <c r="BJ120" s="6" t="s">
        <v>114</v>
      </c>
      <c r="BK120" s="134">
        <f>ROUND($I$120*$H$120,2)</f>
        <v>0</v>
      </c>
    </row>
    <row r="121" spans="2:63" s="6" customFormat="1" ht="15.75" customHeight="1">
      <c r="B121" s="23"/>
      <c r="C121" s="135" t="s">
        <v>234</v>
      </c>
      <c r="D121" s="135" t="s">
        <v>117</v>
      </c>
      <c r="E121" s="136" t="s">
        <v>235</v>
      </c>
      <c r="F121" s="137" t="s">
        <v>236</v>
      </c>
      <c r="G121" s="138" t="s">
        <v>111</v>
      </c>
      <c r="H121" s="139">
        <v>7.2</v>
      </c>
      <c r="I121" s="140"/>
      <c r="J121" s="141">
        <f>ROUND($I$121*$H$121,2)</f>
        <v>0</v>
      </c>
      <c r="K121" s="142"/>
      <c r="L121" s="143"/>
      <c r="M121" s="144"/>
      <c r="N121" s="145" t="s">
        <v>41</v>
      </c>
      <c r="O121" s="24"/>
      <c r="P121" s="24"/>
      <c r="Q121" s="132">
        <v>0</v>
      </c>
      <c r="R121" s="132">
        <f>$Q$121*$H$121</f>
        <v>0</v>
      </c>
      <c r="S121" s="132">
        <v>0</v>
      </c>
      <c r="T121" s="133">
        <f>$S$121*$H$121</f>
        <v>0</v>
      </c>
      <c r="AR121" s="6" t="s">
        <v>114</v>
      </c>
      <c r="AT121" s="6" t="s">
        <v>111</v>
      </c>
      <c r="AU121" s="6" t="s">
        <v>66</v>
      </c>
      <c r="AY121" s="6" t="s">
        <v>116</v>
      </c>
      <c r="BG121" s="134">
        <f>IF($N$121="zákl. přenesená",$J$121,0)</f>
        <v>0</v>
      </c>
      <c r="BJ121" s="6" t="s">
        <v>114</v>
      </c>
      <c r="BK121" s="134">
        <f>ROUND($I$121*$H$121,2)</f>
        <v>0</v>
      </c>
    </row>
    <row r="122" spans="2:47" s="6" customFormat="1" ht="16.5" customHeight="1">
      <c r="B122" s="23"/>
      <c r="C122" s="24"/>
      <c r="D122" s="24"/>
      <c r="E122" s="24"/>
      <c r="F122" s="156" t="s">
        <v>237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U122" s="6" t="s">
        <v>66</v>
      </c>
    </row>
    <row r="123" spans="2:51" s="6" customFormat="1" ht="15.75" customHeight="1">
      <c r="B123" s="146"/>
      <c r="C123" s="147"/>
      <c r="D123" s="148" t="s">
        <v>120</v>
      </c>
      <c r="E123" s="147"/>
      <c r="F123" s="149" t="s">
        <v>238</v>
      </c>
      <c r="G123" s="147"/>
      <c r="H123" s="150">
        <v>7.2</v>
      </c>
      <c r="J123" s="147"/>
      <c r="K123" s="147"/>
      <c r="L123" s="151"/>
      <c r="M123" s="152"/>
      <c r="N123" s="147"/>
      <c r="O123" s="147"/>
      <c r="P123" s="147"/>
      <c r="Q123" s="147"/>
      <c r="R123" s="147"/>
      <c r="S123" s="147"/>
      <c r="T123" s="153"/>
      <c r="AT123" s="154" t="s">
        <v>120</v>
      </c>
      <c r="AU123" s="154" t="s">
        <v>66</v>
      </c>
      <c r="AV123" s="154" t="s">
        <v>75</v>
      </c>
      <c r="AW123" s="154" t="s">
        <v>66</v>
      </c>
      <c r="AX123" s="154" t="s">
        <v>73</v>
      </c>
      <c r="AY123" s="154" t="s">
        <v>116</v>
      </c>
    </row>
    <row r="124" spans="2:63" s="6" customFormat="1" ht="15.75" customHeight="1">
      <c r="B124" s="23"/>
      <c r="C124" s="135" t="s">
        <v>239</v>
      </c>
      <c r="D124" s="135" t="s">
        <v>117</v>
      </c>
      <c r="E124" s="136" t="s">
        <v>240</v>
      </c>
      <c r="F124" s="137" t="s">
        <v>241</v>
      </c>
      <c r="G124" s="138" t="s">
        <v>133</v>
      </c>
      <c r="H124" s="139">
        <v>6</v>
      </c>
      <c r="I124" s="140"/>
      <c r="J124" s="141">
        <f>ROUND($I$124*$H$124,2)</f>
        <v>0</v>
      </c>
      <c r="K124" s="142"/>
      <c r="L124" s="143"/>
      <c r="M124" s="144"/>
      <c r="N124" s="145" t="s">
        <v>41</v>
      </c>
      <c r="O124" s="24"/>
      <c r="P124" s="24"/>
      <c r="Q124" s="132">
        <v>0</v>
      </c>
      <c r="R124" s="132">
        <f>$Q$124*$H$124</f>
        <v>0</v>
      </c>
      <c r="S124" s="132">
        <v>0</v>
      </c>
      <c r="T124" s="133">
        <f>$S$124*$H$124</f>
        <v>0</v>
      </c>
      <c r="AR124" s="6" t="s">
        <v>114</v>
      </c>
      <c r="AT124" s="6" t="s">
        <v>111</v>
      </c>
      <c r="AU124" s="6" t="s">
        <v>66</v>
      </c>
      <c r="AY124" s="6" t="s">
        <v>116</v>
      </c>
      <c r="BG124" s="134">
        <f>IF($N$124="zákl. přenesená",$J$124,0)</f>
        <v>0</v>
      </c>
      <c r="BJ124" s="6" t="s">
        <v>114</v>
      </c>
      <c r="BK124" s="134">
        <f>ROUND($I$124*$H$124,2)</f>
        <v>0</v>
      </c>
    </row>
    <row r="125" spans="2:47" s="6" customFormat="1" ht="16.5" customHeight="1">
      <c r="B125" s="23"/>
      <c r="C125" s="24"/>
      <c r="D125" s="24"/>
      <c r="E125" s="24"/>
      <c r="F125" s="156" t="s">
        <v>242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U125" s="6" t="s">
        <v>66</v>
      </c>
    </row>
    <row r="126" spans="2:51" s="6" customFormat="1" ht="15.75" customHeight="1">
      <c r="B126" s="146"/>
      <c r="C126" s="147"/>
      <c r="D126" s="148" t="s">
        <v>120</v>
      </c>
      <c r="E126" s="147"/>
      <c r="F126" s="149" t="s">
        <v>243</v>
      </c>
      <c r="G126" s="147"/>
      <c r="H126" s="150">
        <v>6</v>
      </c>
      <c r="J126" s="147"/>
      <c r="K126" s="147"/>
      <c r="L126" s="151"/>
      <c r="M126" s="152"/>
      <c r="N126" s="147"/>
      <c r="O126" s="147"/>
      <c r="P126" s="147"/>
      <c r="Q126" s="147"/>
      <c r="R126" s="147"/>
      <c r="S126" s="147"/>
      <c r="T126" s="153"/>
      <c r="AT126" s="154" t="s">
        <v>120</v>
      </c>
      <c r="AU126" s="154" t="s">
        <v>66</v>
      </c>
      <c r="AV126" s="154" t="s">
        <v>75</v>
      </c>
      <c r="AW126" s="154" t="s">
        <v>66</v>
      </c>
      <c r="AX126" s="154" t="s">
        <v>73</v>
      </c>
      <c r="AY126" s="154" t="s">
        <v>116</v>
      </c>
    </row>
    <row r="127" spans="2:63" s="6" customFormat="1" ht="15.75" customHeight="1">
      <c r="B127" s="23"/>
      <c r="C127" s="122" t="s">
        <v>244</v>
      </c>
      <c r="D127" s="122" t="s">
        <v>111</v>
      </c>
      <c r="E127" s="123" t="s">
        <v>245</v>
      </c>
      <c r="F127" s="124" t="s">
        <v>246</v>
      </c>
      <c r="G127" s="125" t="s">
        <v>133</v>
      </c>
      <c r="H127" s="126">
        <v>4</v>
      </c>
      <c r="I127" s="127"/>
      <c r="J127" s="128">
        <f>ROUND($I$127*$H$127,2)</f>
        <v>0</v>
      </c>
      <c r="K127" s="129"/>
      <c r="L127" s="43"/>
      <c r="M127" s="130"/>
      <c r="N127" s="131" t="s">
        <v>41</v>
      </c>
      <c r="O127" s="132">
        <v>0.273</v>
      </c>
      <c r="P127" s="132">
        <f>$O$127*$H$127</f>
        <v>1.092</v>
      </c>
      <c r="Q127" s="132">
        <v>0</v>
      </c>
      <c r="R127" s="132">
        <f>$Q$127*$H$127</f>
        <v>0</v>
      </c>
      <c r="S127" s="132">
        <v>0</v>
      </c>
      <c r="T127" s="133">
        <f>$S$127*$H$127</f>
        <v>0</v>
      </c>
      <c r="AR127" s="6" t="s">
        <v>114</v>
      </c>
      <c r="AT127" s="6" t="s">
        <v>115</v>
      </c>
      <c r="AU127" s="6" t="s">
        <v>66</v>
      </c>
      <c r="AY127" s="6" t="s">
        <v>116</v>
      </c>
      <c r="BG127" s="134">
        <f>IF($N$127="zákl. přenesená",$J$127,0)</f>
        <v>0</v>
      </c>
      <c r="BJ127" s="6" t="s">
        <v>114</v>
      </c>
      <c r="BK127" s="134">
        <f>ROUND($I$127*$H$127,2)</f>
        <v>0</v>
      </c>
    </row>
    <row r="128" spans="2:63" s="6" customFormat="1" ht="15.75" customHeight="1">
      <c r="B128" s="23"/>
      <c r="C128" s="135" t="s">
        <v>247</v>
      </c>
      <c r="D128" s="135" t="s">
        <v>117</v>
      </c>
      <c r="E128" s="136" t="s">
        <v>248</v>
      </c>
      <c r="F128" s="137" t="s">
        <v>249</v>
      </c>
      <c r="G128" s="138" t="s">
        <v>133</v>
      </c>
      <c r="H128" s="139">
        <v>4</v>
      </c>
      <c r="I128" s="140"/>
      <c r="J128" s="141">
        <f>ROUND($I$128*$H$128,2)</f>
        <v>0</v>
      </c>
      <c r="K128" s="142"/>
      <c r="L128" s="143"/>
      <c r="M128" s="144"/>
      <c r="N128" s="145" t="s">
        <v>41</v>
      </c>
      <c r="O128" s="24"/>
      <c r="P128" s="24"/>
      <c r="Q128" s="132">
        <v>0.1</v>
      </c>
      <c r="R128" s="132">
        <f>$Q$128*$H$128</f>
        <v>0.4</v>
      </c>
      <c r="S128" s="132">
        <v>0</v>
      </c>
      <c r="T128" s="133">
        <f>$S$128*$H$128</f>
        <v>0</v>
      </c>
      <c r="AR128" s="6" t="s">
        <v>114</v>
      </c>
      <c r="AT128" s="6" t="s">
        <v>111</v>
      </c>
      <c r="AU128" s="6" t="s">
        <v>66</v>
      </c>
      <c r="AY128" s="6" t="s">
        <v>116</v>
      </c>
      <c r="BG128" s="134">
        <f>IF($N$128="zákl. přenesená",$J$128,0)</f>
        <v>0</v>
      </c>
      <c r="BJ128" s="6" t="s">
        <v>114</v>
      </c>
      <c r="BK128" s="134">
        <f>ROUND($I$128*$H$128,2)</f>
        <v>0</v>
      </c>
    </row>
    <row r="129" spans="2:47" s="6" customFormat="1" ht="16.5" customHeight="1">
      <c r="B129" s="23"/>
      <c r="C129" s="24"/>
      <c r="D129" s="24"/>
      <c r="E129" s="24"/>
      <c r="F129" s="156" t="s">
        <v>250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U129" s="6" t="s">
        <v>66</v>
      </c>
    </row>
    <row r="130" spans="2:63" s="6" customFormat="1" ht="15.75" customHeight="1">
      <c r="B130" s="23"/>
      <c r="C130" s="122" t="s">
        <v>251</v>
      </c>
      <c r="D130" s="122" t="s">
        <v>111</v>
      </c>
      <c r="E130" s="123" t="s">
        <v>252</v>
      </c>
      <c r="F130" s="124" t="s">
        <v>253</v>
      </c>
      <c r="G130" s="125" t="s">
        <v>133</v>
      </c>
      <c r="H130" s="126">
        <v>4</v>
      </c>
      <c r="I130" s="127"/>
      <c r="J130" s="128">
        <f>ROUND($I$130*$H$130,2)</f>
        <v>0</v>
      </c>
      <c r="K130" s="129"/>
      <c r="L130" s="43"/>
      <c r="M130" s="130"/>
      <c r="N130" s="131" t="s">
        <v>41</v>
      </c>
      <c r="O130" s="132">
        <v>0.197</v>
      </c>
      <c r="P130" s="132">
        <f>$O$130*$H$130</f>
        <v>0.788</v>
      </c>
      <c r="Q130" s="132">
        <v>0</v>
      </c>
      <c r="R130" s="132">
        <f>$Q$130*$H$130</f>
        <v>0</v>
      </c>
      <c r="S130" s="132">
        <v>0</v>
      </c>
      <c r="T130" s="133">
        <f>$S$130*$H$130</f>
        <v>0</v>
      </c>
      <c r="AR130" s="6" t="s">
        <v>114</v>
      </c>
      <c r="AT130" s="6" t="s">
        <v>115</v>
      </c>
      <c r="AU130" s="6" t="s">
        <v>66</v>
      </c>
      <c r="AY130" s="6" t="s">
        <v>116</v>
      </c>
      <c r="BG130" s="134">
        <f>IF($N$130="zákl. přenesená",$J$130,0)</f>
        <v>0</v>
      </c>
      <c r="BJ130" s="6" t="s">
        <v>114</v>
      </c>
      <c r="BK130" s="134">
        <f>ROUND($I$130*$H$130,2)</f>
        <v>0</v>
      </c>
    </row>
    <row r="131" spans="2:63" s="6" customFormat="1" ht="15.75" customHeight="1">
      <c r="B131" s="23"/>
      <c r="C131" s="135" t="s">
        <v>254</v>
      </c>
      <c r="D131" s="135" t="s">
        <v>117</v>
      </c>
      <c r="E131" s="136" t="s">
        <v>255</v>
      </c>
      <c r="F131" s="137" t="s">
        <v>256</v>
      </c>
      <c r="G131" s="138" t="s">
        <v>133</v>
      </c>
      <c r="H131" s="139">
        <v>8</v>
      </c>
      <c r="I131" s="140"/>
      <c r="J131" s="141">
        <f>ROUND($I$131*$H$131,2)</f>
        <v>0</v>
      </c>
      <c r="K131" s="142"/>
      <c r="L131" s="143"/>
      <c r="M131" s="144"/>
      <c r="N131" s="145" t="s">
        <v>41</v>
      </c>
      <c r="O131" s="24"/>
      <c r="P131" s="24"/>
      <c r="Q131" s="132">
        <v>0.22</v>
      </c>
      <c r="R131" s="132">
        <f>$Q$131*$H$131</f>
        <v>1.76</v>
      </c>
      <c r="S131" s="132">
        <v>0</v>
      </c>
      <c r="T131" s="133">
        <f>$S$131*$H$131</f>
        <v>0</v>
      </c>
      <c r="AR131" s="6" t="s">
        <v>114</v>
      </c>
      <c r="AT131" s="6" t="s">
        <v>111</v>
      </c>
      <c r="AU131" s="6" t="s">
        <v>66</v>
      </c>
      <c r="AY131" s="6" t="s">
        <v>116</v>
      </c>
      <c r="BG131" s="134">
        <f>IF($N$131="zákl. přenesená",$J$131,0)</f>
        <v>0</v>
      </c>
      <c r="BJ131" s="6" t="s">
        <v>114</v>
      </c>
      <c r="BK131" s="134">
        <f>ROUND($I$131*$H$131,2)</f>
        <v>0</v>
      </c>
    </row>
    <row r="132" spans="2:47" s="6" customFormat="1" ht="16.5" customHeight="1">
      <c r="B132" s="23"/>
      <c r="C132" s="24"/>
      <c r="D132" s="24"/>
      <c r="E132" s="24"/>
      <c r="F132" s="156" t="s">
        <v>257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U132" s="6" t="s">
        <v>66</v>
      </c>
    </row>
    <row r="133" spans="2:51" s="6" customFormat="1" ht="15.75" customHeight="1">
      <c r="B133" s="146"/>
      <c r="C133" s="147"/>
      <c r="D133" s="148" t="s">
        <v>120</v>
      </c>
      <c r="E133" s="147"/>
      <c r="F133" s="149" t="s">
        <v>258</v>
      </c>
      <c r="G133" s="147"/>
      <c r="H133" s="150">
        <v>8</v>
      </c>
      <c r="J133" s="147"/>
      <c r="K133" s="147"/>
      <c r="L133" s="151"/>
      <c r="M133" s="152"/>
      <c r="N133" s="147"/>
      <c r="O133" s="147"/>
      <c r="P133" s="147"/>
      <c r="Q133" s="147"/>
      <c r="R133" s="147"/>
      <c r="S133" s="147"/>
      <c r="T133" s="153"/>
      <c r="AT133" s="154" t="s">
        <v>120</v>
      </c>
      <c r="AU133" s="154" t="s">
        <v>66</v>
      </c>
      <c r="AV133" s="154" t="s">
        <v>75</v>
      </c>
      <c r="AW133" s="154" t="s">
        <v>66</v>
      </c>
      <c r="AX133" s="154" t="s">
        <v>73</v>
      </c>
      <c r="AY133" s="154" t="s">
        <v>116</v>
      </c>
    </row>
    <row r="134" spans="2:63" s="6" customFormat="1" ht="15.75" customHeight="1">
      <c r="B134" s="23"/>
      <c r="C134" s="135" t="s">
        <v>259</v>
      </c>
      <c r="D134" s="135" t="s">
        <v>117</v>
      </c>
      <c r="E134" s="136" t="s">
        <v>260</v>
      </c>
      <c r="F134" s="137" t="s">
        <v>261</v>
      </c>
      <c r="G134" s="138" t="s">
        <v>133</v>
      </c>
      <c r="H134" s="139">
        <v>0.16</v>
      </c>
      <c r="I134" s="140"/>
      <c r="J134" s="141">
        <f>ROUND($I$134*$H$134,2)</f>
        <v>0</v>
      </c>
      <c r="K134" s="142"/>
      <c r="L134" s="143"/>
      <c r="M134" s="144"/>
      <c r="N134" s="145" t="s">
        <v>41</v>
      </c>
      <c r="O134" s="24"/>
      <c r="P134" s="24"/>
      <c r="Q134" s="132">
        <v>0.46</v>
      </c>
      <c r="R134" s="132">
        <f>$Q$134*$H$134</f>
        <v>0.0736</v>
      </c>
      <c r="S134" s="132">
        <v>0</v>
      </c>
      <c r="T134" s="133">
        <f>$S$134*$H$134</f>
        <v>0</v>
      </c>
      <c r="AR134" s="6" t="s">
        <v>114</v>
      </c>
      <c r="AT134" s="6" t="s">
        <v>111</v>
      </c>
      <c r="AU134" s="6" t="s">
        <v>66</v>
      </c>
      <c r="AY134" s="6" t="s">
        <v>116</v>
      </c>
      <c r="BG134" s="134">
        <f>IF($N$134="zákl. přenesená",$J$134,0)</f>
        <v>0</v>
      </c>
      <c r="BJ134" s="6" t="s">
        <v>114</v>
      </c>
      <c r="BK134" s="134">
        <f>ROUND($I$134*$H$134,2)</f>
        <v>0</v>
      </c>
    </row>
    <row r="135" spans="2:47" s="6" customFormat="1" ht="16.5" customHeight="1">
      <c r="B135" s="23"/>
      <c r="C135" s="24"/>
      <c r="D135" s="24"/>
      <c r="E135" s="24"/>
      <c r="F135" s="156" t="s">
        <v>262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U135" s="6" t="s">
        <v>66</v>
      </c>
    </row>
    <row r="136" spans="2:51" s="6" customFormat="1" ht="15.75" customHeight="1">
      <c r="B136" s="146"/>
      <c r="C136" s="147"/>
      <c r="D136" s="148" t="s">
        <v>120</v>
      </c>
      <c r="E136" s="147"/>
      <c r="F136" s="149" t="s">
        <v>263</v>
      </c>
      <c r="G136" s="147"/>
      <c r="H136" s="150">
        <v>0.16</v>
      </c>
      <c r="J136" s="147"/>
      <c r="K136" s="147"/>
      <c r="L136" s="151"/>
      <c r="M136" s="152"/>
      <c r="N136" s="147"/>
      <c r="O136" s="147"/>
      <c r="P136" s="147"/>
      <c r="Q136" s="147"/>
      <c r="R136" s="147"/>
      <c r="S136" s="147"/>
      <c r="T136" s="153"/>
      <c r="AT136" s="154" t="s">
        <v>120</v>
      </c>
      <c r="AU136" s="154" t="s">
        <v>66</v>
      </c>
      <c r="AV136" s="154" t="s">
        <v>75</v>
      </c>
      <c r="AW136" s="154" t="s">
        <v>66</v>
      </c>
      <c r="AX136" s="154" t="s">
        <v>73</v>
      </c>
      <c r="AY136" s="154" t="s">
        <v>116</v>
      </c>
    </row>
    <row r="137" spans="2:63" s="6" customFormat="1" ht="15.75" customHeight="1">
      <c r="B137" s="23"/>
      <c r="C137" s="122" t="s">
        <v>264</v>
      </c>
      <c r="D137" s="122" t="s">
        <v>111</v>
      </c>
      <c r="E137" s="123" t="s">
        <v>265</v>
      </c>
      <c r="F137" s="124" t="s">
        <v>266</v>
      </c>
      <c r="G137" s="125" t="s">
        <v>111</v>
      </c>
      <c r="H137" s="126">
        <v>8</v>
      </c>
      <c r="I137" s="127"/>
      <c r="J137" s="128">
        <f>ROUND($I$137*$H$137,2)</f>
        <v>0</v>
      </c>
      <c r="K137" s="129"/>
      <c r="L137" s="43"/>
      <c r="M137" s="130"/>
      <c r="N137" s="131" t="s">
        <v>41</v>
      </c>
      <c r="O137" s="132">
        <v>0.026</v>
      </c>
      <c r="P137" s="132">
        <f>$O$137*$H$137</f>
        <v>0.208</v>
      </c>
      <c r="Q137" s="132">
        <v>0</v>
      </c>
      <c r="R137" s="132">
        <f>$Q$137*$H$137</f>
        <v>0</v>
      </c>
      <c r="S137" s="132">
        <v>0</v>
      </c>
      <c r="T137" s="133">
        <f>$S$137*$H$137</f>
        <v>0</v>
      </c>
      <c r="AR137" s="6" t="s">
        <v>114</v>
      </c>
      <c r="AT137" s="6" t="s">
        <v>115</v>
      </c>
      <c r="AU137" s="6" t="s">
        <v>66</v>
      </c>
      <c r="AY137" s="6" t="s">
        <v>116</v>
      </c>
      <c r="BG137" s="134">
        <f>IF($N$137="zákl. přenesená",$J$137,0)</f>
        <v>0</v>
      </c>
      <c r="BJ137" s="6" t="s">
        <v>114</v>
      </c>
      <c r="BK137" s="134">
        <f>ROUND($I$137*$H$137,2)</f>
        <v>0</v>
      </c>
    </row>
    <row r="138" spans="2:63" s="6" customFormat="1" ht="15.75" customHeight="1">
      <c r="B138" s="23"/>
      <c r="C138" s="135" t="s">
        <v>267</v>
      </c>
      <c r="D138" s="135" t="s">
        <v>117</v>
      </c>
      <c r="E138" s="136" t="s">
        <v>268</v>
      </c>
      <c r="F138" s="137" t="s">
        <v>269</v>
      </c>
      <c r="G138" s="138" t="s">
        <v>210</v>
      </c>
      <c r="H138" s="139">
        <v>3.248</v>
      </c>
      <c r="I138" s="140"/>
      <c r="J138" s="141">
        <f>ROUND($I$138*$H$138,2)</f>
        <v>0</v>
      </c>
      <c r="K138" s="142"/>
      <c r="L138" s="143"/>
      <c r="M138" s="144"/>
      <c r="N138" s="145" t="s">
        <v>41</v>
      </c>
      <c r="O138" s="24"/>
      <c r="P138" s="24"/>
      <c r="Q138" s="132">
        <v>1</v>
      </c>
      <c r="R138" s="132">
        <f>$Q$138*$H$138</f>
        <v>3.248</v>
      </c>
      <c r="S138" s="132">
        <v>0</v>
      </c>
      <c r="T138" s="133">
        <f>$S$138*$H$138</f>
        <v>0</v>
      </c>
      <c r="AR138" s="6" t="s">
        <v>114</v>
      </c>
      <c r="AT138" s="6" t="s">
        <v>111</v>
      </c>
      <c r="AU138" s="6" t="s">
        <v>66</v>
      </c>
      <c r="AY138" s="6" t="s">
        <v>116</v>
      </c>
      <c r="BG138" s="134">
        <f>IF($N$138="zákl. přenesená",$J$138,0)</f>
        <v>0</v>
      </c>
      <c r="BJ138" s="6" t="s">
        <v>114</v>
      </c>
      <c r="BK138" s="134">
        <f>ROUND($I$138*$H$138,2)</f>
        <v>0</v>
      </c>
    </row>
    <row r="139" spans="2:51" s="6" customFormat="1" ht="15.75" customHeight="1">
      <c r="B139" s="146"/>
      <c r="C139" s="147"/>
      <c r="D139" s="148" t="s">
        <v>120</v>
      </c>
      <c r="E139" s="147"/>
      <c r="F139" s="149" t="s">
        <v>270</v>
      </c>
      <c r="G139" s="147"/>
      <c r="H139" s="150">
        <v>3.248</v>
      </c>
      <c r="J139" s="147"/>
      <c r="K139" s="147"/>
      <c r="L139" s="151"/>
      <c r="M139" s="152"/>
      <c r="N139" s="147"/>
      <c r="O139" s="147"/>
      <c r="P139" s="147"/>
      <c r="Q139" s="147"/>
      <c r="R139" s="147"/>
      <c r="S139" s="147"/>
      <c r="T139" s="153"/>
      <c r="AT139" s="154" t="s">
        <v>120</v>
      </c>
      <c r="AU139" s="154" t="s">
        <v>66</v>
      </c>
      <c r="AV139" s="154" t="s">
        <v>75</v>
      </c>
      <c r="AW139" s="154" t="s">
        <v>66</v>
      </c>
      <c r="AX139" s="154" t="s">
        <v>73</v>
      </c>
      <c r="AY139" s="154" t="s">
        <v>116</v>
      </c>
    </row>
    <row r="140" spans="2:63" s="6" customFormat="1" ht="15.75" customHeight="1">
      <c r="B140" s="23"/>
      <c r="C140" s="135" t="s">
        <v>271</v>
      </c>
      <c r="D140" s="135" t="s">
        <v>117</v>
      </c>
      <c r="E140" s="136" t="s">
        <v>272</v>
      </c>
      <c r="F140" s="137" t="s">
        <v>273</v>
      </c>
      <c r="G140" s="138" t="s">
        <v>133</v>
      </c>
      <c r="H140" s="139">
        <v>2</v>
      </c>
      <c r="I140" s="140"/>
      <c r="J140" s="141">
        <f>ROUND($I$140*$H$140,2)</f>
        <v>0</v>
      </c>
      <c r="K140" s="142"/>
      <c r="L140" s="143"/>
      <c r="M140" s="144"/>
      <c r="N140" s="145" t="s">
        <v>41</v>
      </c>
      <c r="O140" s="24"/>
      <c r="P140" s="24"/>
      <c r="Q140" s="132">
        <v>6</v>
      </c>
      <c r="R140" s="132">
        <f>$Q$140*$H$140</f>
        <v>12</v>
      </c>
      <c r="S140" s="132">
        <v>0</v>
      </c>
      <c r="T140" s="133">
        <f>$S$140*$H$140</f>
        <v>0</v>
      </c>
      <c r="AR140" s="6" t="s">
        <v>114</v>
      </c>
      <c r="AT140" s="6" t="s">
        <v>111</v>
      </c>
      <c r="AU140" s="6" t="s">
        <v>66</v>
      </c>
      <c r="AY140" s="6" t="s">
        <v>116</v>
      </c>
      <c r="BG140" s="134">
        <f>IF($N$140="zákl. přenesená",$J$140,0)</f>
        <v>0</v>
      </c>
      <c r="BJ140" s="6" t="s">
        <v>114</v>
      </c>
      <c r="BK140" s="134">
        <f>ROUND($I$140*$H$140,2)</f>
        <v>0</v>
      </c>
    </row>
    <row r="141" spans="2:63" s="6" customFormat="1" ht="15.75" customHeight="1">
      <c r="B141" s="23"/>
      <c r="C141" s="122" t="s">
        <v>274</v>
      </c>
      <c r="D141" s="122" t="s">
        <v>111</v>
      </c>
      <c r="E141" s="123" t="s">
        <v>275</v>
      </c>
      <c r="F141" s="124" t="s">
        <v>276</v>
      </c>
      <c r="G141" s="125" t="s">
        <v>277</v>
      </c>
      <c r="H141" s="126">
        <v>2</v>
      </c>
      <c r="I141" s="127"/>
      <c r="J141" s="128">
        <f>ROUND($I$141*$H$141,2)</f>
        <v>0</v>
      </c>
      <c r="K141" s="129"/>
      <c r="L141" s="43"/>
      <c r="M141" s="130"/>
      <c r="N141" s="131" t="s">
        <v>41</v>
      </c>
      <c r="O141" s="132">
        <v>0.967</v>
      </c>
      <c r="P141" s="132">
        <f>$O$141*$H$141</f>
        <v>1.934</v>
      </c>
      <c r="Q141" s="132">
        <v>0</v>
      </c>
      <c r="R141" s="132">
        <f>$Q$141*$H$141</f>
        <v>0</v>
      </c>
      <c r="S141" s="132">
        <v>0</v>
      </c>
      <c r="T141" s="133">
        <f>$S$141*$H$141</f>
        <v>0</v>
      </c>
      <c r="AR141" s="6" t="s">
        <v>114</v>
      </c>
      <c r="AT141" s="6" t="s">
        <v>115</v>
      </c>
      <c r="AU141" s="6" t="s">
        <v>66</v>
      </c>
      <c r="AY141" s="6" t="s">
        <v>116</v>
      </c>
      <c r="BG141" s="134">
        <f>IF($N$141="zákl. přenesená",$J$141,0)</f>
        <v>0</v>
      </c>
      <c r="BJ141" s="6" t="s">
        <v>114</v>
      </c>
      <c r="BK141" s="134">
        <f>ROUND($I$141*$H$141,2)</f>
        <v>0</v>
      </c>
    </row>
    <row r="142" spans="2:63" s="6" customFormat="1" ht="15.75" customHeight="1">
      <c r="B142" s="23"/>
      <c r="C142" s="135" t="s">
        <v>278</v>
      </c>
      <c r="D142" s="135" t="s">
        <v>117</v>
      </c>
      <c r="E142" s="136" t="s">
        <v>279</v>
      </c>
      <c r="F142" s="137" t="s">
        <v>280</v>
      </c>
      <c r="G142" s="138" t="s">
        <v>133</v>
      </c>
      <c r="H142" s="139">
        <v>6</v>
      </c>
      <c r="I142" s="140"/>
      <c r="J142" s="141">
        <f>ROUND($I$142*$H$142,2)</f>
        <v>0</v>
      </c>
      <c r="K142" s="142"/>
      <c r="L142" s="143"/>
      <c r="M142" s="144"/>
      <c r="N142" s="145" t="s">
        <v>41</v>
      </c>
      <c r="O142" s="24"/>
      <c r="P142" s="24"/>
      <c r="Q142" s="132">
        <v>0.26</v>
      </c>
      <c r="R142" s="132">
        <f>$Q$142*$H$142</f>
        <v>1.56</v>
      </c>
      <c r="S142" s="132">
        <v>0</v>
      </c>
      <c r="T142" s="133">
        <f>$S$142*$H$142</f>
        <v>0</v>
      </c>
      <c r="AR142" s="6" t="s">
        <v>114</v>
      </c>
      <c r="AT142" s="6" t="s">
        <v>111</v>
      </c>
      <c r="AU142" s="6" t="s">
        <v>66</v>
      </c>
      <c r="AY142" s="6" t="s">
        <v>116</v>
      </c>
      <c r="BG142" s="134">
        <f>IF($N$142="zákl. přenesená",$J$142,0)</f>
        <v>0</v>
      </c>
      <c r="BJ142" s="6" t="s">
        <v>114</v>
      </c>
      <c r="BK142" s="134">
        <f>ROUND($I$142*$H$142,2)</f>
        <v>0</v>
      </c>
    </row>
    <row r="143" spans="2:51" s="6" customFormat="1" ht="15.75" customHeight="1">
      <c r="B143" s="146"/>
      <c r="C143" s="147"/>
      <c r="D143" s="148" t="s">
        <v>120</v>
      </c>
      <c r="E143" s="147"/>
      <c r="F143" s="149" t="s">
        <v>243</v>
      </c>
      <c r="G143" s="147"/>
      <c r="H143" s="150">
        <v>6</v>
      </c>
      <c r="J143" s="147"/>
      <c r="K143" s="147"/>
      <c r="L143" s="151"/>
      <c r="M143" s="152"/>
      <c r="N143" s="147"/>
      <c r="O143" s="147"/>
      <c r="P143" s="147"/>
      <c r="Q143" s="147"/>
      <c r="R143" s="147"/>
      <c r="S143" s="147"/>
      <c r="T143" s="153"/>
      <c r="AT143" s="154" t="s">
        <v>120</v>
      </c>
      <c r="AU143" s="154" t="s">
        <v>66</v>
      </c>
      <c r="AV143" s="154" t="s">
        <v>75</v>
      </c>
      <c r="AW143" s="154" t="s">
        <v>66</v>
      </c>
      <c r="AX143" s="154" t="s">
        <v>73</v>
      </c>
      <c r="AY143" s="154" t="s">
        <v>116</v>
      </c>
    </row>
    <row r="144" spans="2:63" s="6" customFormat="1" ht="15.75" customHeight="1">
      <c r="B144" s="23"/>
      <c r="C144" s="135" t="s">
        <v>281</v>
      </c>
      <c r="D144" s="135" t="s">
        <v>117</v>
      </c>
      <c r="E144" s="136" t="s">
        <v>282</v>
      </c>
      <c r="F144" s="137" t="s">
        <v>283</v>
      </c>
      <c r="G144" s="138" t="s">
        <v>133</v>
      </c>
      <c r="H144" s="139">
        <v>6</v>
      </c>
      <c r="I144" s="140"/>
      <c r="J144" s="141">
        <f>ROUND($I$144*$H$144,2)</f>
        <v>0</v>
      </c>
      <c r="K144" s="142"/>
      <c r="L144" s="143"/>
      <c r="M144" s="144"/>
      <c r="N144" s="145" t="s">
        <v>41</v>
      </c>
      <c r="O144" s="24"/>
      <c r="P144" s="24"/>
      <c r="Q144" s="132">
        <v>0.08</v>
      </c>
      <c r="R144" s="132">
        <f>$Q$144*$H$144</f>
        <v>0.48</v>
      </c>
      <c r="S144" s="132">
        <v>0</v>
      </c>
      <c r="T144" s="133">
        <f>$S$144*$H$144</f>
        <v>0</v>
      </c>
      <c r="AR144" s="6" t="s">
        <v>114</v>
      </c>
      <c r="AT144" s="6" t="s">
        <v>111</v>
      </c>
      <c r="AU144" s="6" t="s">
        <v>66</v>
      </c>
      <c r="AY144" s="6" t="s">
        <v>116</v>
      </c>
      <c r="BG144" s="134">
        <f>IF($N$144="zákl. přenesená",$J$144,0)</f>
        <v>0</v>
      </c>
      <c r="BJ144" s="6" t="s">
        <v>114</v>
      </c>
      <c r="BK144" s="134">
        <f>ROUND($I$144*$H$144,2)</f>
        <v>0</v>
      </c>
    </row>
    <row r="145" spans="2:51" s="6" customFormat="1" ht="15.75" customHeight="1">
      <c r="B145" s="146"/>
      <c r="C145" s="147"/>
      <c r="D145" s="148" t="s">
        <v>120</v>
      </c>
      <c r="E145" s="147"/>
      <c r="F145" s="149" t="s">
        <v>243</v>
      </c>
      <c r="G145" s="147"/>
      <c r="H145" s="150">
        <v>6</v>
      </c>
      <c r="J145" s="147"/>
      <c r="K145" s="147"/>
      <c r="L145" s="151"/>
      <c r="M145" s="152"/>
      <c r="N145" s="147"/>
      <c r="O145" s="147"/>
      <c r="P145" s="147"/>
      <c r="Q145" s="147"/>
      <c r="R145" s="147"/>
      <c r="S145" s="147"/>
      <c r="T145" s="153"/>
      <c r="AT145" s="154" t="s">
        <v>120</v>
      </c>
      <c r="AU145" s="154" t="s">
        <v>66</v>
      </c>
      <c r="AV145" s="154" t="s">
        <v>75</v>
      </c>
      <c r="AW145" s="154" t="s">
        <v>66</v>
      </c>
      <c r="AX145" s="154" t="s">
        <v>73</v>
      </c>
      <c r="AY145" s="154" t="s">
        <v>116</v>
      </c>
    </row>
    <row r="146" spans="2:63" s="6" customFormat="1" ht="15.75" customHeight="1">
      <c r="B146" s="23"/>
      <c r="C146" s="122" t="s">
        <v>284</v>
      </c>
      <c r="D146" s="122" t="s">
        <v>111</v>
      </c>
      <c r="E146" s="123" t="s">
        <v>285</v>
      </c>
      <c r="F146" s="124" t="s">
        <v>286</v>
      </c>
      <c r="G146" s="125" t="s">
        <v>277</v>
      </c>
      <c r="H146" s="126">
        <v>2</v>
      </c>
      <c r="I146" s="127"/>
      <c r="J146" s="128">
        <f>ROUND($I$146*$H$146,2)</f>
        <v>0</v>
      </c>
      <c r="K146" s="129"/>
      <c r="L146" s="43"/>
      <c r="M146" s="130"/>
      <c r="N146" s="131" t="s">
        <v>41</v>
      </c>
      <c r="O146" s="132">
        <v>0.558</v>
      </c>
      <c r="P146" s="132">
        <f>$O$146*$H$146</f>
        <v>1.116</v>
      </c>
      <c r="Q146" s="132">
        <v>0</v>
      </c>
      <c r="R146" s="132">
        <f>$Q$146*$H$146</f>
        <v>0</v>
      </c>
      <c r="S146" s="132">
        <v>0</v>
      </c>
      <c r="T146" s="133">
        <f>$S$146*$H$146</f>
        <v>0</v>
      </c>
      <c r="AR146" s="6" t="s">
        <v>114</v>
      </c>
      <c r="AT146" s="6" t="s">
        <v>115</v>
      </c>
      <c r="AU146" s="6" t="s">
        <v>66</v>
      </c>
      <c r="AY146" s="6" t="s">
        <v>116</v>
      </c>
      <c r="BG146" s="134">
        <f>IF($N$146="zákl. přenesená",$J$146,0)</f>
        <v>0</v>
      </c>
      <c r="BJ146" s="6" t="s">
        <v>114</v>
      </c>
      <c r="BK146" s="134">
        <f>ROUND($I$146*$H$146,2)</f>
        <v>0</v>
      </c>
    </row>
    <row r="147" spans="2:63" s="6" customFormat="1" ht="15.75" customHeight="1">
      <c r="B147" s="23"/>
      <c r="C147" s="135" t="s">
        <v>287</v>
      </c>
      <c r="D147" s="135" t="s">
        <v>117</v>
      </c>
      <c r="E147" s="136" t="s">
        <v>282</v>
      </c>
      <c r="F147" s="137" t="s">
        <v>283</v>
      </c>
      <c r="G147" s="138" t="s">
        <v>133</v>
      </c>
      <c r="H147" s="139">
        <v>6</v>
      </c>
      <c r="I147" s="140"/>
      <c r="J147" s="141">
        <f>ROUND($I$147*$H$147,2)</f>
        <v>0</v>
      </c>
      <c r="K147" s="142"/>
      <c r="L147" s="143"/>
      <c r="M147" s="144"/>
      <c r="N147" s="145" t="s">
        <v>41</v>
      </c>
      <c r="O147" s="24"/>
      <c r="P147" s="24"/>
      <c r="Q147" s="132">
        <v>0.08</v>
      </c>
      <c r="R147" s="132">
        <f>$Q$147*$H$147</f>
        <v>0.48</v>
      </c>
      <c r="S147" s="132">
        <v>0</v>
      </c>
      <c r="T147" s="133">
        <f>$S$147*$H$147</f>
        <v>0</v>
      </c>
      <c r="AR147" s="6" t="s">
        <v>114</v>
      </c>
      <c r="AT147" s="6" t="s">
        <v>111</v>
      </c>
      <c r="AU147" s="6" t="s">
        <v>66</v>
      </c>
      <c r="AY147" s="6" t="s">
        <v>116</v>
      </c>
      <c r="BG147" s="134">
        <f>IF($N$147="zákl. přenesená",$J$147,0)</f>
        <v>0</v>
      </c>
      <c r="BJ147" s="6" t="s">
        <v>114</v>
      </c>
      <c r="BK147" s="134">
        <f>ROUND($I$147*$H$147,2)</f>
        <v>0</v>
      </c>
    </row>
    <row r="148" spans="2:51" s="6" customFormat="1" ht="15.75" customHeight="1">
      <c r="B148" s="146"/>
      <c r="C148" s="147"/>
      <c r="D148" s="148" t="s">
        <v>120</v>
      </c>
      <c r="E148" s="147"/>
      <c r="F148" s="149" t="s">
        <v>243</v>
      </c>
      <c r="G148" s="147"/>
      <c r="H148" s="150">
        <v>6</v>
      </c>
      <c r="J148" s="147"/>
      <c r="K148" s="147"/>
      <c r="L148" s="151"/>
      <c r="M148" s="152"/>
      <c r="N148" s="147"/>
      <c r="O148" s="147"/>
      <c r="P148" s="147"/>
      <c r="Q148" s="147"/>
      <c r="R148" s="147"/>
      <c r="S148" s="147"/>
      <c r="T148" s="153"/>
      <c r="AT148" s="154" t="s">
        <v>120</v>
      </c>
      <c r="AU148" s="154" t="s">
        <v>66</v>
      </c>
      <c r="AV148" s="154" t="s">
        <v>75</v>
      </c>
      <c r="AW148" s="154" t="s">
        <v>66</v>
      </c>
      <c r="AX148" s="154" t="s">
        <v>73</v>
      </c>
      <c r="AY148" s="154" t="s">
        <v>116</v>
      </c>
    </row>
    <row r="149" spans="2:63" s="6" customFormat="1" ht="15.75" customHeight="1">
      <c r="B149" s="23"/>
      <c r="C149" s="135" t="s">
        <v>288</v>
      </c>
      <c r="D149" s="135" t="s">
        <v>117</v>
      </c>
      <c r="E149" s="136" t="s">
        <v>232</v>
      </c>
      <c r="F149" s="137" t="s">
        <v>233</v>
      </c>
      <c r="G149" s="138" t="s">
        <v>133</v>
      </c>
      <c r="H149" s="139">
        <v>2</v>
      </c>
      <c r="I149" s="140"/>
      <c r="J149" s="141">
        <f>ROUND($I$149*$H$149,2)</f>
        <v>0</v>
      </c>
      <c r="K149" s="142"/>
      <c r="L149" s="143"/>
      <c r="M149" s="144"/>
      <c r="N149" s="145" t="s">
        <v>41</v>
      </c>
      <c r="O149" s="24"/>
      <c r="P149" s="24"/>
      <c r="Q149" s="132">
        <v>0.22</v>
      </c>
      <c r="R149" s="132">
        <f>$Q$149*$H$149</f>
        <v>0.44</v>
      </c>
      <c r="S149" s="132">
        <v>0</v>
      </c>
      <c r="T149" s="133">
        <f>$S$149*$H$149</f>
        <v>0</v>
      </c>
      <c r="AR149" s="6" t="s">
        <v>114</v>
      </c>
      <c r="AT149" s="6" t="s">
        <v>111</v>
      </c>
      <c r="AU149" s="6" t="s">
        <v>66</v>
      </c>
      <c r="AY149" s="6" t="s">
        <v>116</v>
      </c>
      <c r="BG149" s="134">
        <f>IF($N$149="zákl. přenesená",$J$149,0)</f>
        <v>0</v>
      </c>
      <c r="BJ149" s="6" t="s">
        <v>114</v>
      </c>
      <c r="BK149" s="134">
        <f>ROUND($I$149*$H$149,2)</f>
        <v>0</v>
      </c>
    </row>
    <row r="150" spans="2:63" s="6" customFormat="1" ht="15.75" customHeight="1">
      <c r="B150" s="23"/>
      <c r="C150" s="135" t="s">
        <v>289</v>
      </c>
      <c r="D150" s="135" t="s">
        <v>117</v>
      </c>
      <c r="E150" s="136" t="s">
        <v>290</v>
      </c>
      <c r="F150" s="137" t="s">
        <v>291</v>
      </c>
      <c r="G150" s="138" t="s">
        <v>133</v>
      </c>
      <c r="H150" s="139">
        <v>2</v>
      </c>
      <c r="I150" s="140"/>
      <c r="J150" s="141">
        <f>ROUND($I$150*$H$150,2)</f>
        <v>0</v>
      </c>
      <c r="K150" s="142"/>
      <c r="L150" s="143"/>
      <c r="M150" s="144"/>
      <c r="N150" s="145" t="s">
        <v>41</v>
      </c>
      <c r="O150" s="24"/>
      <c r="P150" s="24"/>
      <c r="Q150" s="132">
        <v>0.1</v>
      </c>
      <c r="R150" s="132">
        <f>$Q$150*$H$150</f>
        <v>0.2</v>
      </c>
      <c r="S150" s="132">
        <v>0</v>
      </c>
      <c r="T150" s="133">
        <f>$S$150*$H$150</f>
        <v>0</v>
      </c>
      <c r="AR150" s="6" t="s">
        <v>114</v>
      </c>
      <c r="AT150" s="6" t="s">
        <v>111</v>
      </c>
      <c r="AU150" s="6" t="s">
        <v>66</v>
      </c>
      <c r="AY150" s="6" t="s">
        <v>116</v>
      </c>
      <c r="BG150" s="134">
        <f>IF($N$150="zákl. přenesená",$J$150,0)</f>
        <v>0</v>
      </c>
      <c r="BJ150" s="6" t="s">
        <v>114</v>
      </c>
      <c r="BK150" s="134">
        <f>ROUND($I$150*$H$150,2)</f>
        <v>0</v>
      </c>
    </row>
    <row r="151" spans="2:47" s="6" customFormat="1" ht="16.5" customHeight="1">
      <c r="B151" s="23"/>
      <c r="C151" s="24"/>
      <c r="D151" s="24"/>
      <c r="E151" s="24"/>
      <c r="F151" s="156" t="s">
        <v>292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U151" s="6" t="s">
        <v>66</v>
      </c>
    </row>
    <row r="152" spans="2:63" s="6" customFormat="1" ht="15.75" customHeight="1">
      <c r="B152" s="23"/>
      <c r="C152" s="122" t="s">
        <v>293</v>
      </c>
      <c r="D152" s="122" t="s">
        <v>111</v>
      </c>
      <c r="E152" s="123" t="s">
        <v>294</v>
      </c>
      <c r="F152" s="124" t="s">
        <v>295</v>
      </c>
      <c r="G152" s="125" t="s">
        <v>296</v>
      </c>
      <c r="H152" s="126">
        <v>5.96</v>
      </c>
      <c r="I152" s="127"/>
      <c r="J152" s="128">
        <f>ROUND($I$152*$H$152,2)</f>
        <v>0</v>
      </c>
      <c r="K152" s="129"/>
      <c r="L152" s="43"/>
      <c r="M152" s="130"/>
      <c r="N152" s="131" t="s">
        <v>41</v>
      </c>
      <c r="O152" s="132">
        <v>2.99</v>
      </c>
      <c r="P152" s="132">
        <f>$O$152*$H$152</f>
        <v>17.820400000000003</v>
      </c>
      <c r="Q152" s="132">
        <v>0</v>
      </c>
      <c r="R152" s="132">
        <f>$Q$152*$H$152</f>
        <v>0</v>
      </c>
      <c r="S152" s="132">
        <v>0</v>
      </c>
      <c r="T152" s="133">
        <f>$S$152*$H$152</f>
        <v>0</v>
      </c>
      <c r="AR152" s="6" t="s">
        <v>114</v>
      </c>
      <c r="AT152" s="6" t="s">
        <v>115</v>
      </c>
      <c r="AU152" s="6" t="s">
        <v>66</v>
      </c>
      <c r="AY152" s="6" t="s">
        <v>116</v>
      </c>
      <c r="BG152" s="134">
        <f>IF($N$152="zákl. přenesená",$J$152,0)</f>
        <v>0</v>
      </c>
      <c r="BJ152" s="6" t="s">
        <v>114</v>
      </c>
      <c r="BK152" s="134">
        <f>ROUND($I$152*$H$152,2)</f>
        <v>0</v>
      </c>
    </row>
    <row r="153" spans="2:63" s="6" customFormat="1" ht="15.75" customHeight="1">
      <c r="B153" s="23"/>
      <c r="C153" s="122" t="s">
        <v>297</v>
      </c>
      <c r="D153" s="122" t="s">
        <v>111</v>
      </c>
      <c r="E153" s="123" t="s">
        <v>298</v>
      </c>
      <c r="F153" s="124" t="s">
        <v>299</v>
      </c>
      <c r="G153" s="125" t="s">
        <v>296</v>
      </c>
      <c r="H153" s="126">
        <v>4.43</v>
      </c>
      <c r="I153" s="127"/>
      <c r="J153" s="128">
        <f>ROUND($I$153*$H$153,2)</f>
        <v>0</v>
      </c>
      <c r="K153" s="129"/>
      <c r="L153" s="43"/>
      <c r="M153" s="130"/>
      <c r="N153" s="131" t="s">
        <v>41</v>
      </c>
      <c r="O153" s="132">
        <v>1.251</v>
      </c>
      <c r="P153" s="132">
        <f>$O$153*$H$153</f>
        <v>5.541929999999999</v>
      </c>
      <c r="Q153" s="132">
        <v>0</v>
      </c>
      <c r="R153" s="132">
        <f>$Q$153*$H$153</f>
        <v>0</v>
      </c>
      <c r="S153" s="132">
        <v>0</v>
      </c>
      <c r="T153" s="133">
        <f>$S$153*$H$153</f>
        <v>0</v>
      </c>
      <c r="AR153" s="6" t="s">
        <v>114</v>
      </c>
      <c r="AT153" s="6" t="s">
        <v>115</v>
      </c>
      <c r="AU153" s="6" t="s">
        <v>66</v>
      </c>
      <c r="AY153" s="6" t="s">
        <v>116</v>
      </c>
      <c r="BG153" s="134">
        <f>IF($N$153="zákl. přenesená",$J$153,0)</f>
        <v>0</v>
      </c>
      <c r="BJ153" s="6" t="s">
        <v>114</v>
      </c>
      <c r="BK153" s="134">
        <f>ROUND($I$153*$H$153,2)</f>
        <v>0</v>
      </c>
    </row>
    <row r="154" spans="2:63" s="6" customFormat="1" ht="15.75" customHeight="1">
      <c r="B154" s="23"/>
      <c r="C154" s="135" t="s">
        <v>300</v>
      </c>
      <c r="D154" s="135" t="s">
        <v>117</v>
      </c>
      <c r="E154" s="136" t="s">
        <v>301</v>
      </c>
      <c r="F154" s="137" t="s">
        <v>302</v>
      </c>
      <c r="G154" s="138" t="s">
        <v>296</v>
      </c>
      <c r="H154" s="139">
        <v>4.43</v>
      </c>
      <c r="I154" s="140"/>
      <c r="J154" s="141">
        <f>ROUND($I$154*$H$154,2)</f>
        <v>0</v>
      </c>
      <c r="K154" s="142"/>
      <c r="L154" s="143"/>
      <c r="M154" s="144"/>
      <c r="N154" s="145" t="s">
        <v>41</v>
      </c>
      <c r="O154" s="24"/>
      <c r="P154" s="24"/>
      <c r="Q154" s="132">
        <v>0</v>
      </c>
      <c r="R154" s="132">
        <f>$Q$154*$H$154</f>
        <v>0</v>
      </c>
      <c r="S154" s="132">
        <v>0</v>
      </c>
      <c r="T154" s="133">
        <f>$S$154*$H$154</f>
        <v>0</v>
      </c>
      <c r="AR154" s="6" t="s">
        <v>114</v>
      </c>
      <c r="AT154" s="6" t="s">
        <v>111</v>
      </c>
      <c r="AU154" s="6" t="s">
        <v>66</v>
      </c>
      <c r="AY154" s="6" t="s">
        <v>116</v>
      </c>
      <c r="BG154" s="134">
        <f>IF($N$154="zákl. přenesená",$J$154,0)</f>
        <v>0</v>
      </c>
      <c r="BJ154" s="6" t="s">
        <v>114</v>
      </c>
      <c r="BK154" s="134">
        <f>ROUND($I$154*$H$154,2)</f>
        <v>0</v>
      </c>
    </row>
    <row r="155" spans="2:63" s="6" customFormat="1" ht="15.75" customHeight="1">
      <c r="B155" s="23"/>
      <c r="C155" s="122" t="s">
        <v>303</v>
      </c>
      <c r="D155" s="122" t="s">
        <v>111</v>
      </c>
      <c r="E155" s="123" t="s">
        <v>304</v>
      </c>
      <c r="F155" s="124" t="s">
        <v>305</v>
      </c>
      <c r="G155" s="125" t="s">
        <v>296</v>
      </c>
      <c r="H155" s="126">
        <v>1.52</v>
      </c>
      <c r="I155" s="127"/>
      <c r="J155" s="128">
        <f>ROUND($I$155*$H$155,2)</f>
        <v>0</v>
      </c>
      <c r="K155" s="129"/>
      <c r="L155" s="43"/>
      <c r="M155" s="130"/>
      <c r="N155" s="131" t="s">
        <v>41</v>
      </c>
      <c r="O155" s="132">
        <v>0.84</v>
      </c>
      <c r="P155" s="132">
        <f>$O$155*$H$155</f>
        <v>1.2768</v>
      </c>
      <c r="Q155" s="132">
        <v>0</v>
      </c>
      <c r="R155" s="132">
        <f>$Q$155*$H$155</f>
        <v>0</v>
      </c>
      <c r="S155" s="132">
        <v>0</v>
      </c>
      <c r="T155" s="133">
        <f>$S$155*$H$155</f>
        <v>0</v>
      </c>
      <c r="AR155" s="6" t="s">
        <v>114</v>
      </c>
      <c r="AT155" s="6" t="s">
        <v>115</v>
      </c>
      <c r="AU155" s="6" t="s">
        <v>66</v>
      </c>
      <c r="AY155" s="6" t="s">
        <v>116</v>
      </c>
      <c r="BG155" s="134">
        <f>IF($N$155="zákl. přenesená",$J$155,0)</f>
        <v>0</v>
      </c>
      <c r="BJ155" s="6" t="s">
        <v>114</v>
      </c>
      <c r="BK155" s="134">
        <f>ROUND($I$155*$H$155,2)</f>
        <v>0</v>
      </c>
    </row>
    <row r="156" spans="2:63" s="6" customFormat="1" ht="15.75" customHeight="1">
      <c r="B156" s="23"/>
      <c r="C156" s="122" t="s">
        <v>306</v>
      </c>
      <c r="D156" s="122" t="s">
        <v>111</v>
      </c>
      <c r="E156" s="123" t="s">
        <v>307</v>
      </c>
      <c r="F156" s="124" t="s">
        <v>308</v>
      </c>
      <c r="G156" s="125" t="s">
        <v>296</v>
      </c>
      <c r="H156" s="126">
        <v>4.43</v>
      </c>
      <c r="I156" s="127"/>
      <c r="J156" s="128">
        <f>ROUND($I$156*$H$156,2)</f>
        <v>0</v>
      </c>
      <c r="K156" s="129"/>
      <c r="L156" s="43"/>
      <c r="M156" s="130"/>
      <c r="N156" s="131" t="s">
        <v>41</v>
      </c>
      <c r="O156" s="132">
        <v>0.2</v>
      </c>
      <c r="P156" s="132">
        <f>$O$156*$H$156</f>
        <v>0.886</v>
      </c>
      <c r="Q156" s="132">
        <v>0</v>
      </c>
      <c r="R156" s="132">
        <f>$Q$156*$H$156</f>
        <v>0</v>
      </c>
      <c r="S156" s="132">
        <v>0</v>
      </c>
      <c r="T156" s="133">
        <f>$S$156*$H$156</f>
        <v>0</v>
      </c>
      <c r="AR156" s="6" t="s">
        <v>114</v>
      </c>
      <c r="AT156" s="6" t="s">
        <v>115</v>
      </c>
      <c r="AU156" s="6" t="s">
        <v>66</v>
      </c>
      <c r="AY156" s="6" t="s">
        <v>116</v>
      </c>
      <c r="BG156" s="134">
        <f>IF($N$156="zákl. přenesená",$J$156,0)</f>
        <v>0</v>
      </c>
      <c r="BJ156" s="6" t="s">
        <v>114</v>
      </c>
      <c r="BK156" s="134">
        <f>ROUND($I$156*$H$156,2)</f>
        <v>0</v>
      </c>
    </row>
    <row r="157" spans="2:63" s="6" customFormat="1" ht="15.75" customHeight="1">
      <c r="B157" s="23"/>
      <c r="C157" s="122" t="s">
        <v>309</v>
      </c>
      <c r="D157" s="122" t="s">
        <v>111</v>
      </c>
      <c r="E157" s="123" t="s">
        <v>310</v>
      </c>
      <c r="F157" s="124" t="s">
        <v>311</v>
      </c>
      <c r="G157" s="125" t="s">
        <v>312</v>
      </c>
      <c r="H157" s="126">
        <v>19.88</v>
      </c>
      <c r="I157" s="127"/>
      <c r="J157" s="128">
        <f>ROUND($I$157*$H$157,2)</f>
        <v>0</v>
      </c>
      <c r="K157" s="129"/>
      <c r="L157" s="43"/>
      <c r="M157" s="130"/>
      <c r="N157" s="131" t="s">
        <v>41</v>
      </c>
      <c r="O157" s="132">
        <v>0.762</v>
      </c>
      <c r="P157" s="132">
        <f>$O$157*$H$157</f>
        <v>15.14856</v>
      </c>
      <c r="Q157" s="132">
        <v>0</v>
      </c>
      <c r="R157" s="132">
        <f>$Q$157*$H$157</f>
        <v>0</v>
      </c>
      <c r="S157" s="132">
        <v>0</v>
      </c>
      <c r="T157" s="133">
        <f>$S$157*$H$157</f>
        <v>0</v>
      </c>
      <c r="AR157" s="6" t="s">
        <v>114</v>
      </c>
      <c r="AT157" s="6" t="s">
        <v>115</v>
      </c>
      <c r="AU157" s="6" t="s">
        <v>66</v>
      </c>
      <c r="AY157" s="6" t="s">
        <v>116</v>
      </c>
      <c r="BG157" s="134">
        <f>IF($N$157="zákl. přenesená",$J$157,0)</f>
        <v>0</v>
      </c>
      <c r="BJ157" s="6" t="s">
        <v>114</v>
      </c>
      <c r="BK157" s="134">
        <f>ROUND($I$157*$H$157,2)</f>
        <v>0</v>
      </c>
    </row>
    <row r="158" spans="2:63" s="6" customFormat="1" ht="15.75" customHeight="1">
      <c r="B158" s="23"/>
      <c r="C158" s="135" t="s">
        <v>313</v>
      </c>
      <c r="D158" s="135" t="s">
        <v>117</v>
      </c>
      <c r="E158" s="136" t="s">
        <v>314</v>
      </c>
      <c r="F158" s="137" t="s">
        <v>315</v>
      </c>
      <c r="G158" s="138" t="s">
        <v>296</v>
      </c>
      <c r="H158" s="139">
        <v>0.994</v>
      </c>
      <c r="I158" s="140"/>
      <c r="J158" s="141">
        <f>ROUND($I$158*$H$158,2)</f>
        <v>0</v>
      </c>
      <c r="K158" s="142"/>
      <c r="L158" s="143"/>
      <c r="M158" s="144"/>
      <c r="N158" s="145" t="s">
        <v>41</v>
      </c>
      <c r="O158" s="24"/>
      <c r="P158" s="24"/>
      <c r="Q158" s="132">
        <v>0</v>
      </c>
      <c r="R158" s="132">
        <f>$Q$158*$H$158</f>
        <v>0</v>
      </c>
      <c r="S158" s="132">
        <v>0</v>
      </c>
      <c r="T158" s="133">
        <f>$S$158*$H$158</f>
        <v>0</v>
      </c>
      <c r="AR158" s="6" t="s">
        <v>114</v>
      </c>
      <c r="AT158" s="6" t="s">
        <v>111</v>
      </c>
      <c r="AU158" s="6" t="s">
        <v>66</v>
      </c>
      <c r="AY158" s="6" t="s">
        <v>116</v>
      </c>
      <c r="BG158" s="134">
        <f>IF($N$158="zákl. přenesená",$J$158,0)</f>
        <v>0</v>
      </c>
      <c r="BJ158" s="6" t="s">
        <v>114</v>
      </c>
      <c r="BK158" s="134">
        <f>ROUND($I$158*$H$158,2)</f>
        <v>0</v>
      </c>
    </row>
    <row r="159" spans="2:51" s="6" customFormat="1" ht="15.75" customHeight="1">
      <c r="B159" s="146"/>
      <c r="C159" s="147"/>
      <c r="D159" s="148" t="s">
        <v>120</v>
      </c>
      <c r="E159" s="147"/>
      <c r="F159" s="149" t="s">
        <v>316</v>
      </c>
      <c r="G159" s="147"/>
      <c r="H159" s="150">
        <v>0.994</v>
      </c>
      <c r="J159" s="147"/>
      <c r="K159" s="147"/>
      <c r="L159" s="151"/>
      <c r="M159" s="152"/>
      <c r="N159" s="147"/>
      <c r="O159" s="147"/>
      <c r="P159" s="147"/>
      <c r="Q159" s="147"/>
      <c r="R159" s="147"/>
      <c r="S159" s="147"/>
      <c r="T159" s="153"/>
      <c r="AT159" s="154" t="s">
        <v>120</v>
      </c>
      <c r="AU159" s="154" t="s">
        <v>66</v>
      </c>
      <c r="AV159" s="154" t="s">
        <v>75</v>
      </c>
      <c r="AW159" s="154" t="s">
        <v>66</v>
      </c>
      <c r="AX159" s="154" t="s">
        <v>73</v>
      </c>
      <c r="AY159" s="154" t="s">
        <v>116</v>
      </c>
    </row>
    <row r="160" spans="2:63" s="6" customFormat="1" ht="15.75" customHeight="1">
      <c r="B160" s="23"/>
      <c r="C160" s="135" t="s">
        <v>317</v>
      </c>
      <c r="D160" s="135" t="s">
        <v>117</v>
      </c>
      <c r="E160" s="136" t="s">
        <v>318</v>
      </c>
      <c r="F160" s="137" t="s">
        <v>319</v>
      </c>
      <c r="G160" s="138" t="s">
        <v>296</v>
      </c>
      <c r="H160" s="139">
        <v>1.988</v>
      </c>
      <c r="I160" s="140"/>
      <c r="J160" s="141">
        <f>ROUND($I$160*$H$160,2)</f>
        <v>0</v>
      </c>
      <c r="K160" s="142"/>
      <c r="L160" s="143"/>
      <c r="M160" s="144"/>
      <c r="N160" s="145" t="s">
        <v>41</v>
      </c>
      <c r="O160" s="24"/>
      <c r="P160" s="24"/>
      <c r="Q160" s="132">
        <v>0</v>
      </c>
      <c r="R160" s="132">
        <f>$Q$160*$H$160</f>
        <v>0</v>
      </c>
      <c r="S160" s="132">
        <v>0</v>
      </c>
      <c r="T160" s="133">
        <f>$S$160*$H$160</f>
        <v>0</v>
      </c>
      <c r="AR160" s="6" t="s">
        <v>114</v>
      </c>
      <c r="AT160" s="6" t="s">
        <v>111</v>
      </c>
      <c r="AU160" s="6" t="s">
        <v>66</v>
      </c>
      <c r="AY160" s="6" t="s">
        <v>116</v>
      </c>
      <c r="BG160" s="134">
        <f>IF($N$160="zákl. přenesená",$J$160,0)</f>
        <v>0</v>
      </c>
      <c r="BJ160" s="6" t="s">
        <v>114</v>
      </c>
      <c r="BK160" s="134">
        <f>ROUND($I$160*$H$160,2)</f>
        <v>0</v>
      </c>
    </row>
    <row r="161" spans="2:51" s="6" customFormat="1" ht="15.75" customHeight="1">
      <c r="B161" s="146"/>
      <c r="C161" s="147"/>
      <c r="D161" s="148" t="s">
        <v>120</v>
      </c>
      <c r="E161" s="147"/>
      <c r="F161" s="149" t="s">
        <v>320</v>
      </c>
      <c r="G161" s="147"/>
      <c r="H161" s="150">
        <v>1.988</v>
      </c>
      <c r="J161" s="147"/>
      <c r="K161" s="147"/>
      <c r="L161" s="151"/>
      <c r="M161" s="152"/>
      <c r="N161" s="147"/>
      <c r="O161" s="147"/>
      <c r="P161" s="147"/>
      <c r="Q161" s="147"/>
      <c r="R161" s="147"/>
      <c r="S161" s="147"/>
      <c r="T161" s="153"/>
      <c r="AT161" s="154" t="s">
        <v>120</v>
      </c>
      <c r="AU161" s="154" t="s">
        <v>66</v>
      </c>
      <c r="AV161" s="154" t="s">
        <v>75</v>
      </c>
      <c r="AW161" s="154" t="s">
        <v>66</v>
      </c>
      <c r="AX161" s="154" t="s">
        <v>73</v>
      </c>
      <c r="AY161" s="154" t="s">
        <v>116</v>
      </c>
    </row>
    <row r="162" spans="2:63" s="6" customFormat="1" ht="15.75" customHeight="1">
      <c r="B162" s="23"/>
      <c r="C162" s="122" t="s">
        <v>321</v>
      </c>
      <c r="D162" s="122" t="s">
        <v>65</v>
      </c>
      <c r="E162" s="123" t="s">
        <v>310</v>
      </c>
      <c r="F162" s="124" t="s">
        <v>311</v>
      </c>
      <c r="G162" s="125" t="s">
        <v>312</v>
      </c>
      <c r="H162" s="126">
        <v>19.88</v>
      </c>
      <c r="I162" s="127"/>
      <c r="J162" s="128">
        <f>ROUND($I$162*$H$162,2)</f>
        <v>0</v>
      </c>
      <c r="K162" s="129"/>
      <c r="L162" s="43"/>
      <c r="M162" s="130"/>
      <c r="N162" s="131" t="s">
        <v>41</v>
      </c>
      <c r="O162" s="132">
        <v>0.381</v>
      </c>
      <c r="P162" s="132">
        <f>$O$162*$H$162</f>
        <v>7.57428</v>
      </c>
      <c r="Q162" s="132">
        <v>0</v>
      </c>
      <c r="R162" s="132">
        <f>$Q$162*$H$162</f>
        <v>0</v>
      </c>
      <c r="S162" s="132">
        <v>0</v>
      </c>
      <c r="T162" s="133">
        <f>$S$162*$H$162</f>
        <v>0</v>
      </c>
      <c r="AR162" s="6" t="s">
        <v>114</v>
      </c>
      <c r="AT162" s="6" t="s">
        <v>115</v>
      </c>
      <c r="AU162" s="6" t="s">
        <v>66</v>
      </c>
      <c r="AY162" s="6" t="s">
        <v>116</v>
      </c>
      <c r="BG162" s="134">
        <f>IF($N$162="zákl. přenesená",$J$162,0)</f>
        <v>0</v>
      </c>
      <c r="BJ162" s="6" t="s">
        <v>114</v>
      </c>
      <c r="BK162" s="134">
        <f>ROUND($I$162*$H$162,2)</f>
        <v>0</v>
      </c>
    </row>
    <row r="163" spans="2:63" s="6" customFormat="1" ht="15.75" customHeight="1">
      <c r="B163" s="23"/>
      <c r="C163" s="122" t="s">
        <v>322</v>
      </c>
      <c r="D163" s="122" t="s">
        <v>323</v>
      </c>
      <c r="E163" s="123" t="s">
        <v>324</v>
      </c>
      <c r="F163" s="124" t="s">
        <v>325</v>
      </c>
      <c r="G163" s="125" t="s">
        <v>111</v>
      </c>
      <c r="H163" s="126">
        <v>327</v>
      </c>
      <c r="I163" s="127"/>
      <c r="J163" s="128">
        <f>ROUND($I$163*$H$163,2)</f>
        <v>0</v>
      </c>
      <c r="K163" s="129"/>
      <c r="L163" s="43"/>
      <c r="M163" s="130"/>
      <c r="N163" s="131" t="s">
        <v>41</v>
      </c>
      <c r="O163" s="132">
        <v>0.306</v>
      </c>
      <c r="P163" s="132">
        <f>$O$163*$H$163</f>
        <v>100.062</v>
      </c>
      <c r="Q163" s="132">
        <v>0</v>
      </c>
      <c r="R163" s="132">
        <f>$Q$163*$H$163</f>
        <v>0</v>
      </c>
      <c r="S163" s="132">
        <v>0</v>
      </c>
      <c r="T163" s="133">
        <f>$S$163*$H$163</f>
        <v>0</v>
      </c>
      <c r="AR163" s="6" t="s">
        <v>114</v>
      </c>
      <c r="AT163" s="6" t="s">
        <v>115</v>
      </c>
      <c r="AU163" s="6" t="s">
        <v>66</v>
      </c>
      <c r="AY163" s="6" t="s">
        <v>116</v>
      </c>
      <c r="BG163" s="134">
        <f>IF($N$163="zákl. přenesená",$J$163,0)</f>
        <v>0</v>
      </c>
      <c r="BJ163" s="6" t="s">
        <v>114</v>
      </c>
      <c r="BK163" s="134">
        <f>ROUND($I$163*$H$163,2)</f>
        <v>0</v>
      </c>
    </row>
    <row r="164" spans="2:63" s="6" customFormat="1" ht="15.75" customHeight="1">
      <c r="B164" s="23"/>
      <c r="C164" s="122" t="s">
        <v>326</v>
      </c>
      <c r="D164" s="122" t="s">
        <v>111</v>
      </c>
      <c r="E164" s="123" t="s">
        <v>327</v>
      </c>
      <c r="F164" s="124" t="s">
        <v>328</v>
      </c>
      <c r="G164" s="125" t="s">
        <v>111</v>
      </c>
      <c r="H164" s="126">
        <v>237</v>
      </c>
      <c r="I164" s="127"/>
      <c r="J164" s="128">
        <f>ROUND($I$164*$H$164,2)</f>
        <v>0</v>
      </c>
      <c r="K164" s="129"/>
      <c r="L164" s="43"/>
      <c r="M164" s="130"/>
      <c r="N164" s="131" t="s">
        <v>41</v>
      </c>
      <c r="O164" s="132">
        <v>0.118</v>
      </c>
      <c r="P164" s="132">
        <f>$O$164*$H$164</f>
        <v>27.965999999999998</v>
      </c>
      <c r="Q164" s="132">
        <v>0</v>
      </c>
      <c r="R164" s="132">
        <f>$Q$164*$H$164</f>
        <v>0</v>
      </c>
      <c r="S164" s="132">
        <v>0</v>
      </c>
      <c r="T164" s="133">
        <f>$S$164*$H$164</f>
        <v>0</v>
      </c>
      <c r="AR164" s="6" t="s">
        <v>114</v>
      </c>
      <c r="AT164" s="6" t="s">
        <v>115</v>
      </c>
      <c r="AU164" s="6" t="s">
        <v>66</v>
      </c>
      <c r="AY164" s="6" t="s">
        <v>116</v>
      </c>
      <c r="BG164" s="134">
        <f>IF($N$164="zákl. přenesená",$J$164,0)</f>
        <v>0</v>
      </c>
      <c r="BJ164" s="6" t="s">
        <v>114</v>
      </c>
      <c r="BK164" s="134">
        <f>ROUND($I$164*$H$164,2)</f>
        <v>0</v>
      </c>
    </row>
    <row r="165" spans="2:63" s="6" customFormat="1" ht="15.75" customHeight="1">
      <c r="B165" s="23"/>
      <c r="C165" s="122" t="s">
        <v>329</v>
      </c>
      <c r="D165" s="122" t="s">
        <v>323</v>
      </c>
      <c r="E165" s="123" t="s">
        <v>330</v>
      </c>
      <c r="F165" s="124" t="s">
        <v>331</v>
      </c>
      <c r="G165" s="125" t="s">
        <v>111</v>
      </c>
      <c r="H165" s="126">
        <v>212</v>
      </c>
      <c r="I165" s="127"/>
      <c r="J165" s="128">
        <f>ROUND($I$165*$H$165,2)</f>
        <v>0</v>
      </c>
      <c r="K165" s="129"/>
      <c r="L165" s="43"/>
      <c r="M165" s="130"/>
      <c r="N165" s="131" t="s">
        <v>41</v>
      </c>
      <c r="O165" s="132">
        <v>0.4896</v>
      </c>
      <c r="P165" s="132">
        <f>$O$165*$H$165</f>
        <v>103.7952</v>
      </c>
      <c r="Q165" s="132">
        <v>0</v>
      </c>
      <c r="R165" s="132">
        <f>$Q$165*$H$165</f>
        <v>0</v>
      </c>
      <c r="S165" s="132">
        <v>0</v>
      </c>
      <c r="T165" s="133">
        <f>$S$165*$H$165</f>
        <v>0</v>
      </c>
      <c r="AR165" s="6" t="s">
        <v>114</v>
      </c>
      <c r="AT165" s="6" t="s">
        <v>115</v>
      </c>
      <c r="AU165" s="6" t="s">
        <v>66</v>
      </c>
      <c r="AY165" s="6" t="s">
        <v>116</v>
      </c>
      <c r="BG165" s="134">
        <f>IF($N$165="zákl. přenesená",$J$165,0)</f>
        <v>0</v>
      </c>
      <c r="BJ165" s="6" t="s">
        <v>114</v>
      </c>
      <c r="BK165" s="134">
        <f>ROUND($I$165*$H$165,2)</f>
        <v>0</v>
      </c>
    </row>
    <row r="166" spans="2:63" s="6" customFormat="1" ht="15.75" customHeight="1">
      <c r="B166" s="23"/>
      <c r="C166" s="122" t="s">
        <v>332</v>
      </c>
      <c r="D166" s="122" t="s">
        <v>111</v>
      </c>
      <c r="E166" s="123" t="s">
        <v>333</v>
      </c>
      <c r="F166" s="124" t="s">
        <v>334</v>
      </c>
      <c r="G166" s="125" t="s">
        <v>111</v>
      </c>
      <c r="H166" s="126">
        <v>212</v>
      </c>
      <c r="I166" s="127"/>
      <c r="J166" s="128">
        <f>ROUND($I$166*$H$166,2)</f>
        <v>0</v>
      </c>
      <c r="K166" s="129"/>
      <c r="L166" s="43"/>
      <c r="M166" s="130"/>
      <c r="N166" s="131" t="s">
        <v>41</v>
      </c>
      <c r="O166" s="132">
        <v>0.206</v>
      </c>
      <c r="P166" s="132">
        <f>$O$166*$H$166</f>
        <v>43.672</v>
      </c>
      <c r="Q166" s="132">
        <v>0</v>
      </c>
      <c r="R166" s="132">
        <f>$Q$166*$H$166</f>
        <v>0</v>
      </c>
      <c r="S166" s="132">
        <v>0</v>
      </c>
      <c r="T166" s="133">
        <f>$S$166*$H$166</f>
        <v>0</v>
      </c>
      <c r="AR166" s="6" t="s">
        <v>114</v>
      </c>
      <c r="AT166" s="6" t="s">
        <v>115</v>
      </c>
      <c r="AU166" s="6" t="s">
        <v>66</v>
      </c>
      <c r="AY166" s="6" t="s">
        <v>116</v>
      </c>
      <c r="BG166" s="134">
        <f>IF($N$166="zákl. přenesená",$J$166,0)</f>
        <v>0</v>
      </c>
      <c r="BJ166" s="6" t="s">
        <v>114</v>
      </c>
      <c r="BK166" s="134">
        <f>ROUND($I$166*$H$166,2)</f>
        <v>0</v>
      </c>
    </row>
    <row r="167" spans="2:63" s="6" customFormat="1" ht="15.75" customHeight="1">
      <c r="B167" s="23"/>
      <c r="C167" s="122" t="s">
        <v>335</v>
      </c>
      <c r="D167" s="122" t="s">
        <v>323</v>
      </c>
      <c r="E167" s="123" t="s">
        <v>336</v>
      </c>
      <c r="F167" s="124" t="s">
        <v>337</v>
      </c>
      <c r="G167" s="125" t="s">
        <v>111</v>
      </c>
      <c r="H167" s="126">
        <v>238</v>
      </c>
      <c r="I167" s="127"/>
      <c r="J167" s="128">
        <f>ROUND($I$167*$H$167,2)</f>
        <v>0</v>
      </c>
      <c r="K167" s="129"/>
      <c r="L167" s="43"/>
      <c r="M167" s="130"/>
      <c r="N167" s="131" t="s">
        <v>41</v>
      </c>
      <c r="O167" s="132">
        <v>1.05</v>
      </c>
      <c r="P167" s="132">
        <f>$O$167*$H$167</f>
        <v>249.9</v>
      </c>
      <c r="Q167" s="132">
        <v>0</v>
      </c>
      <c r="R167" s="132">
        <f>$Q$167*$H$167</f>
        <v>0</v>
      </c>
      <c r="S167" s="132">
        <v>0</v>
      </c>
      <c r="T167" s="133">
        <f>$S$167*$H$167</f>
        <v>0</v>
      </c>
      <c r="AR167" s="6" t="s">
        <v>114</v>
      </c>
      <c r="AT167" s="6" t="s">
        <v>115</v>
      </c>
      <c r="AU167" s="6" t="s">
        <v>66</v>
      </c>
      <c r="AY167" s="6" t="s">
        <v>116</v>
      </c>
      <c r="BG167" s="134">
        <f>IF($N$167="zákl. přenesená",$J$167,0)</f>
        <v>0</v>
      </c>
      <c r="BJ167" s="6" t="s">
        <v>114</v>
      </c>
      <c r="BK167" s="134">
        <f>ROUND($I$167*$H$167,2)</f>
        <v>0</v>
      </c>
    </row>
    <row r="168" spans="2:63" s="6" customFormat="1" ht="15.75" customHeight="1">
      <c r="B168" s="23"/>
      <c r="C168" s="122" t="s">
        <v>338</v>
      </c>
      <c r="D168" s="122" t="s">
        <v>111</v>
      </c>
      <c r="E168" s="123" t="s">
        <v>339</v>
      </c>
      <c r="F168" s="124" t="s">
        <v>340</v>
      </c>
      <c r="G168" s="125" t="s">
        <v>111</v>
      </c>
      <c r="H168" s="126">
        <v>238</v>
      </c>
      <c r="I168" s="127"/>
      <c r="J168" s="128">
        <f>ROUND($I$168*$H$168,2)</f>
        <v>0</v>
      </c>
      <c r="K168" s="129"/>
      <c r="L168" s="43"/>
      <c r="M168" s="130"/>
      <c r="N168" s="131" t="s">
        <v>41</v>
      </c>
      <c r="O168" s="132">
        <v>0.337</v>
      </c>
      <c r="P168" s="132">
        <f>$O$168*$H$168</f>
        <v>80.206</v>
      </c>
      <c r="Q168" s="132">
        <v>0</v>
      </c>
      <c r="R168" s="132">
        <f>$Q$168*$H$168</f>
        <v>0</v>
      </c>
      <c r="S168" s="132">
        <v>0</v>
      </c>
      <c r="T168" s="133">
        <f>$S$168*$H$168</f>
        <v>0</v>
      </c>
      <c r="AR168" s="6" t="s">
        <v>114</v>
      </c>
      <c r="AT168" s="6" t="s">
        <v>115</v>
      </c>
      <c r="AU168" s="6" t="s">
        <v>66</v>
      </c>
      <c r="AY168" s="6" t="s">
        <v>116</v>
      </c>
      <c r="BG168" s="134">
        <f>IF($N$168="zákl. přenesená",$J$168,0)</f>
        <v>0</v>
      </c>
      <c r="BJ168" s="6" t="s">
        <v>114</v>
      </c>
      <c r="BK168" s="134">
        <f>ROUND($I$168*$H$168,2)</f>
        <v>0</v>
      </c>
    </row>
    <row r="169" spans="2:63" s="6" customFormat="1" ht="15.75" customHeight="1">
      <c r="B169" s="23"/>
      <c r="C169" s="122" t="s">
        <v>341</v>
      </c>
      <c r="D169" s="122" t="s">
        <v>111</v>
      </c>
      <c r="E169" s="123" t="s">
        <v>342</v>
      </c>
      <c r="F169" s="124" t="s">
        <v>343</v>
      </c>
      <c r="G169" s="125" t="s">
        <v>111</v>
      </c>
      <c r="H169" s="126">
        <v>296</v>
      </c>
      <c r="I169" s="127"/>
      <c r="J169" s="128">
        <f>ROUND($I$169*$H$169,2)</f>
        <v>0</v>
      </c>
      <c r="K169" s="129"/>
      <c r="L169" s="43"/>
      <c r="M169" s="130"/>
      <c r="N169" s="131" t="s">
        <v>41</v>
      </c>
      <c r="O169" s="132">
        <v>0.073</v>
      </c>
      <c r="P169" s="132">
        <f>$O$169*$H$169</f>
        <v>21.607999999999997</v>
      </c>
      <c r="Q169" s="132">
        <v>0</v>
      </c>
      <c r="R169" s="132">
        <f>$Q$169*$H$169</f>
        <v>0</v>
      </c>
      <c r="S169" s="132">
        <v>0</v>
      </c>
      <c r="T169" s="133">
        <f>$S$169*$H$169</f>
        <v>0</v>
      </c>
      <c r="AR169" s="6" t="s">
        <v>114</v>
      </c>
      <c r="AT169" s="6" t="s">
        <v>115</v>
      </c>
      <c r="AU169" s="6" t="s">
        <v>66</v>
      </c>
      <c r="AY169" s="6" t="s">
        <v>116</v>
      </c>
      <c r="BG169" s="134">
        <f>IF($N$169="zákl. přenesená",$J$169,0)</f>
        <v>0</v>
      </c>
      <c r="BJ169" s="6" t="s">
        <v>114</v>
      </c>
      <c r="BK169" s="134">
        <f>ROUND($I$169*$H$169,2)</f>
        <v>0</v>
      </c>
    </row>
    <row r="170" spans="2:63" s="6" customFormat="1" ht="15.75" customHeight="1">
      <c r="B170" s="23"/>
      <c r="C170" s="122" t="s">
        <v>344</v>
      </c>
      <c r="D170" s="122" t="s">
        <v>111</v>
      </c>
      <c r="E170" s="123" t="s">
        <v>345</v>
      </c>
      <c r="F170" s="124" t="s">
        <v>346</v>
      </c>
      <c r="G170" s="125" t="s">
        <v>111</v>
      </c>
      <c r="H170" s="126">
        <v>296</v>
      </c>
      <c r="I170" s="127"/>
      <c r="J170" s="128">
        <f>ROUND($I$170*$H$170,2)</f>
        <v>0</v>
      </c>
      <c r="K170" s="129"/>
      <c r="L170" s="43"/>
      <c r="M170" s="130"/>
      <c r="N170" s="131" t="s">
        <v>41</v>
      </c>
      <c r="O170" s="132">
        <v>0.009</v>
      </c>
      <c r="P170" s="132">
        <f>$O$170*$H$170</f>
        <v>2.6639999999999997</v>
      </c>
      <c r="Q170" s="132">
        <v>0</v>
      </c>
      <c r="R170" s="132">
        <f>$Q$170*$H$170</f>
        <v>0</v>
      </c>
      <c r="S170" s="132">
        <v>0</v>
      </c>
      <c r="T170" s="133">
        <f>$S$170*$H$170</f>
        <v>0</v>
      </c>
      <c r="AR170" s="6" t="s">
        <v>114</v>
      </c>
      <c r="AT170" s="6" t="s">
        <v>115</v>
      </c>
      <c r="AU170" s="6" t="s">
        <v>66</v>
      </c>
      <c r="AY170" s="6" t="s">
        <v>116</v>
      </c>
      <c r="BG170" s="134">
        <f>IF($N$170="zákl. přenesená",$J$170,0)</f>
        <v>0</v>
      </c>
      <c r="BJ170" s="6" t="s">
        <v>114</v>
      </c>
      <c r="BK170" s="134">
        <f>ROUND($I$170*$H$170,2)</f>
        <v>0</v>
      </c>
    </row>
    <row r="171" spans="2:63" s="6" customFormat="1" ht="15.75" customHeight="1">
      <c r="B171" s="23"/>
      <c r="C171" s="122" t="s">
        <v>347</v>
      </c>
      <c r="D171" s="122" t="s">
        <v>111</v>
      </c>
      <c r="E171" s="123" t="s">
        <v>307</v>
      </c>
      <c r="F171" s="124" t="s">
        <v>308</v>
      </c>
      <c r="G171" s="125" t="s">
        <v>296</v>
      </c>
      <c r="H171" s="126">
        <v>46.62</v>
      </c>
      <c r="I171" s="127"/>
      <c r="J171" s="128">
        <f>ROUND($I$171*$H$171,2)</f>
        <v>0</v>
      </c>
      <c r="K171" s="129"/>
      <c r="L171" s="43"/>
      <c r="M171" s="130"/>
      <c r="N171" s="131" t="s">
        <v>41</v>
      </c>
      <c r="O171" s="132">
        <v>0.2</v>
      </c>
      <c r="P171" s="132">
        <f>$O$171*$H$171</f>
        <v>9.324</v>
      </c>
      <c r="Q171" s="132">
        <v>0</v>
      </c>
      <c r="R171" s="132">
        <f>$Q$171*$H$171</f>
        <v>0</v>
      </c>
      <c r="S171" s="132">
        <v>0</v>
      </c>
      <c r="T171" s="133">
        <f>$S$171*$H$171</f>
        <v>0</v>
      </c>
      <c r="AR171" s="6" t="s">
        <v>114</v>
      </c>
      <c r="AT171" s="6" t="s">
        <v>115</v>
      </c>
      <c r="AU171" s="6" t="s">
        <v>66</v>
      </c>
      <c r="AY171" s="6" t="s">
        <v>116</v>
      </c>
      <c r="BG171" s="134">
        <f>IF($N$171="zákl. přenesená",$J$171,0)</f>
        <v>0</v>
      </c>
      <c r="BJ171" s="6" t="s">
        <v>114</v>
      </c>
      <c r="BK171" s="134">
        <f>ROUND($I$171*$H$171,2)</f>
        <v>0</v>
      </c>
    </row>
    <row r="172" spans="2:63" s="6" customFormat="1" ht="15.75" customHeight="1">
      <c r="B172" s="23"/>
      <c r="C172" s="122" t="s">
        <v>348</v>
      </c>
      <c r="D172" s="122" t="s">
        <v>111</v>
      </c>
      <c r="E172" s="123" t="s">
        <v>349</v>
      </c>
      <c r="F172" s="124" t="s">
        <v>350</v>
      </c>
      <c r="G172" s="125" t="s">
        <v>111</v>
      </c>
      <c r="H172" s="126">
        <v>65</v>
      </c>
      <c r="I172" s="127"/>
      <c r="J172" s="128">
        <f>ROUND($I$172*$H$172,2)</f>
        <v>0</v>
      </c>
      <c r="K172" s="129"/>
      <c r="L172" s="43"/>
      <c r="M172" s="130"/>
      <c r="N172" s="131" t="s">
        <v>41</v>
      </c>
      <c r="O172" s="132">
        <v>0.1</v>
      </c>
      <c r="P172" s="132">
        <f>$O$172*$H$172</f>
        <v>6.5</v>
      </c>
      <c r="Q172" s="132">
        <v>0</v>
      </c>
      <c r="R172" s="132">
        <f>$Q$172*$H$172</f>
        <v>0</v>
      </c>
      <c r="S172" s="132">
        <v>0</v>
      </c>
      <c r="T172" s="133">
        <f>$S$172*$H$172</f>
        <v>0</v>
      </c>
      <c r="AR172" s="6" t="s">
        <v>114</v>
      </c>
      <c r="AT172" s="6" t="s">
        <v>115</v>
      </c>
      <c r="AU172" s="6" t="s">
        <v>66</v>
      </c>
      <c r="AY172" s="6" t="s">
        <v>116</v>
      </c>
      <c r="BG172" s="134">
        <f>IF($N$172="zákl. přenesená",$J$172,0)</f>
        <v>0</v>
      </c>
      <c r="BJ172" s="6" t="s">
        <v>114</v>
      </c>
      <c r="BK172" s="134">
        <f>ROUND($I$172*$H$172,2)</f>
        <v>0</v>
      </c>
    </row>
    <row r="173" spans="2:63" s="6" customFormat="1" ht="15.75" customHeight="1">
      <c r="B173" s="23"/>
      <c r="C173" s="135" t="s">
        <v>351</v>
      </c>
      <c r="D173" s="135" t="s">
        <v>117</v>
      </c>
      <c r="E173" s="136" t="s">
        <v>318</v>
      </c>
      <c r="F173" s="137" t="s">
        <v>319</v>
      </c>
      <c r="G173" s="138" t="s">
        <v>296</v>
      </c>
      <c r="H173" s="139">
        <v>1.3</v>
      </c>
      <c r="I173" s="140"/>
      <c r="J173" s="141">
        <f>ROUND($I$173*$H$173,2)</f>
        <v>0</v>
      </c>
      <c r="K173" s="142"/>
      <c r="L173" s="143"/>
      <c r="M173" s="144"/>
      <c r="N173" s="145" t="s">
        <v>41</v>
      </c>
      <c r="O173" s="24"/>
      <c r="P173" s="24"/>
      <c r="Q173" s="132">
        <v>0</v>
      </c>
      <c r="R173" s="132">
        <f>$Q$173*$H$173</f>
        <v>0</v>
      </c>
      <c r="S173" s="132">
        <v>0</v>
      </c>
      <c r="T173" s="133">
        <f>$S$173*$H$173</f>
        <v>0</v>
      </c>
      <c r="AR173" s="6" t="s">
        <v>114</v>
      </c>
      <c r="AT173" s="6" t="s">
        <v>111</v>
      </c>
      <c r="AU173" s="6" t="s">
        <v>66</v>
      </c>
      <c r="AY173" s="6" t="s">
        <v>116</v>
      </c>
      <c r="BG173" s="134">
        <f>IF($N$173="zákl. přenesená",$J$173,0)</f>
        <v>0</v>
      </c>
      <c r="BJ173" s="6" t="s">
        <v>114</v>
      </c>
      <c r="BK173" s="134">
        <f>ROUND($I$173*$H$173,2)</f>
        <v>0</v>
      </c>
    </row>
    <row r="174" spans="2:51" s="6" customFormat="1" ht="15.75" customHeight="1">
      <c r="B174" s="146"/>
      <c r="C174" s="147"/>
      <c r="D174" s="148" t="s">
        <v>120</v>
      </c>
      <c r="E174" s="147"/>
      <c r="F174" s="149" t="s">
        <v>352</v>
      </c>
      <c r="G174" s="147"/>
      <c r="H174" s="150">
        <v>1.3</v>
      </c>
      <c r="J174" s="147"/>
      <c r="K174" s="147"/>
      <c r="L174" s="151"/>
      <c r="M174" s="152"/>
      <c r="N174" s="147"/>
      <c r="O174" s="147"/>
      <c r="P174" s="147"/>
      <c r="Q174" s="147"/>
      <c r="R174" s="147"/>
      <c r="S174" s="147"/>
      <c r="T174" s="153"/>
      <c r="AT174" s="154" t="s">
        <v>120</v>
      </c>
      <c r="AU174" s="154" t="s">
        <v>66</v>
      </c>
      <c r="AV174" s="154" t="s">
        <v>75</v>
      </c>
      <c r="AW174" s="154" t="s">
        <v>66</v>
      </c>
      <c r="AX174" s="154" t="s">
        <v>73</v>
      </c>
      <c r="AY174" s="154" t="s">
        <v>116</v>
      </c>
    </row>
    <row r="175" spans="2:63" s="6" customFormat="1" ht="15.75" customHeight="1">
      <c r="B175" s="23"/>
      <c r="C175" s="135" t="s">
        <v>353</v>
      </c>
      <c r="D175" s="135" t="s">
        <v>117</v>
      </c>
      <c r="E175" s="136" t="s">
        <v>354</v>
      </c>
      <c r="F175" s="137" t="s">
        <v>355</v>
      </c>
      <c r="G175" s="138" t="s">
        <v>210</v>
      </c>
      <c r="H175" s="139">
        <v>3.445</v>
      </c>
      <c r="I175" s="140"/>
      <c r="J175" s="141">
        <f>ROUND($I$175*$H$175,2)</f>
        <v>0</v>
      </c>
      <c r="K175" s="142"/>
      <c r="L175" s="143"/>
      <c r="M175" s="144"/>
      <c r="N175" s="145" t="s">
        <v>41</v>
      </c>
      <c r="O175" s="24"/>
      <c r="P175" s="24"/>
      <c r="Q175" s="132">
        <v>0</v>
      </c>
      <c r="R175" s="132">
        <f>$Q$175*$H$175</f>
        <v>0</v>
      </c>
      <c r="S175" s="132">
        <v>0</v>
      </c>
      <c r="T175" s="133">
        <f>$S$175*$H$175</f>
        <v>0</v>
      </c>
      <c r="AR175" s="6" t="s">
        <v>114</v>
      </c>
      <c r="AT175" s="6" t="s">
        <v>111</v>
      </c>
      <c r="AU175" s="6" t="s">
        <v>66</v>
      </c>
      <c r="AY175" s="6" t="s">
        <v>116</v>
      </c>
      <c r="BG175" s="134">
        <f>IF($N$175="zákl. přenesená",$J$175,0)</f>
        <v>0</v>
      </c>
      <c r="BJ175" s="6" t="s">
        <v>114</v>
      </c>
      <c r="BK175" s="134">
        <f>ROUND($I$175*$H$175,2)</f>
        <v>0</v>
      </c>
    </row>
    <row r="176" spans="2:47" s="6" customFormat="1" ht="16.5" customHeight="1">
      <c r="B176" s="23"/>
      <c r="C176" s="24"/>
      <c r="D176" s="24"/>
      <c r="E176" s="24"/>
      <c r="F176" s="156" t="s">
        <v>356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U176" s="6" t="s">
        <v>66</v>
      </c>
    </row>
    <row r="177" spans="2:51" s="6" customFormat="1" ht="15.75" customHeight="1">
      <c r="B177" s="146"/>
      <c r="C177" s="147"/>
      <c r="D177" s="148" t="s">
        <v>120</v>
      </c>
      <c r="E177" s="147"/>
      <c r="F177" s="149" t="s">
        <v>357</v>
      </c>
      <c r="G177" s="147"/>
      <c r="H177" s="150">
        <v>3.445</v>
      </c>
      <c r="J177" s="147"/>
      <c r="K177" s="147"/>
      <c r="L177" s="151"/>
      <c r="M177" s="152"/>
      <c r="N177" s="147"/>
      <c r="O177" s="147"/>
      <c r="P177" s="147"/>
      <c r="Q177" s="147"/>
      <c r="R177" s="147"/>
      <c r="S177" s="147"/>
      <c r="T177" s="153"/>
      <c r="AT177" s="154" t="s">
        <v>120</v>
      </c>
      <c r="AU177" s="154" t="s">
        <v>66</v>
      </c>
      <c r="AV177" s="154" t="s">
        <v>75</v>
      </c>
      <c r="AW177" s="154" t="s">
        <v>66</v>
      </c>
      <c r="AX177" s="154" t="s">
        <v>73</v>
      </c>
      <c r="AY177" s="154" t="s">
        <v>116</v>
      </c>
    </row>
    <row r="178" spans="2:63" s="6" customFormat="1" ht="15.75" customHeight="1">
      <c r="B178" s="23"/>
      <c r="C178" s="122" t="s">
        <v>358</v>
      </c>
      <c r="D178" s="122" t="s">
        <v>111</v>
      </c>
      <c r="E178" s="123" t="s">
        <v>359</v>
      </c>
      <c r="F178" s="124" t="s">
        <v>360</v>
      </c>
      <c r="G178" s="125" t="s">
        <v>111</v>
      </c>
      <c r="H178" s="126">
        <v>428</v>
      </c>
      <c r="I178" s="127"/>
      <c r="J178" s="128">
        <f>ROUND($I$178*$H$178,2)</f>
        <v>0</v>
      </c>
      <c r="K178" s="129"/>
      <c r="L178" s="43"/>
      <c r="M178" s="130"/>
      <c r="N178" s="131" t="s">
        <v>41</v>
      </c>
      <c r="O178" s="132">
        <v>0.029</v>
      </c>
      <c r="P178" s="132">
        <f>$O$178*$H$178</f>
        <v>12.412</v>
      </c>
      <c r="Q178" s="132">
        <v>0</v>
      </c>
      <c r="R178" s="132">
        <f>$Q$178*$H$178</f>
        <v>0</v>
      </c>
      <c r="S178" s="132">
        <v>0</v>
      </c>
      <c r="T178" s="133">
        <f>$S$178*$H$178</f>
        <v>0</v>
      </c>
      <c r="AR178" s="6" t="s">
        <v>114</v>
      </c>
      <c r="AT178" s="6" t="s">
        <v>115</v>
      </c>
      <c r="AU178" s="6" t="s">
        <v>66</v>
      </c>
      <c r="AY178" s="6" t="s">
        <v>116</v>
      </c>
      <c r="BG178" s="134">
        <f>IF($N$178="zákl. přenesená",$J$178,0)</f>
        <v>0</v>
      </c>
      <c r="BJ178" s="6" t="s">
        <v>114</v>
      </c>
      <c r="BK178" s="134">
        <f>ROUND($I$178*$H$178,2)</f>
        <v>0</v>
      </c>
    </row>
    <row r="179" spans="2:63" s="6" customFormat="1" ht="15.75" customHeight="1">
      <c r="B179" s="23"/>
      <c r="C179" s="135" t="s">
        <v>361</v>
      </c>
      <c r="D179" s="135" t="s">
        <v>117</v>
      </c>
      <c r="E179" s="136" t="s">
        <v>314</v>
      </c>
      <c r="F179" s="137" t="s">
        <v>315</v>
      </c>
      <c r="G179" s="138" t="s">
        <v>296</v>
      </c>
      <c r="H179" s="139">
        <v>2.568</v>
      </c>
      <c r="I179" s="140"/>
      <c r="J179" s="141">
        <f>ROUND($I$179*$H$179,2)</f>
        <v>0</v>
      </c>
      <c r="K179" s="142"/>
      <c r="L179" s="143"/>
      <c r="M179" s="144"/>
      <c r="N179" s="145" t="s">
        <v>41</v>
      </c>
      <c r="O179" s="24"/>
      <c r="P179" s="24"/>
      <c r="Q179" s="132">
        <v>0</v>
      </c>
      <c r="R179" s="132">
        <f>$Q$179*$H$179</f>
        <v>0</v>
      </c>
      <c r="S179" s="132">
        <v>0</v>
      </c>
      <c r="T179" s="133">
        <f>$S$179*$H$179</f>
        <v>0</v>
      </c>
      <c r="AR179" s="6" t="s">
        <v>114</v>
      </c>
      <c r="AT179" s="6" t="s">
        <v>111</v>
      </c>
      <c r="AU179" s="6" t="s">
        <v>66</v>
      </c>
      <c r="AY179" s="6" t="s">
        <v>116</v>
      </c>
      <c r="BG179" s="134">
        <f>IF($N$179="zákl. přenesená",$J$179,0)</f>
        <v>0</v>
      </c>
      <c r="BJ179" s="6" t="s">
        <v>114</v>
      </c>
      <c r="BK179" s="134">
        <f>ROUND($I$179*$H$179,2)</f>
        <v>0</v>
      </c>
    </row>
    <row r="180" spans="2:51" s="6" customFormat="1" ht="15.75" customHeight="1">
      <c r="B180" s="146"/>
      <c r="C180" s="147"/>
      <c r="D180" s="148" t="s">
        <v>120</v>
      </c>
      <c r="E180" s="147"/>
      <c r="F180" s="149" t="s">
        <v>362</v>
      </c>
      <c r="G180" s="147"/>
      <c r="H180" s="150">
        <v>2.568</v>
      </c>
      <c r="J180" s="147"/>
      <c r="K180" s="147"/>
      <c r="L180" s="151"/>
      <c r="M180" s="152"/>
      <c r="N180" s="147"/>
      <c r="O180" s="147"/>
      <c r="P180" s="147"/>
      <c r="Q180" s="147"/>
      <c r="R180" s="147"/>
      <c r="S180" s="147"/>
      <c r="T180" s="153"/>
      <c r="AT180" s="154" t="s">
        <v>120</v>
      </c>
      <c r="AU180" s="154" t="s">
        <v>66</v>
      </c>
      <c r="AV180" s="154" t="s">
        <v>75</v>
      </c>
      <c r="AW180" s="154" t="s">
        <v>66</v>
      </c>
      <c r="AX180" s="154" t="s">
        <v>73</v>
      </c>
      <c r="AY180" s="154" t="s">
        <v>116</v>
      </c>
    </row>
    <row r="181" spans="2:63" s="6" customFormat="1" ht="15.75" customHeight="1">
      <c r="B181" s="23"/>
      <c r="C181" s="135" t="s">
        <v>363</v>
      </c>
      <c r="D181" s="135" t="s">
        <v>117</v>
      </c>
      <c r="E181" s="136" t="s">
        <v>318</v>
      </c>
      <c r="F181" s="137" t="s">
        <v>319</v>
      </c>
      <c r="G181" s="138" t="s">
        <v>296</v>
      </c>
      <c r="H181" s="139">
        <v>0.428</v>
      </c>
      <c r="I181" s="140"/>
      <c r="J181" s="141">
        <f>ROUND($I$181*$H$181,2)</f>
        <v>0</v>
      </c>
      <c r="K181" s="142"/>
      <c r="L181" s="143"/>
      <c r="M181" s="144"/>
      <c r="N181" s="145" t="s">
        <v>41</v>
      </c>
      <c r="O181" s="24"/>
      <c r="P181" s="24"/>
      <c r="Q181" s="132">
        <v>0</v>
      </c>
      <c r="R181" s="132">
        <f>$Q$181*$H$181</f>
        <v>0</v>
      </c>
      <c r="S181" s="132">
        <v>0</v>
      </c>
      <c r="T181" s="133">
        <f>$S$181*$H$181</f>
        <v>0</v>
      </c>
      <c r="AR181" s="6" t="s">
        <v>114</v>
      </c>
      <c r="AT181" s="6" t="s">
        <v>111</v>
      </c>
      <c r="AU181" s="6" t="s">
        <v>66</v>
      </c>
      <c r="AY181" s="6" t="s">
        <v>116</v>
      </c>
      <c r="BG181" s="134">
        <f>IF($N$181="zákl. přenesená",$J$181,0)</f>
        <v>0</v>
      </c>
      <c r="BJ181" s="6" t="s">
        <v>114</v>
      </c>
      <c r="BK181" s="134">
        <f>ROUND($I$181*$H$181,2)</f>
        <v>0</v>
      </c>
    </row>
    <row r="182" spans="2:51" s="6" customFormat="1" ht="15.75" customHeight="1">
      <c r="B182" s="146"/>
      <c r="C182" s="147"/>
      <c r="D182" s="148" t="s">
        <v>120</v>
      </c>
      <c r="E182" s="147"/>
      <c r="F182" s="149" t="s">
        <v>364</v>
      </c>
      <c r="G182" s="147"/>
      <c r="H182" s="150">
        <v>0.428</v>
      </c>
      <c r="J182" s="147"/>
      <c r="K182" s="147"/>
      <c r="L182" s="151"/>
      <c r="M182" s="152"/>
      <c r="N182" s="147"/>
      <c r="O182" s="147"/>
      <c r="P182" s="147"/>
      <c r="Q182" s="147"/>
      <c r="R182" s="147"/>
      <c r="S182" s="147"/>
      <c r="T182" s="153"/>
      <c r="AT182" s="154" t="s">
        <v>120</v>
      </c>
      <c r="AU182" s="154" t="s">
        <v>66</v>
      </c>
      <c r="AV182" s="154" t="s">
        <v>75</v>
      </c>
      <c r="AW182" s="154" t="s">
        <v>66</v>
      </c>
      <c r="AX182" s="154" t="s">
        <v>73</v>
      </c>
      <c r="AY182" s="154" t="s">
        <v>116</v>
      </c>
    </row>
    <row r="183" spans="2:63" s="6" customFormat="1" ht="15.75" customHeight="1">
      <c r="B183" s="23"/>
      <c r="C183" s="135" t="s">
        <v>365</v>
      </c>
      <c r="D183" s="135" t="s">
        <v>117</v>
      </c>
      <c r="E183" s="136" t="s">
        <v>366</v>
      </c>
      <c r="F183" s="137" t="s">
        <v>367</v>
      </c>
      <c r="G183" s="138" t="s">
        <v>210</v>
      </c>
      <c r="H183" s="139">
        <v>61.632</v>
      </c>
      <c r="I183" s="140"/>
      <c r="J183" s="141">
        <f>ROUND($I$183*$H$183,2)</f>
        <v>0</v>
      </c>
      <c r="K183" s="142"/>
      <c r="L183" s="143"/>
      <c r="M183" s="144"/>
      <c r="N183" s="145" t="s">
        <v>41</v>
      </c>
      <c r="O183" s="24"/>
      <c r="P183" s="24"/>
      <c r="Q183" s="132">
        <v>1</v>
      </c>
      <c r="R183" s="132">
        <f>$Q$183*$H$183</f>
        <v>61.632</v>
      </c>
      <c r="S183" s="132">
        <v>0</v>
      </c>
      <c r="T183" s="133">
        <f>$S$183*$H$183</f>
        <v>0</v>
      </c>
      <c r="AR183" s="6" t="s">
        <v>114</v>
      </c>
      <c r="AT183" s="6" t="s">
        <v>111</v>
      </c>
      <c r="AU183" s="6" t="s">
        <v>66</v>
      </c>
      <c r="AY183" s="6" t="s">
        <v>116</v>
      </c>
      <c r="BG183" s="134">
        <f>IF($N$183="zákl. přenesená",$J$183,0)</f>
        <v>0</v>
      </c>
      <c r="BJ183" s="6" t="s">
        <v>114</v>
      </c>
      <c r="BK183" s="134">
        <f>ROUND($I$183*$H$183,2)</f>
        <v>0</v>
      </c>
    </row>
    <row r="184" spans="2:51" s="6" customFormat="1" ht="15.75" customHeight="1">
      <c r="B184" s="146"/>
      <c r="C184" s="147"/>
      <c r="D184" s="148" t="s">
        <v>120</v>
      </c>
      <c r="E184" s="147"/>
      <c r="F184" s="149" t="s">
        <v>368</v>
      </c>
      <c r="G184" s="147"/>
      <c r="H184" s="150">
        <v>61.632</v>
      </c>
      <c r="J184" s="147"/>
      <c r="K184" s="147"/>
      <c r="L184" s="151"/>
      <c r="M184" s="152"/>
      <c r="N184" s="147"/>
      <c r="O184" s="147"/>
      <c r="P184" s="147"/>
      <c r="Q184" s="147"/>
      <c r="R184" s="147"/>
      <c r="S184" s="147"/>
      <c r="T184" s="153"/>
      <c r="AT184" s="154" t="s">
        <v>120</v>
      </c>
      <c r="AU184" s="154" t="s">
        <v>66</v>
      </c>
      <c r="AV184" s="154" t="s">
        <v>75</v>
      </c>
      <c r="AW184" s="154" t="s">
        <v>66</v>
      </c>
      <c r="AX184" s="154" t="s">
        <v>73</v>
      </c>
      <c r="AY184" s="154" t="s">
        <v>116</v>
      </c>
    </row>
    <row r="185" spans="2:63" s="6" customFormat="1" ht="15.75" customHeight="1">
      <c r="B185" s="23"/>
      <c r="C185" s="122" t="s">
        <v>369</v>
      </c>
      <c r="D185" s="122" t="s">
        <v>111</v>
      </c>
      <c r="E185" s="123" t="s">
        <v>370</v>
      </c>
      <c r="F185" s="124" t="s">
        <v>371</v>
      </c>
      <c r="G185" s="125" t="s">
        <v>133</v>
      </c>
      <c r="H185" s="126">
        <v>58</v>
      </c>
      <c r="I185" s="127"/>
      <c r="J185" s="128">
        <f>ROUND($I$185*$H$185,2)</f>
        <v>0</v>
      </c>
      <c r="K185" s="129"/>
      <c r="L185" s="43"/>
      <c r="M185" s="130"/>
      <c r="N185" s="131" t="s">
        <v>41</v>
      </c>
      <c r="O185" s="132">
        <v>0.032</v>
      </c>
      <c r="P185" s="132">
        <f>$O$185*$H$185</f>
        <v>1.856</v>
      </c>
      <c r="Q185" s="132">
        <v>0</v>
      </c>
      <c r="R185" s="132">
        <f>$Q$185*$H$185</f>
        <v>0</v>
      </c>
      <c r="S185" s="132">
        <v>0</v>
      </c>
      <c r="T185" s="133">
        <f>$S$185*$H$185</f>
        <v>0</v>
      </c>
      <c r="AR185" s="6" t="s">
        <v>114</v>
      </c>
      <c r="AT185" s="6" t="s">
        <v>115</v>
      </c>
      <c r="AU185" s="6" t="s">
        <v>66</v>
      </c>
      <c r="AY185" s="6" t="s">
        <v>116</v>
      </c>
      <c r="BG185" s="134">
        <f>IF($N$185="zákl. přenesená",$J$185,0)</f>
        <v>0</v>
      </c>
      <c r="BJ185" s="6" t="s">
        <v>114</v>
      </c>
      <c r="BK185" s="134">
        <f>ROUND($I$185*$H$185,2)</f>
        <v>0</v>
      </c>
    </row>
    <row r="186" spans="2:63" s="6" customFormat="1" ht="15.75" customHeight="1">
      <c r="B186" s="23"/>
      <c r="C186" s="135" t="s">
        <v>372</v>
      </c>
      <c r="D186" s="135" t="s">
        <v>117</v>
      </c>
      <c r="E186" s="136" t="s">
        <v>314</v>
      </c>
      <c r="F186" s="137" t="s">
        <v>315</v>
      </c>
      <c r="G186" s="138" t="s">
        <v>296</v>
      </c>
      <c r="H186" s="139">
        <v>0.87</v>
      </c>
      <c r="I186" s="140"/>
      <c r="J186" s="141">
        <f>ROUND($I$186*$H$186,2)</f>
        <v>0</v>
      </c>
      <c r="K186" s="142"/>
      <c r="L186" s="143"/>
      <c r="M186" s="144"/>
      <c r="N186" s="145" t="s">
        <v>41</v>
      </c>
      <c r="O186" s="24"/>
      <c r="P186" s="24"/>
      <c r="Q186" s="132">
        <v>0</v>
      </c>
      <c r="R186" s="132">
        <f>$Q$186*$H$186</f>
        <v>0</v>
      </c>
      <c r="S186" s="132">
        <v>0</v>
      </c>
      <c r="T186" s="133">
        <f>$S$186*$H$186</f>
        <v>0</v>
      </c>
      <c r="AR186" s="6" t="s">
        <v>114</v>
      </c>
      <c r="AT186" s="6" t="s">
        <v>111</v>
      </c>
      <c r="AU186" s="6" t="s">
        <v>66</v>
      </c>
      <c r="AY186" s="6" t="s">
        <v>116</v>
      </c>
      <c r="BG186" s="134">
        <f>IF($N$186="zákl. přenesená",$J$186,0)</f>
        <v>0</v>
      </c>
      <c r="BJ186" s="6" t="s">
        <v>114</v>
      </c>
      <c r="BK186" s="134">
        <f>ROUND($I$186*$H$186,2)</f>
        <v>0</v>
      </c>
    </row>
    <row r="187" spans="2:51" s="6" customFormat="1" ht="15.75" customHeight="1">
      <c r="B187" s="146"/>
      <c r="C187" s="147"/>
      <c r="D187" s="148" t="s">
        <v>120</v>
      </c>
      <c r="E187" s="147"/>
      <c r="F187" s="149" t="s">
        <v>373</v>
      </c>
      <c r="G187" s="147"/>
      <c r="H187" s="150">
        <v>0.87</v>
      </c>
      <c r="J187" s="147"/>
      <c r="K187" s="147"/>
      <c r="L187" s="151"/>
      <c r="M187" s="152"/>
      <c r="N187" s="147"/>
      <c r="O187" s="147"/>
      <c r="P187" s="147"/>
      <c r="Q187" s="147"/>
      <c r="R187" s="147"/>
      <c r="S187" s="147"/>
      <c r="T187" s="153"/>
      <c r="AT187" s="154" t="s">
        <v>120</v>
      </c>
      <c r="AU187" s="154" t="s">
        <v>66</v>
      </c>
      <c r="AV187" s="154" t="s">
        <v>75</v>
      </c>
      <c r="AW187" s="154" t="s">
        <v>66</v>
      </c>
      <c r="AX187" s="154" t="s">
        <v>73</v>
      </c>
      <c r="AY187" s="154" t="s">
        <v>116</v>
      </c>
    </row>
    <row r="188" spans="2:63" s="6" customFormat="1" ht="15.75" customHeight="1">
      <c r="B188" s="23"/>
      <c r="C188" s="135" t="s">
        <v>374</v>
      </c>
      <c r="D188" s="135" t="s">
        <v>117</v>
      </c>
      <c r="E188" s="136" t="s">
        <v>318</v>
      </c>
      <c r="F188" s="137" t="s">
        <v>319</v>
      </c>
      <c r="G188" s="138" t="s">
        <v>296</v>
      </c>
      <c r="H188" s="139">
        <v>0.87</v>
      </c>
      <c r="I188" s="140"/>
      <c r="J188" s="141">
        <f>ROUND($I$188*$H$188,2)</f>
        <v>0</v>
      </c>
      <c r="K188" s="142"/>
      <c r="L188" s="143"/>
      <c r="M188" s="144"/>
      <c r="N188" s="145" t="s">
        <v>41</v>
      </c>
      <c r="O188" s="24"/>
      <c r="P188" s="24"/>
      <c r="Q188" s="132">
        <v>0</v>
      </c>
      <c r="R188" s="132">
        <f>$Q$188*$H$188</f>
        <v>0</v>
      </c>
      <c r="S188" s="132">
        <v>0</v>
      </c>
      <c r="T188" s="133">
        <f>$S$188*$H$188</f>
        <v>0</v>
      </c>
      <c r="AR188" s="6" t="s">
        <v>114</v>
      </c>
      <c r="AT188" s="6" t="s">
        <v>111</v>
      </c>
      <c r="AU188" s="6" t="s">
        <v>66</v>
      </c>
      <c r="AY188" s="6" t="s">
        <v>116</v>
      </c>
      <c r="BG188" s="134">
        <f>IF($N$188="zákl. přenesená",$J$188,0)</f>
        <v>0</v>
      </c>
      <c r="BJ188" s="6" t="s">
        <v>114</v>
      </c>
      <c r="BK188" s="134">
        <f>ROUND($I$188*$H$188,2)</f>
        <v>0</v>
      </c>
    </row>
    <row r="189" spans="2:51" s="6" customFormat="1" ht="15.75" customHeight="1">
      <c r="B189" s="146"/>
      <c r="C189" s="147"/>
      <c r="D189" s="148" t="s">
        <v>120</v>
      </c>
      <c r="E189" s="147"/>
      <c r="F189" s="149" t="s">
        <v>373</v>
      </c>
      <c r="G189" s="147"/>
      <c r="H189" s="150">
        <v>0.87</v>
      </c>
      <c r="J189" s="147"/>
      <c r="K189" s="147"/>
      <c r="L189" s="151"/>
      <c r="M189" s="152"/>
      <c r="N189" s="147"/>
      <c r="O189" s="147"/>
      <c r="P189" s="147"/>
      <c r="Q189" s="147"/>
      <c r="R189" s="147"/>
      <c r="S189" s="147"/>
      <c r="T189" s="153"/>
      <c r="AT189" s="154" t="s">
        <v>120</v>
      </c>
      <c r="AU189" s="154" t="s">
        <v>66</v>
      </c>
      <c r="AV189" s="154" t="s">
        <v>75</v>
      </c>
      <c r="AW189" s="154" t="s">
        <v>66</v>
      </c>
      <c r="AX189" s="154" t="s">
        <v>73</v>
      </c>
      <c r="AY189" s="154" t="s">
        <v>116</v>
      </c>
    </row>
    <row r="190" spans="2:63" s="6" customFormat="1" ht="15.75" customHeight="1">
      <c r="B190" s="23"/>
      <c r="C190" s="135" t="s">
        <v>375</v>
      </c>
      <c r="D190" s="135" t="s">
        <v>117</v>
      </c>
      <c r="E190" s="136" t="s">
        <v>366</v>
      </c>
      <c r="F190" s="137" t="s">
        <v>367</v>
      </c>
      <c r="G190" s="138" t="s">
        <v>210</v>
      </c>
      <c r="H190" s="139">
        <v>8.352</v>
      </c>
      <c r="I190" s="140"/>
      <c r="J190" s="141">
        <f>ROUND($I$190*$H$190,2)</f>
        <v>0</v>
      </c>
      <c r="K190" s="142"/>
      <c r="L190" s="143"/>
      <c r="M190" s="144"/>
      <c r="N190" s="145" t="s">
        <v>41</v>
      </c>
      <c r="O190" s="24"/>
      <c r="P190" s="24"/>
      <c r="Q190" s="132">
        <v>1</v>
      </c>
      <c r="R190" s="132">
        <f>$Q$190*$H$190</f>
        <v>8.352</v>
      </c>
      <c r="S190" s="132">
        <v>0</v>
      </c>
      <c r="T190" s="133">
        <f>$S$190*$H$190</f>
        <v>0</v>
      </c>
      <c r="AR190" s="6" t="s">
        <v>114</v>
      </c>
      <c r="AT190" s="6" t="s">
        <v>111</v>
      </c>
      <c r="AU190" s="6" t="s">
        <v>66</v>
      </c>
      <c r="AY190" s="6" t="s">
        <v>116</v>
      </c>
      <c r="BG190" s="134">
        <f>IF($N$190="zákl. přenesená",$J$190,0)</f>
        <v>0</v>
      </c>
      <c r="BJ190" s="6" t="s">
        <v>114</v>
      </c>
      <c r="BK190" s="134">
        <f>ROUND($I$190*$H$190,2)</f>
        <v>0</v>
      </c>
    </row>
    <row r="191" spans="2:51" s="6" customFormat="1" ht="15.75" customHeight="1">
      <c r="B191" s="146"/>
      <c r="C191" s="147"/>
      <c r="D191" s="148" t="s">
        <v>120</v>
      </c>
      <c r="E191" s="147"/>
      <c r="F191" s="149" t="s">
        <v>376</v>
      </c>
      <c r="G191" s="147"/>
      <c r="H191" s="150">
        <v>8.352</v>
      </c>
      <c r="J191" s="147"/>
      <c r="K191" s="147"/>
      <c r="L191" s="151"/>
      <c r="M191" s="157"/>
      <c r="N191" s="158"/>
      <c r="O191" s="158"/>
      <c r="P191" s="158"/>
      <c r="Q191" s="158"/>
      <c r="R191" s="158"/>
      <c r="S191" s="158"/>
      <c r="T191" s="159"/>
      <c r="AT191" s="154" t="s">
        <v>120</v>
      </c>
      <c r="AU191" s="154" t="s">
        <v>66</v>
      </c>
      <c r="AV191" s="154" t="s">
        <v>75</v>
      </c>
      <c r="AW191" s="154" t="s">
        <v>66</v>
      </c>
      <c r="AX191" s="154" t="s">
        <v>73</v>
      </c>
      <c r="AY191" s="154" t="s">
        <v>116</v>
      </c>
    </row>
    <row r="192" spans="2:12" s="6" customFormat="1" ht="7.5" customHeight="1">
      <c r="B192" s="38"/>
      <c r="C192" s="39"/>
      <c r="D192" s="39"/>
      <c r="E192" s="39"/>
      <c r="F192" s="39"/>
      <c r="G192" s="39"/>
      <c r="H192" s="39"/>
      <c r="I192" s="104"/>
      <c r="J192" s="39"/>
      <c r="K192" s="39"/>
      <c r="L192" s="43"/>
    </row>
    <row r="193" s="2" customFormat="1" ht="14.25" customHeight="1"/>
  </sheetData>
  <sheetProtection password="CC35" sheet="1" objects="1" scenarios="1" formatColumns="0" formatRows="0" sort="0" autoFilter="0"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235"/>
      <c r="C1" s="235"/>
      <c r="D1" s="234" t="s">
        <v>1</v>
      </c>
      <c r="E1" s="235"/>
      <c r="F1" s="236" t="s">
        <v>592</v>
      </c>
      <c r="G1" s="241" t="s">
        <v>593</v>
      </c>
      <c r="H1" s="241"/>
      <c r="I1" s="235"/>
      <c r="J1" s="236" t="s">
        <v>594</v>
      </c>
      <c r="K1" s="234" t="s">
        <v>85</v>
      </c>
      <c r="L1" s="236" t="s">
        <v>595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9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0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87</v>
      </c>
      <c r="AT4" s="2" t="s">
        <v>88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0" t="str">
        <f>'Rekapitulace stavby'!$K$6</f>
        <v>Rumburk-VO ul.Palackého,Dlouhá,SNP</v>
      </c>
      <c r="F7" s="198"/>
      <c r="G7" s="198"/>
      <c r="H7" s="198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3" t="s">
        <v>377</v>
      </c>
      <c r="F9" s="205"/>
      <c r="G9" s="205"/>
      <c r="H9" s="20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91" t="s">
        <v>18</v>
      </c>
      <c r="J11" s="17"/>
      <c r="K11" s="27"/>
    </row>
    <row r="12" spans="2:11" s="6" customFormat="1" ht="15" customHeight="1">
      <c r="B12" s="23"/>
      <c r="C12" s="24"/>
      <c r="D12" s="19" t="s">
        <v>19</v>
      </c>
      <c r="E12" s="24"/>
      <c r="F12" s="17" t="s">
        <v>20</v>
      </c>
      <c r="G12" s="24"/>
      <c r="H12" s="24"/>
      <c r="I12" s="91" t="s">
        <v>21</v>
      </c>
      <c r="J12" s="52" t="str">
        <f>'Rekapitulace stavby'!$AN$8</f>
        <v>29.05.2019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23</v>
      </c>
      <c r="E14" s="24"/>
      <c r="F14" s="24"/>
      <c r="G14" s="24"/>
      <c r="H14" s="24"/>
      <c r="I14" s="91" t="s">
        <v>24</v>
      </c>
      <c r="J14" s="17" t="s">
        <v>25</v>
      </c>
      <c r="K14" s="27"/>
    </row>
    <row r="15" spans="2:11" s="6" customFormat="1" ht="18.75" customHeight="1">
      <c r="B15" s="23"/>
      <c r="C15" s="24"/>
      <c r="D15" s="24"/>
      <c r="E15" s="17" t="s">
        <v>26</v>
      </c>
      <c r="F15" s="24"/>
      <c r="G15" s="24"/>
      <c r="H15" s="24"/>
      <c r="I15" s="91" t="s">
        <v>27</v>
      </c>
      <c r="J15" s="17" t="s">
        <v>28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91" t="s">
        <v>24</v>
      </c>
      <c r="J17" s="17" t="str">
        <f>IF('Rekapitulace stavby'!$AN$13="","",'Rekapitulace stavby'!$AN$13)</f>
        <v>Vyplň údaj</v>
      </c>
      <c r="K17" s="27"/>
    </row>
    <row r="18" spans="2:11" s="6" customFormat="1" ht="18.75" customHeight="1">
      <c r="B18" s="23"/>
      <c r="C18" s="24"/>
      <c r="D18" s="24"/>
      <c r="E18" s="17" t="str">
        <f>IF('Rekapitulace stavby'!$E$14="","",'Rekapitulace stavby'!$E$14)</f>
        <v>Vyplň údaj</v>
      </c>
      <c r="F18" s="24"/>
      <c r="G18" s="24"/>
      <c r="H18" s="24"/>
      <c r="I18" s="91" t="s">
        <v>27</v>
      </c>
      <c r="J18" s="17" t="str">
        <f>IF('Rekapitulace stavby'!$AN$14="","",'Rekapitulace stavby'!$AN$14)</f>
        <v>Vyplň údaj</v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91" t="s">
        <v>24</v>
      </c>
      <c r="J20" s="17" t="s">
        <v>32</v>
      </c>
      <c r="K20" s="27"/>
    </row>
    <row r="21" spans="2:11" s="6" customFormat="1" ht="18.75" customHeight="1">
      <c r="B21" s="23"/>
      <c r="C21" s="24"/>
      <c r="D21" s="24"/>
      <c r="E21" s="17" t="s">
        <v>33</v>
      </c>
      <c r="F21" s="24"/>
      <c r="G21" s="24"/>
      <c r="H21" s="24"/>
      <c r="I21" s="91" t="s">
        <v>27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92" customFormat="1" ht="15.75" customHeight="1">
      <c r="B24" s="93"/>
      <c r="C24" s="94"/>
      <c r="D24" s="94"/>
      <c r="E24" s="201"/>
      <c r="F24" s="231"/>
      <c r="G24" s="231"/>
      <c r="H24" s="231"/>
      <c r="J24" s="94"/>
      <c r="K24" s="95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6"/>
    </row>
    <row r="27" spans="2:11" s="6" customFormat="1" ht="26.25" customHeight="1">
      <c r="B27" s="23"/>
      <c r="C27" s="24"/>
      <c r="D27" s="97" t="s">
        <v>36</v>
      </c>
      <c r="E27" s="24"/>
      <c r="F27" s="24"/>
      <c r="G27" s="24"/>
      <c r="H27" s="24"/>
      <c r="J27" s="67">
        <f>ROUNDUP($J$72,2)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6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8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9">
        <f>ROUNDUP(SUM($BG$72:$BG$197),2)</f>
        <v>0</v>
      </c>
      <c r="G30" s="24"/>
      <c r="H30" s="24"/>
      <c r="I30" s="100">
        <v>0.21</v>
      </c>
      <c r="J30" s="99">
        <v>0</v>
      </c>
      <c r="K30" s="27"/>
    </row>
    <row r="31" spans="2:11" s="6" customFormat="1" ht="7.5" customHeight="1">
      <c r="B31" s="23"/>
      <c r="C31" s="24"/>
      <c r="D31" s="24"/>
      <c r="E31" s="24"/>
      <c r="F31" s="24"/>
      <c r="G31" s="24"/>
      <c r="H31" s="24"/>
      <c r="J31" s="24"/>
      <c r="K31" s="27"/>
    </row>
    <row r="32" spans="2:11" s="6" customFormat="1" ht="26.25" customHeight="1">
      <c r="B32" s="23"/>
      <c r="C32" s="32"/>
      <c r="D32" s="33" t="s">
        <v>42</v>
      </c>
      <c r="E32" s="34"/>
      <c r="F32" s="34"/>
      <c r="G32" s="101" t="s">
        <v>43</v>
      </c>
      <c r="H32" s="35" t="s">
        <v>44</v>
      </c>
      <c r="I32" s="102"/>
      <c r="J32" s="36">
        <f>ROUNDUP(SUM($J$27:$J$30),2)</f>
        <v>0</v>
      </c>
      <c r="K32" s="103"/>
    </row>
    <row r="33" spans="2:11" s="6" customFormat="1" ht="15" customHeight="1">
      <c r="B33" s="38"/>
      <c r="C33" s="39"/>
      <c r="D33" s="39"/>
      <c r="E33" s="39"/>
      <c r="F33" s="39"/>
      <c r="G33" s="39"/>
      <c r="H33" s="39"/>
      <c r="I33" s="104"/>
      <c r="J33" s="39"/>
      <c r="K33" s="40"/>
    </row>
    <row r="37" spans="2:11" s="6" customFormat="1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7"/>
    </row>
    <row r="38" spans="2:21" s="6" customFormat="1" ht="37.5" customHeight="1">
      <c r="B38" s="23"/>
      <c r="C38" s="12" t="s">
        <v>91</v>
      </c>
      <c r="D38" s="24"/>
      <c r="E38" s="24"/>
      <c r="F38" s="24"/>
      <c r="G38" s="24"/>
      <c r="H38" s="24"/>
      <c r="J38" s="24"/>
      <c r="K38" s="27"/>
      <c r="T38" s="24"/>
      <c r="U38" s="24"/>
    </row>
    <row r="39" spans="2:21" s="6" customFormat="1" ht="7.5" customHeight="1">
      <c r="B39" s="23"/>
      <c r="C39" s="24"/>
      <c r="D39" s="24"/>
      <c r="E39" s="24"/>
      <c r="F39" s="24"/>
      <c r="G39" s="24"/>
      <c r="H39" s="24"/>
      <c r="J39" s="24"/>
      <c r="K39" s="27"/>
      <c r="T39" s="24"/>
      <c r="U39" s="24"/>
    </row>
    <row r="40" spans="2:21" s="6" customFormat="1" ht="15" customHeight="1">
      <c r="B40" s="23"/>
      <c r="C40" s="19" t="s">
        <v>15</v>
      </c>
      <c r="D40" s="24"/>
      <c r="E40" s="24"/>
      <c r="F40" s="24"/>
      <c r="G40" s="24"/>
      <c r="H40" s="24"/>
      <c r="J40" s="24"/>
      <c r="K40" s="27"/>
      <c r="T40" s="24"/>
      <c r="U40" s="24"/>
    </row>
    <row r="41" spans="2:21" s="6" customFormat="1" ht="16.5" customHeight="1">
      <c r="B41" s="23"/>
      <c r="C41" s="24"/>
      <c r="D41" s="24"/>
      <c r="E41" s="230" t="str">
        <f>$E$7</f>
        <v>Rumburk-VO ul.Palackého,Dlouhá,SNP</v>
      </c>
      <c r="F41" s="205"/>
      <c r="G41" s="205"/>
      <c r="H41" s="205"/>
      <c r="J41" s="24"/>
      <c r="K41" s="27"/>
      <c r="T41" s="24"/>
      <c r="U41" s="24"/>
    </row>
    <row r="42" spans="2:21" s="6" customFormat="1" ht="15" customHeight="1">
      <c r="B42" s="23"/>
      <c r="C42" s="19" t="s">
        <v>89</v>
      </c>
      <c r="D42" s="24"/>
      <c r="E42" s="24"/>
      <c r="F42" s="24"/>
      <c r="G42" s="24"/>
      <c r="H42" s="24"/>
      <c r="J42" s="24"/>
      <c r="K42" s="27"/>
      <c r="T42" s="24"/>
      <c r="U42" s="24"/>
    </row>
    <row r="43" spans="2:21" s="6" customFormat="1" ht="19.5" customHeight="1">
      <c r="B43" s="23"/>
      <c r="C43" s="24"/>
      <c r="D43" s="24"/>
      <c r="E43" s="213" t="str">
        <f>$E$9</f>
        <v>SO 02 - zádlažba </v>
      </c>
      <c r="F43" s="205"/>
      <c r="G43" s="205"/>
      <c r="H43" s="205"/>
      <c r="J43" s="24"/>
      <c r="K43" s="27"/>
      <c r="T43" s="24"/>
      <c r="U43" s="24"/>
    </row>
    <row r="44" spans="2:2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  <c r="T44" s="24"/>
      <c r="U44" s="24"/>
    </row>
    <row r="45" spans="2:21" s="6" customFormat="1" ht="18.75" customHeight="1">
      <c r="B45" s="23"/>
      <c r="C45" s="19" t="s">
        <v>19</v>
      </c>
      <c r="D45" s="24"/>
      <c r="E45" s="24"/>
      <c r="F45" s="17" t="str">
        <f>$F$12</f>
        <v>DC - Děčín</v>
      </c>
      <c r="G45" s="24"/>
      <c r="H45" s="19" t="s">
        <v>21</v>
      </c>
      <c r="J45" s="52" t="str">
        <f>IF($J$12="","",$J$12)</f>
        <v>29.05.2019</v>
      </c>
      <c r="K45" s="27"/>
      <c r="T45" s="24"/>
      <c r="U45" s="24"/>
    </row>
    <row r="46" spans="2:2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  <c r="T46" s="24"/>
      <c r="U46" s="24"/>
    </row>
    <row r="47" spans="2:21" s="6" customFormat="1" ht="15.75" customHeight="1">
      <c r="B47" s="23"/>
      <c r="C47" s="19" t="s">
        <v>23</v>
      </c>
      <c r="D47" s="24"/>
      <c r="E47" s="24"/>
      <c r="F47" s="17" t="str">
        <f>$E$15</f>
        <v>Měú Rumburk</v>
      </c>
      <c r="G47" s="24"/>
      <c r="H47" s="19" t="s">
        <v>31</v>
      </c>
      <c r="J47" s="17" t="str">
        <f>$E$21</f>
        <v>ENPRO Energo s.r.o.</v>
      </c>
      <c r="K47" s="27"/>
      <c r="T47" s="24"/>
      <c r="U47" s="24"/>
    </row>
    <row r="48" spans="2:21" s="6" customFormat="1" ht="15" customHeight="1">
      <c r="B48" s="23"/>
      <c r="C48" s="19" t="s">
        <v>29</v>
      </c>
      <c r="D48" s="24"/>
      <c r="E48" s="24"/>
      <c r="F48" s="17" t="str">
        <f>IF($E$18="","",$E$18)</f>
        <v>Vyplň údaj</v>
      </c>
      <c r="G48" s="24"/>
      <c r="H48" s="24"/>
      <c r="J48" s="24"/>
      <c r="K48" s="27"/>
      <c r="T48" s="24"/>
      <c r="U48" s="24"/>
    </row>
    <row r="49" spans="2:2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  <c r="T49" s="24"/>
      <c r="U49" s="24"/>
    </row>
    <row r="50" spans="2:21" s="6" customFormat="1" ht="30" customHeight="1">
      <c r="B50" s="23"/>
      <c r="C50" s="108" t="s">
        <v>92</v>
      </c>
      <c r="D50" s="32"/>
      <c r="E50" s="32"/>
      <c r="F50" s="32"/>
      <c r="G50" s="32"/>
      <c r="H50" s="32"/>
      <c r="I50" s="109"/>
      <c r="J50" s="110" t="s">
        <v>93</v>
      </c>
      <c r="K50" s="37"/>
      <c r="T50" s="24"/>
      <c r="U50" s="24"/>
    </row>
    <row r="51" spans="2:2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  <c r="T51" s="24"/>
      <c r="U51" s="24"/>
    </row>
    <row r="52" spans="2:47" s="6" customFormat="1" ht="30" customHeight="1">
      <c r="B52" s="23"/>
      <c r="C52" s="66" t="s">
        <v>94</v>
      </c>
      <c r="D52" s="24"/>
      <c r="E52" s="24"/>
      <c r="F52" s="24"/>
      <c r="G52" s="24"/>
      <c r="H52" s="24"/>
      <c r="J52" s="67">
        <f>ROUNDUP($J$72,2)</f>
        <v>0</v>
      </c>
      <c r="K52" s="27"/>
      <c r="T52" s="24"/>
      <c r="U52" s="24"/>
      <c r="AU52" s="6" t="s">
        <v>95</v>
      </c>
    </row>
    <row r="53" spans="2:21" s="6" customFormat="1" ht="22.5" customHeight="1">
      <c r="B53" s="23"/>
      <c r="C53" s="24"/>
      <c r="D53" s="24"/>
      <c r="E53" s="24"/>
      <c r="F53" s="24"/>
      <c r="G53" s="24"/>
      <c r="H53" s="24"/>
      <c r="J53" s="24"/>
      <c r="K53" s="27"/>
      <c r="T53" s="24"/>
      <c r="U53" s="24"/>
    </row>
    <row r="54" spans="2:21" s="6" customFormat="1" ht="7.5" customHeight="1">
      <c r="B54" s="38"/>
      <c r="C54" s="39"/>
      <c r="D54" s="39"/>
      <c r="E54" s="39"/>
      <c r="F54" s="39"/>
      <c r="G54" s="39"/>
      <c r="H54" s="39"/>
      <c r="I54" s="104"/>
      <c r="J54" s="39"/>
      <c r="K54" s="40"/>
      <c r="T54" s="24"/>
      <c r="U54" s="24"/>
    </row>
    <row r="58" spans="2:12" s="6" customFormat="1" ht="7.5" customHeight="1">
      <c r="B58" s="41"/>
      <c r="C58" s="42"/>
      <c r="D58" s="42"/>
      <c r="E58" s="42"/>
      <c r="F58" s="42"/>
      <c r="G58" s="42"/>
      <c r="H58" s="42"/>
      <c r="I58" s="106"/>
      <c r="J58" s="42"/>
      <c r="K58" s="42"/>
      <c r="L58" s="43"/>
    </row>
    <row r="59" spans="2:12" s="6" customFormat="1" ht="37.5" customHeight="1">
      <c r="B59" s="23"/>
      <c r="C59" s="12" t="s">
        <v>96</v>
      </c>
      <c r="D59" s="24"/>
      <c r="E59" s="24"/>
      <c r="F59" s="24"/>
      <c r="G59" s="24"/>
      <c r="H59" s="24"/>
      <c r="J59" s="24"/>
      <c r="K59" s="24"/>
      <c r="L59" s="43"/>
    </row>
    <row r="60" spans="2:12" s="6" customFormat="1" ht="7.5" customHeight="1">
      <c r="B60" s="23"/>
      <c r="C60" s="24"/>
      <c r="D60" s="24"/>
      <c r="E60" s="24"/>
      <c r="F60" s="24"/>
      <c r="G60" s="24"/>
      <c r="H60" s="24"/>
      <c r="J60" s="24"/>
      <c r="K60" s="24"/>
      <c r="L60" s="43"/>
    </row>
    <row r="61" spans="2:12" s="6" customFormat="1" ht="15" customHeight="1">
      <c r="B61" s="23"/>
      <c r="C61" s="19" t="s">
        <v>15</v>
      </c>
      <c r="D61" s="24"/>
      <c r="E61" s="24"/>
      <c r="F61" s="24"/>
      <c r="G61" s="24"/>
      <c r="H61" s="24"/>
      <c r="J61" s="24"/>
      <c r="K61" s="24"/>
      <c r="L61" s="43"/>
    </row>
    <row r="62" spans="2:12" s="6" customFormat="1" ht="16.5" customHeight="1">
      <c r="B62" s="23"/>
      <c r="C62" s="24"/>
      <c r="D62" s="24"/>
      <c r="E62" s="230" t="str">
        <f>$E$7</f>
        <v>Rumburk-VO ul.Palackého,Dlouhá,SNP</v>
      </c>
      <c r="F62" s="205"/>
      <c r="G62" s="205"/>
      <c r="H62" s="205"/>
      <c r="J62" s="24"/>
      <c r="K62" s="24"/>
      <c r="L62" s="43"/>
    </row>
    <row r="63" spans="2:12" s="6" customFormat="1" ht="15" customHeight="1">
      <c r="B63" s="23"/>
      <c r="C63" s="19" t="s">
        <v>89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18" customHeight="1">
      <c r="B64" s="23"/>
      <c r="C64" s="24"/>
      <c r="D64" s="24"/>
      <c r="E64" s="214" t="str">
        <f>$E$9</f>
        <v>SO 02 - zádlažba </v>
      </c>
      <c r="F64" s="205"/>
      <c r="G64" s="205"/>
      <c r="H64" s="205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8.75" customHeight="1">
      <c r="B66" s="23"/>
      <c r="C66" s="19" t="s">
        <v>19</v>
      </c>
      <c r="D66" s="24"/>
      <c r="E66" s="24"/>
      <c r="F66" s="17" t="str">
        <f>$F$12</f>
        <v>DC - Děčín</v>
      </c>
      <c r="G66" s="24"/>
      <c r="H66" s="19" t="s">
        <v>21</v>
      </c>
      <c r="J66" s="52" t="str">
        <f>IF($J$12="","",$J$12)</f>
        <v>29.05.2019</v>
      </c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.75" customHeight="1">
      <c r="B68" s="23"/>
      <c r="C68" s="19" t="s">
        <v>23</v>
      </c>
      <c r="D68" s="24"/>
      <c r="E68" s="24"/>
      <c r="F68" s="17" t="str">
        <f>$E$15</f>
        <v>Měú Rumburk</v>
      </c>
      <c r="G68" s="24"/>
      <c r="H68" s="19" t="s">
        <v>31</v>
      </c>
      <c r="J68" s="17" t="str">
        <f>$E$21</f>
        <v>ENPRO Energo s.r.o.</v>
      </c>
      <c r="K68" s="24"/>
      <c r="L68" s="43"/>
    </row>
    <row r="69" spans="2:12" s="6" customFormat="1" ht="15" customHeight="1">
      <c r="B69" s="23"/>
      <c r="C69" s="19" t="s">
        <v>29</v>
      </c>
      <c r="D69" s="24"/>
      <c r="E69" s="24"/>
      <c r="F69" s="17" t="str">
        <f>IF($E$18="","",$E$18)</f>
        <v>Vyplň údaj</v>
      </c>
      <c r="G69" s="24"/>
      <c r="H69" s="24"/>
      <c r="J69" s="24"/>
      <c r="K69" s="24"/>
      <c r="L69" s="43"/>
    </row>
    <row r="70" spans="2:12" s="6" customFormat="1" ht="11.2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20" s="111" customFormat="1" ht="30" customHeight="1">
      <c r="B71" s="112"/>
      <c r="C71" s="113" t="s">
        <v>97</v>
      </c>
      <c r="D71" s="114" t="s">
        <v>51</v>
      </c>
      <c r="E71" s="114" t="s">
        <v>47</v>
      </c>
      <c r="F71" s="114" t="s">
        <v>98</v>
      </c>
      <c r="G71" s="114" t="s">
        <v>99</v>
      </c>
      <c r="H71" s="114" t="s">
        <v>100</v>
      </c>
      <c r="I71" s="115" t="s">
        <v>101</v>
      </c>
      <c r="J71" s="114" t="s">
        <v>102</v>
      </c>
      <c r="K71" s="116" t="s">
        <v>103</v>
      </c>
      <c r="L71" s="117"/>
      <c r="M71" s="59" t="s">
        <v>104</v>
      </c>
      <c r="N71" s="60" t="s">
        <v>40</v>
      </c>
      <c r="O71" s="60" t="s">
        <v>105</v>
      </c>
      <c r="P71" s="60" t="s">
        <v>106</v>
      </c>
      <c r="Q71" s="60" t="s">
        <v>107</v>
      </c>
      <c r="R71" s="60" t="s">
        <v>108</v>
      </c>
      <c r="S71" s="60" t="s">
        <v>109</v>
      </c>
      <c r="T71" s="61" t="s">
        <v>110</v>
      </c>
    </row>
    <row r="72" spans="2:63" s="6" customFormat="1" ht="30" customHeight="1">
      <c r="B72" s="23"/>
      <c r="C72" s="66" t="s">
        <v>94</v>
      </c>
      <c r="D72" s="24"/>
      <c r="E72" s="24"/>
      <c r="F72" s="24"/>
      <c r="G72" s="24"/>
      <c r="H72" s="24"/>
      <c r="J72" s="118">
        <f>$BK$72</f>
        <v>0</v>
      </c>
      <c r="K72" s="24"/>
      <c r="L72" s="43"/>
      <c r="M72" s="63"/>
      <c r="N72" s="64"/>
      <c r="O72" s="64"/>
      <c r="P72" s="119">
        <f>SUM($P$73:$P$197)</f>
        <v>15.04415</v>
      </c>
      <c r="Q72" s="64"/>
      <c r="R72" s="119">
        <f>SUM($R$73:$R$197)</f>
        <v>0.762</v>
      </c>
      <c r="S72" s="64"/>
      <c r="T72" s="120">
        <f>SUM($T$73:$T$197)</f>
        <v>0</v>
      </c>
      <c r="AT72" s="6" t="s">
        <v>65</v>
      </c>
      <c r="AU72" s="6" t="s">
        <v>95</v>
      </c>
      <c r="BK72" s="121">
        <f>SUM($BK$73:$BK$197)</f>
        <v>0</v>
      </c>
    </row>
    <row r="73" spans="2:63" s="6" customFormat="1" ht="15.75" customHeight="1">
      <c r="B73" s="23"/>
      <c r="C73" s="122" t="s">
        <v>73</v>
      </c>
      <c r="D73" s="122" t="s">
        <v>111</v>
      </c>
      <c r="E73" s="123" t="s">
        <v>378</v>
      </c>
      <c r="F73" s="124" t="s">
        <v>379</v>
      </c>
      <c r="G73" s="125" t="s">
        <v>312</v>
      </c>
      <c r="H73" s="126">
        <v>8.05</v>
      </c>
      <c r="I73" s="127"/>
      <c r="J73" s="128">
        <f>ROUND($I$73*$H$73,2)</f>
        <v>0</v>
      </c>
      <c r="K73" s="129"/>
      <c r="L73" s="43"/>
      <c r="M73" s="130"/>
      <c r="N73" s="131" t="s">
        <v>41</v>
      </c>
      <c r="O73" s="132">
        <v>0.145</v>
      </c>
      <c r="P73" s="132">
        <f>$O$73*$H$73</f>
        <v>1.1672500000000001</v>
      </c>
      <c r="Q73" s="132">
        <v>0</v>
      </c>
      <c r="R73" s="132">
        <f>$Q$73*$H$73</f>
        <v>0</v>
      </c>
      <c r="S73" s="132">
        <v>0</v>
      </c>
      <c r="T73" s="133">
        <f>$S$73*$H$73</f>
        <v>0</v>
      </c>
      <c r="AR73" s="6" t="s">
        <v>114</v>
      </c>
      <c r="AT73" s="6" t="s">
        <v>115</v>
      </c>
      <c r="AU73" s="6" t="s">
        <v>66</v>
      </c>
      <c r="AY73" s="6" t="s">
        <v>116</v>
      </c>
      <c r="BG73" s="134">
        <f>IF($N$73="zákl. přenesená",$J$73,0)</f>
        <v>0</v>
      </c>
      <c r="BJ73" s="6" t="s">
        <v>114</v>
      </c>
      <c r="BK73" s="134">
        <f>ROUND($I$73*$H$73,2)</f>
        <v>0</v>
      </c>
    </row>
    <row r="74" spans="2:63" s="6" customFormat="1" ht="15.75" customHeight="1">
      <c r="B74" s="23"/>
      <c r="C74" s="122" t="s">
        <v>75</v>
      </c>
      <c r="D74" s="122" t="s">
        <v>111</v>
      </c>
      <c r="E74" s="123" t="s">
        <v>380</v>
      </c>
      <c r="F74" s="124" t="s">
        <v>381</v>
      </c>
      <c r="G74" s="125" t="s">
        <v>312</v>
      </c>
      <c r="H74" s="126">
        <v>8.05</v>
      </c>
      <c r="I74" s="127"/>
      <c r="J74" s="128">
        <f>ROUND($I$74*$H$74,2)</f>
        <v>0</v>
      </c>
      <c r="K74" s="129"/>
      <c r="L74" s="43"/>
      <c r="M74" s="130"/>
      <c r="N74" s="131" t="s">
        <v>41</v>
      </c>
      <c r="O74" s="132">
        <v>0.063</v>
      </c>
      <c r="P74" s="132">
        <f>$O$74*$H$74</f>
        <v>0.5071500000000001</v>
      </c>
      <c r="Q74" s="132">
        <v>0</v>
      </c>
      <c r="R74" s="132">
        <f>$Q$74*$H$74</f>
        <v>0</v>
      </c>
      <c r="S74" s="132">
        <v>0</v>
      </c>
      <c r="T74" s="133">
        <f>$S$74*$H$74</f>
        <v>0</v>
      </c>
      <c r="AR74" s="6" t="s">
        <v>114</v>
      </c>
      <c r="AT74" s="6" t="s">
        <v>115</v>
      </c>
      <c r="AU74" s="6" t="s">
        <v>66</v>
      </c>
      <c r="AY74" s="6" t="s">
        <v>116</v>
      </c>
      <c r="BG74" s="134">
        <f>IF($N$74="zákl. přenesená",$J$74,0)</f>
        <v>0</v>
      </c>
      <c r="BJ74" s="6" t="s">
        <v>114</v>
      </c>
      <c r="BK74" s="134">
        <f>ROUND($I$74*$H$74,2)</f>
        <v>0</v>
      </c>
    </row>
    <row r="75" spans="2:63" s="6" customFormat="1" ht="15.75" customHeight="1">
      <c r="B75" s="23"/>
      <c r="C75" s="122" t="s">
        <v>122</v>
      </c>
      <c r="D75" s="122" t="s">
        <v>111</v>
      </c>
      <c r="E75" s="123" t="s">
        <v>382</v>
      </c>
      <c r="F75" s="124" t="s">
        <v>383</v>
      </c>
      <c r="G75" s="125" t="s">
        <v>312</v>
      </c>
      <c r="H75" s="126">
        <v>19.05</v>
      </c>
      <c r="I75" s="127"/>
      <c r="J75" s="128">
        <f>ROUND($I$75*$H$75,2)</f>
        <v>0</v>
      </c>
      <c r="K75" s="129"/>
      <c r="L75" s="43"/>
      <c r="M75" s="130"/>
      <c r="N75" s="131" t="s">
        <v>41</v>
      </c>
      <c r="O75" s="132">
        <v>0.045</v>
      </c>
      <c r="P75" s="132">
        <f>$O$75*$H$75</f>
        <v>0.85725</v>
      </c>
      <c r="Q75" s="132">
        <v>0</v>
      </c>
      <c r="R75" s="132">
        <f>$Q$75*$H$75</f>
        <v>0</v>
      </c>
      <c r="S75" s="132">
        <v>0</v>
      </c>
      <c r="T75" s="133">
        <f>$S$75*$H$75</f>
        <v>0</v>
      </c>
      <c r="AR75" s="6" t="s">
        <v>114</v>
      </c>
      <c r="AT75" s="6" t="s">
        <v>115</v>
      </c>
      <c r="AU75" s="6" t="s">
        <v>66</v>
      </c>
      <c r="AY75" s="6" t="s">
        <v>116</v>
      </c>
      <c r="BG75" s="134">
        <f>IF($N$75="zákl. přenesená",$J$75,0)</f>
        <v>0</v>
      </c>
      <c r="BJ75" s="6" t="s">
        <v>114</v>
      </c>
      <c r="BK75" s="134">
        <f>ROUND($I$75*$H$75,2)</f>
        <v>0</v>
      </c>
    </row>
    <row r="76" spans="2:63" s="6" customFormat="1" ht="15.75" customHeight="1">
      <c r="B76" s="23"/>
      <c r="C76" s="135" t="s">
        <v>114</v>
      </c>
      <c r="D76" s="135" t="s">
        <v>117</v>
      </c>
      <c r="E76" s="136" t="s">
        <v>384</v>
      </c>
      <c r="F76" s="137" t="s">
        <v>385</v>
      </c>
      <c r="G76" s="138" t="s">
        <v>210</v>
      </c>
      <c r="H76" s="139">
        <v>0.762</v>
      </c>
      <c r="I76" s="140"/>
      <c r="J76" s="141">
        <f>ROUND($I$76*$H$76,2)</f>
        <v>0</v>
      </c>
      <c r="K76" s="142"/>
      <c r="L76" s="143"/>
      <c r="M76" s="144"/>
      <c r="N76" s="145" t="s">
        <v>41</v>
      </c>
      <c r="O76" s="24"/>
      <c r="P76" s="24"/>
      <c r="Q76" s="132">
        <v>1</v>
      </c>
      <c r="R76" s="132">
        <f>$Q$76*$H$76</f>
        <v>0.762</v>
      </c>
      <c r="S76" s="132">
        <v>0</v>
      </c>
      <c r="T76" s="133">
        <f>$S$76*$H$76</f>
        <v>0</v>
      </c>
      <c r="AR76" s="6" t="s">
        <v>114</v>
      </c>
      <c r="AT76" s="6" t="s">
        <v>111</v>
      </c>
      <c r="AU76" s="6" t="s">
        <v>66</v>
      </c>
      <c r="AY76" s="6" t="s">
        <v>116</v>
      </c>
      <c r="BG76" s="134">
        <f>IF($N$76="zákl. přenesená",$J$76,0)</f>
        <v>0</v>
      </c>
      <c r="BJ76" s="6" t="s">
        <v>114</v>
      </c>
      <c r="BK76" s="134">
        <f>ROUND($I$76*$H$76,2)</f>
        <v>0</v>
      </c>
    </row>
    <row r="77" spans="2:51" s="6" customFormat="1" ht="15.75" customHeight="1">
      <c r="B77" s="146"/>
      <c r="C77" s="147"/>
      <c r="D77" s="148" t="s">
        <v>120</v>
      </c>
      <c r="E77" s="147"/>
      <c r="F77" s="149" t="s">
        <v>386</v>
      </c>
      <c r="G77" s="147"/>
      <c r="H77" s="150">
        <v>0.762</v>
      </c>
      <c r="J77" s="147"/>
      <c r="K77" s="147"/>
      <c r="L77" s="151"/>
      <c r="M77" s="152"/>
      <c r="N77" s="147"/>
      <c r="O77" s="147"/>
      <c r="P77" s="147"/>
      <c r="Q77" s="147"/>
      <c r="R77" s="147"/>
      <c r="S77" s="147"/>
      <c r="T77" s="153"/>
      <c r="AT77" s="154" t="s">
        <v>120</v>
      </c>
      <c r="AU77" s="154" t="s">
        <v>66</v>
      </c>
      <c r="AV77" s="154" t="s">
        <v>75</v>
      </c>
      <c r="AW77" s="154" t="s">
        <v>66</v>
      </c>
      <c r="AX77" s="154" t="s">
        <v>73</v>
      </c>
      <c r="AY77" s="154" t="s">
        <v>116</v>
      </c>
    </row>
    <row r="78" spans="2:63" s="6" customFormat="1" ht="15.75" customHeight="1">
      <c r="B78" s="23"/>
      <c r="C78" s="122" t="s">
        <v>127</v>
      </c>
      <c r="D78" s="122" t="s">
        <v>111</v>
      </c>
      <c r="E78" s="123" t="s">
        <v>387</v>
      </c>
      <c r="F78" s="124" t="s">
        <v>388</v>
      </c>
      <c r="G78" s="125" t="s">
        <v>312</v>
      </c>
      <c r="H78" s="126">
        <v>38.5</v>
      </c>
      <c r="I78" s="127"/>
      <c r="J78" s="128">
        <f>ROUND($I$78*$H$78,2)</f>
        <v>0</v>
      </c>
      <c r="K78" s="129"/>
      <c r="L78" s="43"/>
      <c r="M78" s="130"/>
      <c r="N78" s="131" t="s">
        <v>41</v>
      </c>
      <c r="O78" s="132">
        <v>0.252</v>
      </c>
      <c r="P78" s="132">
        <f>$O$78*$H$78</f>
        <v>9.702</v>
      </c>
      <c r="Q78" s="132">
        <v>0</v>
      </c>
      <c r="R78" s="132">
        <f>$Q$78*$H$78</f>
        <v>0</v>
      </c>
      <c r="S78" s="132">
        <v>0</v>
      </c>
      <c r="T78" s="133">
        <f>$S$78*$H$78</f>
        <v>0</v>
      </c>
      <c r="AR78" s="6" t="s">
        <v>114</v>
      </c>
      <c r="AT78" s="6" t="s">
        <v>115</v>
      </c>
      <c r="AU78" s="6" t="s">
        <v>66</v>
      </c>
      <c r="AY78" s="6" t="s">
        <v>116</v>
      </c>
      <c r="BG78" s="134">
        <f>IF($N$78="zákl. přenesená",$J$78,0)</f>
        <v>0</v>
      </c>
      <c r="BJ78" s="6" t="s">
        <v>114</v>
      </c>
      <c r="BK78" s="134">
        <f>ROUND($I$78*$H$78,2)</f>
        <v>0</v>
      </c>
    </row>
    <row r="79" spans="2:63" s="6" customFormat="1" ht="15.75" customHeight="1">
      <c r="B79" s="23"/>
      <c r="C79" s="122" t="s">
        <v>130</v>
      </c>
      <c r="D79" s="122" t="s">
        <v>111</v>
      </c>
      <c r="E79" s="123" t="s">
        <v>389</v>
      </c>
      <c r="F79" s="124" t="s">
        <v>390</v>
      </c>
      <c r="G79" s="125" t="s">
        <v>312</v>
      </c>
      <c r="H79" s="126">
        <v>38.5</v>
      </c>
      <c r="I79" s="127"/>
      <c r="J79" s="128">
        <f>ROUND($I$79*$H$79,2)</f>
        <v>0</v>
      </c>
      <c r="K79" s="129"/>
      <c r="L79" s="43"/>
      <c r="M79" s="130"/>
      <c r="N79" s="131" t="s">
        <v>41</v>
      </c>
      <c r="O79" s="132">
        <v>0.073</v>
      </c>
      <c r="P79" s="132">
        <f>$O$79*$H$79</f>
        <v>2.8104999999999998</v>
      </c>
      <c r="Q79" s="132">
        <v>0</v>
      </c>
      <c r="R79" s="132">
        <f>$Q$79*$H$79</f>
        <v>0</v>
      </c>
      <c r="S79" s="132">
        <v>0</v>
      </c>
      <c r="T79" s="133">
        <f>$S$79*$H$79</f>
        <v>0</v>
      </c>
      <c r="AR79" s="6" t="s">
        <v>114</v>
      </c>
      <c r="AT79" s="6" t="s">
        <v>115</v>
      </c>
      <c r="AU79" s="6" t="s">
        <v>66</v>
      </c>
      <c r="AY79" s="6" t="s">
        <v>116</v>
      </c>
      <c r="BG79" s="134">
        <f>IF($N$79="zákl. přenesená",$J$79,0)</f>
        <v>0</v>
      </c>
      <c r="BJ79" s="6" t="s">
        <v>114</v>
      </c>
      <c r="BK79" s="134">
        <f>ROUND($I$79*$H$79,2)</f>
        <v>0</v>
      </c>
    </row>
    <row r="80" spans="2:63" s="6" customFormat="1" ht="15.75" customHeight="1">
      <c r="B80" s="23"/>
      <c r="C80" s="135" t="s">
        <v>135</v>
      </c>
      <c r="D80" s="135" t="s">
        <v>117</v>
      </c>
      <c r="E80" s="136" t="s">
        <v>391</v>
      </c>
      <c r="F80" s="137" t="s">
        <v>392</v>
      </c>
      <c r="G80" s="138" t="s">
        <v>210</v>
      </c>
      <c r="H80" s="139">
        <v>5909.75</v>
      </c>
      <c r="I80" s="140"/>
      <c r="J80" s="141">
        <f>ROUND($I$80*$H$80,2)</f>
        <v>0</v>
      </c>
      <c r="K80" s="142"/>
      <c r="L80" s="143"/>
      <c r="M80" s="144"/>
      <c r="N80" s="145" t="s">
        <v>41</v>
      </c>
      <c r="O80" s="24"/>
      <c r="P80" s="24"/>
      <c r="Q80" s="132">
        <v>0</v>
      </c>
      <c r="R80" s="132">
        <f>$Q$80*$H$80</f>
        <v>0</v>
      </c>
      <c r="S80" s="132">
        <v>0</v>
      </c>
      <c r="T80" s="133">
        <f>$S$80*$H$80</f>
        <v>0</v>
      </c>
      <c r="AR80" s="6" t="s">
        <v>114</v>
      </c>
      <c r="AT80" s="6" t="s">
        <v>111</v>
      </c>
      <c r="AU80" s="6" t="s">
        <v>66</v>
      </c>
      <c r="AY80" s="6" t="s">
        <v>116</v>
      </c>
      <c r="BG80" s="134">
        <f>IF($N$80="zákl. přenesená",$J$80,0)</f>
        <v>0</v>
      </c>
      <c r="BJ80" s="6" t="s">
        <v>114</v>
      </c>
      <c r="BK80" s="134">
        <f>ROUND($I$80*$H$80,2)</f>
        <v>0</v>
      </c>
    </row>
    <row r="81" spans="2:51" s="6" customFormat="1" ht="15.75" customHeight="1">
      <c r="B81" s="146"/>
      <c r="C81" s="147"/>
      <c r="D81" s="148" t="s">
        <v>120</v>
      </c>
      <c r="E81" s="147"/>
      <c r="F81" s="149" t="s">
        <v>393</v>
      </c>
      <c r="G81" s="147"/>
      <c r="H81" s="150">
        <v>5909.75</v>
      </c>
      <c r="J81" s="147"/>
      <c r="K81" s="147"/>
      <c r="L81" s="151"/>
      <c r="M81" s="152"/>
      <c r="N81" s="147"/>
      <c r="O81" s="147"/>
      <c r="P81" s="147"/>
      <c r="Q81" s="147"/>
      <c r="R81" s="147"/>
      <c r="S81" s="147"/>
      <c r="T81" s="153"/>
      <c r="AT81" s="154" t="s">
        <v>120</v>
      </c>
      <c r="AU81" s="154" t="s">
        <v>66</v>
      </c>
      <c r="AV81" s="154" t="s">
        <v>75</v>
      </c>
      <c r="AW81" s="154" t="s">
        <v>66</v>
      </c>
      <c r="AX81" s="154" t="s">
        <v>73</v>
      </c>
      <c r="AY81" s="154" t="s">
        <v>116</v>
      </c>
    </row>
    <row r="82" spans="2:63" s="6" customFormat="1" ht="15.75" customHeight="1">
      <c r="B82" s="23"/>
      <c r="C82" s="122" t="s">
        <v>138</v>
      </c>
      <c r="D82" s="122" t="s">
        <v>111</v>
      </c>
      <c r="E82" s="123" t="s">
        <v>394</v>
      </c>
      <c r="F82" s="124" t="s">
        <v>395</v>
      </c>
      <c r="G82" s="125" t="s">
        <v>312</v>
      </c>
      <c r="H82" s="126">
        <v>61.95</v>
      </c>
      <c r="I82" s="127"/>
      <c r="J82" s="128">
        <f>ROUND($I$82*$H$82,2)</f>
        <v>0</v>
      </c>
      <c r="K82" s="129"/>
      <c r="L82" s="43"/>
      <c r="M82" s="130"/>
      <c r="N82" s="131" t="s">
        <v>41</v>
      </c>
      <c r="O82" s="132">
        <v>0</v>
      </c>
      <c r="P82" s="132">
        <f>$O$82*$H$82</f>
        <v>0</v>
      </c>
      <c r="Q82" s="132">
        <v>0</v>
      </c>
      <c r="R82" s="132">
        <f>$Q$82*$H$82</f>
        <v>0</v>
      </c>
      <c r="S82" s="132">
        <v>0</v>
      </c>
      <c r="T82" s="133">
        <f>$S$82*$H$82</f>
        <v>0</v>
      </c>
      <c r="AR82" s="6" t="s">
        <v>114</v>
      </c>
      <c r="AT82" s="6" t="s">
        <v>115</v>
      </c>
      <c r="AU82" s="6" t="s">
        <v>66</v>
      </c>
      <c r="AY82" s="6" t="s">
        <v>116</v>
      </c>
      <c r="BG82" s="134">
        <f>IF($N$82="zákl. přenesená",$J$82,0)</f>
        <v>0</v>
      </c>
      <c r="BJ82" s="6" t="s">
        <v>114</v>
      </c>
      <c r="BK82" s="134">
        <f>ROUND($I$82*$H$82,2)</f>
        <v>0</v>
      </c>
    </row>
    <row r="83" spans="2:63" s="6" customFormat="1" ht="15.75" customHeight="1">
      <c r="B83" s="23"/>
      <c r="C83" s="135" t="s">
        <v>143</v>
      </c>
      <c r="D83" s="135" t="s">
        <v>117</v>
      </c>
      <c r="E83" s="136" t="s">
        <v>396</v>
      </c>
      <c r="F83" s="137" t="s">
        <v>397</v>
      </c>
      <c r="G83" s="138" t="s">
        <v>133</v>
      </c>
      <c r="H83" s="139">
        <v>0.1239</v>
      </c>
      <c r="I83" s="140"/>
      <c r="J83" s="141">
        <f>ROUND($I$83*$H$83,2)</f>
        <v>0</v>
      </c>
      <c r="K83" s="142"/>
      <c r="L83" s="143"/>
      <c r="M83" s="144"/>
      <c r="N83" s="145" t="s">
        <v>41</v>
      </c>
      <c r="O83" s="24"/>
      <c r="P83" s="24"/>
      <c r="Q83" s="132">
        <v>0</v>
      </c>
      <c r="R83" s="132">
        <f>$Q$83*$H$83</f>
        <v>0</v>
      </c>
      <c r="S83" s="132">
        <v>0</v>
      </c>
      <c r="T83" s="133">
        <f>$S$83*$H$83</f>
        <v>0</v>
      </c>
      <c r="AR83" s="6" t="s">
        <v>114</v>
      </c>
      <c r="AT83" s="6" t="s">
        <v>111</v>
      </c>
      <c r="AU83" s="6" t="s">
        <v>66</v>
      </c>
      <c r="AY83" s="6" t="s">
        <v>116</v>
      </c>
      <c r="BG83" s="134">
        <f>IF($N$83="zákl. přenesená",$J$83,0)</f>
        <v>0</v>
      </c>
      <c r="BJ83" s="6" t="s">
        <v>114</v>
      </c>
      <c r="BK83" s="134">
        <f>ROUND($I$83*$H$83,2)</f>
        <v>0</v>
      </c>
    </row>
    <row r="84" spans="2:51" s="6" customFormat="1" ht="15.75" customHeight="1">
      <c r="B84" s="146"/>
      <c r="C84" s="147"/>
      <c r="D84" s="148" t="s">
        <v>120</v>
      </c>
      <c r="E84" s="147"/>
      <c r="F84" s="149" t="s">
        <v>398</v>
      </c>
      <c r="G84" s="147"/>
      <c r="H84" s="150">
        <v>0.1239</v>
      </c>
      <c r="J84" s="147"/>
      <c r="K84" s="147"/>
      <c r="L84" s="151"/>
      <c r="M84" s="152"/>
      <c r="N84" s="147"/>
      <c r="O84" s="147"/>
      <c r="P84" s="147"/>
      <c r="Q84" s="147"/>
      <c r="R84" s="147"/>
      <c r="S84" s="147"/>
      <c r="T84" s="153"/>
      <c r="AT84" s="154" t="s">
        <v>120</v>
      </c>
      <c r="AU84" s="154" t="s">
        <v>66</v>
      </c>
      <c r="AV84" s="154" t="s">
        <v>75</v>
      </c>
      <c r="AW84" s="154" t="s">
        <v>66</v>
      </c>
      <c r="AX84" s="154" t="s">
        <v>73</v>
      </c>
      <c r="AY84" s="154" t="s">
        <v>116</v>
      </c>
    </row>
    <row r="85" spans="2:63" s="6" customFormat="1" ht="15.75" customHeight="1">
      <c r="B85" s="23"/>
      <c r="C85" s="122" t="s">
        <v>7</v>
      </c>
      <c r="D85" s="122" t="s">
        <v>111</v>
      </c>
      <c r="E85" s="123" t="s">
        <v>399</v>
      </c>
      <c r="F85" s="124" t="s">
        <v>400</v>
      </c>
      <c r="G85" s="125" t="s">
        <v>312</v>
      </c>
      <c r="H85" s="126">
        <v>61.95</v>
      </c>
      <c r="I85" s="127"/>
      <c r="J85" s="128">
        <f>ROUND($I$85*$H$85,2)</f>
        <v>0</v>
      </c>
      <c r="K85" s="129"/>
      <c r="L85" s="43"/>
      <c r="M85" s="130"/>
      <c r="N85" s="131" t="s">
        <v>41</v>
      </c>
      <c r="O85" s="132">
        <v>0</v>
      </c>
      <c r="P85" s="132">
        <f>$O$85*$H$85</f>
        <v>0</v>
      </c>
      <c r="Q85" s="132">
        <v>0</v>
      </c>
      <c r="R85" s="132">
        <f>$Q$85*$H$85</f>
        <v>0</v>
      </c>
      <c r="S85" s="132">
        <v>0</v>
      </c>
      <c r="T85" s="133">
        <f>$S$85*$H$85</f>
        <v>0</v>
      </c>
      <c r="AR85" s="6" t="s">
        <v>114</v>
      </c>
      <c r="AT85" s="6" t="s">
        <v>115</v>
      </c>
      <c r="AU85" s="6" t="s">
        <v>66</v>
      </c>
      <c r="AY85" s="6" t="s">
        <v>116</v>
      </c>
      <c r="BG85" s="134">
        <f>IF($N$85="zákl. přenesená",$J$85,0)</f>
        <v>0</v>
      </c>
      <c r="BJ85" s="6" t="s">
        <v>114</v>
      </c>
      <c r="BK85" s="134">
        <f>ROUND($I$85*$H$85,2)</f>
        <v>0</v>
      </c>
    </row>
    <row r="86" spans="2:63" s="6" customFormat="1" ht="15.75" customHeight="1">
      <c r="B86" s="23"/>
      <c r="C86" s="135" t="s">
        <v>150</v>
      </c>
      <c r="D86" s="135" t="s">
        <v>117</v>
      </c>
      <c r="E86" s="136" t="s">
        <v>401</v>
      </c>
      <c r="F86" s="137" t="s">
        <v>402</v>
      </c>
      <c r="G86" s="138" t="s">
        <v>210</v>
      </c>
      <c r="H86" s="139">
        <v>22463.07</v>
      </c>
      <c r="I86" s="140"/>
      <c r="J86" s="141">
        <f>ROUND($I$86*$H$86,2)</f>
        <v>0</v>
      </c>
      <c r="K86" s="142"/>
      <c r="L86" s="143"/>
      <c r="M86" s="144"/>
      <c r="N86" s="145" t="s">
        <v>41</v>
      </c>
      <c r="O86" s="24"/>
      <c r="P86" s="24"/>
      <c r="Q86" s="132">
        <v>0</v>
      </c>
      <c r="R86" s="132">
        <f>$Q$86*$H$86</f>
        <v>0</v>
      </c>
      <c r="S86" s="132">
        <v>0</v>
      </c>
      <c r="T86" s="133">
        <f>$S$86*$H$86</f>
        <v>0</v>
      </c>
      <c r="AR86" s="6" t="s">
        <v>114</v>
      </c>
      <c r="AT86" s="6" t="s">
        <v>111</v>
      </c>
      <c r="AU86" s="6" t="s">
        <v>66</v>
      </c>
      <c r="AY86" s="6" t="s">
        <v>116</v>
      </c>
      <c r="BG86" s="134">
        <f>IF($N$86="zákl. přenesená",$J$86,0)</f>
        <v>0</v>
      </c>
      <c r="BJ86" s="6" t="s">
        <v>114</v>
      </c>
      <c r="BK86" s="134">
        <f>ROUND($I$86*$H$86,2)</f>
        <v>0</v>
      </c>
    </row>
    <row r="87" spans="2:51" s="6" customFormat="1" ht="15.75" customHeight="1">
      <c r="B87" s="146"/>
      <c r="C87" s="147"/>
      <c r="D87" s="148" t="s">
        <v>120</v>
      </c>
      <c r="E87" s="147"/>
      <c r="F87" s="149" t="s">
        <v>403</v>
      </c>
      <c r="G87" s="147"/>
      <c r="H87" s="150">
        <v>22463.07</v>
      </c>
      <c r="J87" s="147"/>
      <c r="K87" s="147"/>
      <c r="L87" s="151"/>
      <c r="M87" s="152"/>
      <c r="N87" s="147"/>
      <c r="O87" s="147"/>
      <c r="P87" s="147"/>
      <c r="Q87" s="147"/>
      <c r="R87" s="147"/>
      <c r="S87" s="147"/>
      <c r="T87" s="153"/>
      <c r="AT87" s="154" t="s">
        <v>120</v>
      </c>
      <c r="AU87" s="154" t="s">
        <v>66</v>
      </c>
      <c r="AV87" s="154" t="s">
        <v>75</v>
      </c>
      <c r="AW87" s="154" t="s">
        <v>66</v>
      </c>
      <c r="AX87" s="154" t="s">
        <v>73</v>
      </c>
      <c r="AY87" s="154" t="s">
        <v>116</v>
      </c>
    </row>
    <row r="88" spans="2:63" s="6" customFormat="1" ht="15.75" customHeight="1">
      <c r="B88" s="23"/>
      <c r="C88" s="135" t="s">
        <v>153</v>
      </c>
      <c r="D88" s="135" t="s">
        <v>117</v>
      </c>
      <c r="E88" s="136" t="s">
        <v>404</v>
      </c>
      <c r="F88" s="137" t="s">
        <v>405</v>
      </c>
      <c r="G88" s="138" t="s">
        <v>210</v>
      </c>
      <c r="H88" s="139">
        <v>150.5385</v>
      </c>
      <c r="I88" s="140"/>
      <c r="J88" s="141">
        <f>ROUND($I$88*$H$88,2)</f>
        <v>0</v>
      </c>
      <c r="K88" s="142"/>
      <c r="L88" s="143"/>
      <c r="M88" s="144"/>
      <c r="N88" s="145" t="s">
        <v>41</v>
      </c>
      <c r="O88" s="24"/>
      <c r="P88" s="24"/>
      <c r="Q88" s="132">
        <v>0</v>
      </c>
      <c r="R88" s="132">
        <f>$Q$88*$H$88</f>
        <v>0</v>
      </c>
      <c r="S88" s="132">
        <v>0</v>
      </c>
      <c r="T88" s="133">
        <f>$S$88*$H$88</f>
        <v>0</v>
      </c>
      <c r="AR88" s="6" t="s">
        <v>114</v>
      </c>
      <c r="AT88" s="6" t="s">
        <v>111</v>
      </c>
      <c r="AU88" s="6" t="s">
        <v>66</v>
      </c>
      <c r="AY88" s="6" t="s">
        <v>116</v>
      </c>
      <c r="BG88" s="134">
        <f>IF($N$88="zákl. přenesená",$J$88,0)</f>
        <v>0</v>
      </c>
      <c r="BJ88" s="6" t="s">
        <v>114</v>
      </c>
      <c r="BK88" s="134">
        <f>ROUND($I$88*$H$88,2)</f>
        <v>0</v>
      </c>
    </row>
    <row r="89" spans="2:51" s="6" customFormat="1" ht="15.75" customHeight="1">
      <c r="B89" s="146"/>
      <c r="C89" s="147"/>
      <c r="D89" s="148" t="s">
        <v>120</v>
      </c>
      <c r="E89" s="147"/>
      <c r="F89" s="149" t="s">
        <v>406</v>
      </c>
      <c r="G89" s="147"/>
      <c r="H89" s="150">
        <v>150.5385</v>
      </c>
      <c r="J89" s="147"/>
      <c r="K89" s="147"/>
      <c r="L89" s="151"/>
      <c r="M89" s="152"/>
      <c r="N89" s="147"/>
      <c r="O89" s="147"/>
      <c r="P89" s="147"/>
      <c r="Q89" s="147"/>
      <c r="R89" s="147"/>
      <c r="S89" s="147"/>
      <c r="T89" s="153"/>
      <c r="AT89" s="154" t="s">
        <v>120</v>
      </c>
      <c r="AU89" s="154" t="s">
        <v>66</v>
      </c>
      <c r="AV89" s="154" t="s">
        <v>75</v>
      </c>
      <c r="AW89" s="154" t="s">
        <v>66</v>
      </c>
      <c r="AX89" s="154" t="s">
        <v>73</v>
      </c>
      <c r="AY89" s="154" t="s">
        <v>116</v>
      </c>
    </row>
    <row r="90" spans="2:63" s="6" customFormat="1" ht="15.75" customHeight="1">
      <c r="B90" s="23"/>
      <c r="C90" s="135" t="s">
        <v>156</v>
      </c>
      <c r="D90" s="135" t="s">
        <v>117</v>
      </c>
      <c r="E90" s="136" t="s">
        <v>407</v>
      </c>
      <c r="F90" s="137" t="s">
        <v>408</v>
      </c>
      <c r="G90" s="138" t="s">
        <v>210</v>
      </c>
      <c r="H90" s="139">
        <v>7.434</v>
      </c>
      <c r="I90" s="140"/>
      <c r="J90" s="141">
        <f>ROUND($I$90*$H$90,2)</f>
        <v>0</v>
      </c>
      <c r="K90" s="142"/>
      <c r="L90" s="143"/>
      <c r="M90" s="144"/>
      <c r="N90" s="145" t="s">
        <v>41</v>
      </c>
      <c r="O90" s="24"/>
      <c r="P90" s="24"/>
      <c r="Q90" s="132">
        <v>0</v>
      </c>
      <c r="R90" s="132">
        <f>$Q$90*$H$90</f>
        <v>0</v>
      </c>
      <c r="S90" s="132">
        <v>0</v>
      </c>
      <c r="T90" s="133">
        <f>$S$90*$H$90</f>
        <v>0</v>
      </c>
      <c r="AR90" s="6" t="s">
        <v>114</v>
      </c>
      <c r="AT90" s="6" t="s">
        <v>111</v>
      </c>
      <c r="AU90" s="6" t="s">
        <v>66</v>
      </c>
      <c r="AY90" s="6" t="s">
        <v>116</v>
      </c>
      <c r="BG90" s="134">
        <f>IF($N$90="zákl. přenesená",$J$90,0)</f>
        <v>0</v>
      </c>
      <c r="BJ90" s="6" t="s">
        <v>114</v>
      </c>
      <c r="BK90" s="134">
        <f>ROUND($I$90*$H$90,2)</f>
        <v>0</v>
      </c>
    </row>
    <row r="91" spans="2:51" s="6" customFormat="1" ht="15.75" customHeight="1">
      <c r="B91" s="146"/>
      <c r="C91" s="147"/>
      <c r="D91" s="148" t="s">
        <v>120</v>
      </c>
      <c r="E91" s="147"/>
      <c r="F91" s="149" t="s">
        <v>409</v>
      </c>
      <c r="G91" s="147"/>
      <c r="H91" s="150">
        <v>7.434</v>
      </c>
      <c r="J91" s="147"/>
      <c r="K91" s="147"/>
      <c r="L91" s="151"/>
      <c r="M91" s="152"/>
      <c r="N91" s="147"/>
      <c r="O91" s="147"/>
      <c r="P91" s="147"/>
      <c r="Q91" s="147"/>
      <c r="R91" s="147"/>
      <c r="S91" s="147"/>
      <c r="T91" s="153"/>
      <c r="AT91" s="154" t="s">
        <v>120</v>
      </c>
      <c r="AU91" s="154" t="s">
        <v>66</v>
      </c>
      <c r="AV91" s="154" t="s">
        <v>75</v>
      </c>
      <c r="AW91" s="154" t="s">
        <v>66</v>
      </c>
      <c r="AX91" s="154" t="s">
        <v>73</v>
      </c>
      <c r="AY91" s="154" t="s">
        <v>116</v>
      </c>
    </row>
    <row r="92" spans="2:63" s="6" customFormat="1" ht="15.75" customHeight="1">
      <c r="B92" s="23"/>
      <c r="C92" s="135" t="s">
        <v>160</v>
      </c>
      <c r="D92" s="135" t="s">
        <v>117</v>
      </c>
      <c r="E92" s="136" t="s">
        <v>410</v>
      </c>
      <c r="F92" s="137" t="s">
        <v>411</v>
      </c>
      <c r="G92" s="138" t="s">
        <v>210</v>
      </c>
      <c r="H92" s="139">
        <v>258.3315</v>
      </c>
      <c r="I92" s="140"/>
      <c r="J92" s="141">
        <f>ROUND($I$92*$H$92,2)</f>
        <v>0</v>
      </c>
      <c r="K92" s="142"/>
      <c r="L92" s="143"/>
      <c r="M92" s="144"/>
      <c r="N92" s="145" t="s">
        <v>41</v>
      </c>
      <c r="O92" s="24"/>
      <c r="P92" s="24"/>
      <c r="Q92" s="132">
        <v>0</v>
      </c>
      <c r="R92" s="132">
        <f>$Q$92*$H$92</f>
        <v>0</v>
      </c>
      <c r="S92" s="132">
        <v>0</v>
      </c>
      <c r="T92" s="133">
        <f>$S$92*$H$92</f>
        <v>0</v>
      </c>
      <c r="AR92" s="6" t="s">
        <v>114</v>
      </c>
      <c r="AT92" s="6" t="s">
        <v>111</v>
      </c>
      <c r="AU92" s="6" t="s">
        <v>66</v>
      </c>
      <c r="AY92" s="6" t="s">
        <v>116</v>
      </c>
      <c r="BG92" s="134">
        <f>IF($N$92="zákl. přenesená",$J$92,0)</f>
        <v>0</v>
      </c>
      <c r="BJ92" s="6" t="s">
        <v>114</v>
      </c>
      <c r="BK92" s="134">
        <f>ROUND($I$92*$H$92,2)</f>
        <v>0</v>
      </c>
    </row>
    <row r="93" spans="2:51" s="6" customFormat="1" ht="15.75" customHeight="1">
      <c r="B93" s="146"/>
      <c r="C93" s="147"/>
      <c r="D93" s="148" t="s">
        <v>120</v>
      </c>
      <c r="E93" s="147"/>
      <c r="F93" s="149" t="s">
        <v>412</v>
      </c>
      <c r="G93" s="147"/>
      <c r="H93" s="150">
        <v>258.3315</v>
      </c>
      <c r="J93" s="147"/>
      <c r="K93" s="147"/>
      <c r="L93" s="151"/>
      <c r="M93" s="152"/>
      <c r="N93" s="147"/>
      <c r="O93" s="147"/>
      <c r="P93" s="147"/>
      <c r="Q93" s="147"/>
      <c r="R93" s="147"/>
      <c r="S93" s="147"/>
      <c r="T93" s="153"/>
      <c r="AT93" s="154" t="s">
        <v>120</v>
      </c>
      <c r="AU93" s="154" t="s">
        <v>66</v>
      </c>
      <c r="AV93" s="154" t="s">
        <v>75</v>
      </c>
      <c r="AW93" s="154" t="s">
        <v>66</v>
      </c>
      <c r="AX93" s="154" t="s">
        <v>73</v>
      </c>
      <c r="AY93" s="154" t="s">
        <v>116</v>
      </c>
    </row>
    <row r="94" spans="2:63" s="6" customFormat="1" ht="15.75" customHeight="1">
      <c r="B94" s="23"/>
      <c r="C94" s="135" t="s">
        <v>163</v>
      </c>
      <c r="D94" s="135" t="s">
        <v>117</v>
      </c>
      <c r="E94" s="136" t="s">
        <v>413</v>
      </c>
      <c r="F94" s="137" t="s">
        <v>414</v>
      </c>
      <c r="G94" s="138" t="s">
        <v>210</v>
      </c>
      <c r="H94" s="139">
        <v>7310.1</v>
      </c>
      <c r="I94" s="140"/>
      <c r="J94" s="141">
        <f>ROUND($I$94*$H$94,2)</f>
        <v>0</v>
      </c>
      <c r="K94" s="142"/>
      <c r="L94" s="143"/>
      <c r="M94" s="144"/>
      <c r="N94" s="145" t="s">
        <v>41</v>
      </c>
      <c r="O94" s="24"/>
      <c r="P94" s="24"/>
      <c r="Q94" s="132">
        <v>0</v>
      </c>
      <c r="R94" s="132">
        <f>$Q$94*$H$94</f>
        <v>0</v>
      </c>
      <c r="S94" s="132">
        <v>0</v>
      </c>
      <c r="T94" s="133">
        <f>$S$94*$H$94</f>
        <v>0</v>
      </c>
      <c r="AR94" s="6" t="s">
        <v>114</v>
      </c>
      <c r="AT94" s="6" t="s">
        <v>111</v>
      </c>
      <c r="AU94" s="6" t="s">
        <v>66</v>
      </c>
      <c r="AY94" s="6" t="s">
        <v>116</v>
      </c>
      <c r="BG94" s="134">
        <f>IF($N$94="zákl. přenesená",$J$94,0)</f>
        <v>0</v>
      </c>
      <c r="BJ94" s="6" t="s">
        <v>114</v>
      </c>
      <c r="BK94" s="134">
        <f>ROUND($I$94*$H$94,2)</f>
        <v>0</v>
      </c>
    </row>
    <row r="95" spans="2:51" s="6" customFormat="1" ht="15.75" customHeight="1">
      <c r="B95" s="146"/>
      <c r="C95" s="147"/>
      <c r="D95" s="148" t="s">
        <v>120</v>
      </c>
      <c r="E95" s="147"/>
      <c r="F95" s="149" t="s">
        <v>415</v>
      </c>
      <c r="G95" s="147"/>
      <c r="H95" s="150">
        <v>7310.1</v>
      </c>
      <c r="J95" s="147"/>
      <c r="K95" s="147"/>
      <c r="L95" s="151"/>
      <c r="M95" s="152"/>
      <c r="N95" s="147"/>
      <c r="O95" s="147"/>
      <c r="P95" s="147"/>
      <c r="Q95" s="147"/>
      <c r="R95" s="147"/>
      <c r="S95" s="147"/>
      <c r="T95" s="153"/>
      <c r="AT95" s="154" t="s">
        <v>120</v>
      </c>
      <c r="AU95" s="154" t="s">
        <v>66</v>
      </c>
      <c r="AV95" s="154" t="s">
        <v>75</v>
      </c>
      <c r="AW95" s="154" t="s">
        <v>66</v>
      </c>
      <c r="AX95" s="154" t="s">
        <v>73</v>
      </c>
      <c r="AY95" s="154" t="s">
        <v>116</v>
      </c>
    </row>
    <row r="96" spans="2:63" s="6" customFormat="1" ht="15.75" customHeight="1">
      <c r="B96" s="23"/>
      <c r="C96" s="135" t="s">
        <v>166</v>
      </c>
      <c r="D96" s="135" t="s">
        <v>117</v>
      </c>
      <c r="E96" s="136" t="s">
        <v>416</v>
      </c>
      <c r="F96" s="137" t="s">
        <v>417</v>
      </c>
      <c r="G96" s="138" t="s">
        <v>210</v>
      </c>
      <c r="H96" s="139">
        <v>7186.2</v>
      </c>
      <c r="I96" s="140"/>
      <c r="J96" s="141">
        <f>ROUND($I$96*$H$96,2)</f>
        <v>0</v>
      </c>
      <c r="K96" s="142"/>
      <c r="L96" s="143"/>
      <c r="M96" s="144"/>
      <c r="N96" s="145" t="s">
        <v>41</v>
      </c>
      <c r="O96" s="24"/>
      <c r="P96" s="24"/>
      <c r="Q96" s="132">
        <v>0</v>
      </c>
      <c r="R96" s="132">
        <f>$Q$96*$H$96</f>
        <v>0</v>
      </c>
      <c r="S96" s="132">
        <v>0</v>
      </c>
      <c r="T96" s="133">
        <f>$S$96*$H$96</f>
        <v>0</v>
      </c>
      <c r="AR96" s="6" t="s">
        <v>114</v>
      </c>
      <c r="AT96" s="6" t="s">
        <v>111</v>
      </c>
      <c r="AU96" s="6" t="s">
        <v>66</v>
      </c>
      <c r="AY96" s="6" t="s">
        <v>116</v>
      </c>
      <c r="BG96" s="134">
        <f>IF($N$96="zákl. přenesená",$J$96,0)</f>
        <v>0</v>
      </c>
      <c r="BJ96" s="6" t="s">
        <v>114</v>
      </c>
      <c r="BK96" s="134">
        <f>ROUND($I$96*$H$96,2)</f>
        <v>0</v>
      </c>
    </row>
    <row r="97" spans="2:51" s="6" customFormat="1" ht="15.75" customHeight="1">
      <c r="B97" s="146"/>
      <c r="C97" s="147"/>
      <c r="D97" s="148" t="s">
        <v>120</v>
      </c>
      <c r="E97" s="147"/>
      <c r="F97" s="149" t="s">
        <v>418</v>
      </c>
      <c r="G97" s="147"/>
      <c r="H97" s="150">
        <v>7186.2</v>
      </c>
      <c r="J97" s="147"/>
      <c r="K97" s="147"/>
      <c r="L97" s="151"/>
      <c r="M97" s="152"/>
      <c r="N97" s="147"/>
      <c r="O97" s="147"/>
      <c r="P97" s="147"/>
      <c r="Q97" s="147"/>
      <c r="R97" s="147"/>
      <c r="S97" s="147"/>
      <c r="T97" s="153"/>
      <c r="AT97" s="154" t="s">
        <v>120</v>
      </c>
      <c r="AU97" s="154" t="s">
        <v>66</v>
      </c>
      <c r="AV97" s="154" t="s">
        <v>75</v>
      </c>
      <c r="AW97" s="154" t="s">
        <v>66</v>
      </c>
      <c r="AX97" s="154" t="s">
        <v>73</v>
      </c>
      <c r="AY97" s="154" t="s">
        <v>116</v>
      </c>
    </row>
    <row r="98" spans="2:63" s="6" customFormat="1" ht="15.75" customHeight="1">
      <c r="B98" s="23"/>
      <c r="C98" s="122" t="s">
        <v>170</v>
      </c>
      <c r="D98" s="122" t="s">
        <v>111</v>
      </c>
      <c r="E98" s="123" t="s">
        <v>419</v>
      </c>
      <c r="F98" s="124" t="s">
        <v>420</v>
      </c>
      <c r="G98" s="125" t="s">
        <v>312</v>
      </c>
      <c r="H98" s="126">
        <v>88.5</v>
      </c>
      <c r="I98" s="127"/>
      <c r="J98" s="128">
        <f>ROUND($I$98*$H$98,2)</f>
        <v>0</v>
      </c>
      <c r="K98" s="129"/>
      <c r="L98" s="43"/>
      <c r="M98" s="130"/>
      <c r="N98" s="131" t="s">
        <v>41</v>
      </c>
      <c r="O98" s="132">
        <v>0</v>
      </c>
      <c r="P98" s="132">
        <f>$O$98*$H$98</f>
        <v>0</v>
      </c>
      <c r="Q98" s="132">
        <v>0</v>
      </c>
      <c r="R98" s="132">
        <f>$Q$98*$H$98</f>
        <v>0</v>
      </c>
      <c r="S98" s="132">
        <v>0</v>
      </c>
      <c r="T98" s="133">
        <f>$S$98*$H$98</f>
        <v>0</v>
      </c>
      <c r="AR98" s="6" t="s">
        <v>114</v>
      </c>
      <c r="AT98" s="6" t="s">
        <v>115</v>
      </c>
      <c r="AU98" s="6" t="s">
        <v>66</v>
      </c>
      <c r="AY98" s="6" t="s">
        <v>116</v>
      </c>
      <c r="BG98" s="134">
        <f>IF($N$98="zákl. přenesená",$J$98,0)</f>
        <v>0</v>
      </c>
      <c r="BJ98" s="6" t="s">
        <v>114</v>
      </c>
      <c r="BK98" s="134">
        <f>ROUND($I$98*$H$98,2)</f>
        <v>0</v>
      </c>
    </row>
    <row r="99" spans="2:63" s="6" customFormat="1" ht="15.75" customHeight="1">
      <c r="B99" s="23"/>
      <c r="C99" s="122" t="s">
        <v>173</v>
      </c>
      <c r="D99" s="122" t="s">
        <v>111</v>
      </c>
      <c r="E99" s="123" t="s">
        <v>421</v>
      </c>
      <c r="F99" s="124" t="s">
        <v>422</v>
      </c>
      <c r="G99" s="125" t="s">
        <v>312</v>
      </c>
      <c r="H99" s="126">
        <v>88.5</v>
      </c>
      <c r="I99" s="127"/>
      <c r="J99" s="128">
        <f>ROUND($I$99*$H$99,2)</f>
        <v>0</v>
      </c>
      <c r="K99" s="129"/>
      <c r="L99" s="43"/>
      <c r="M99" s="130"/>
      <c r="N99" s="131" t="s">
        <v>41</v>
      </c>
      <c r="O99" s="132">
        <v>0</v>
      </c>
      <c r="P99" s="132">
        <f>$O$99*$H$99</f>
        <v>0</v>
      </c>
      <c r="Q99" s="132">
        <v>0</v>
      </c>
      <c r="R99" s="132">
        <f>$Q$99*$H$99</f>
        <v>0</v>
      </c>
      <c r="S99" s="132">
        <v>0</v>
      </c>
      <c r="T99" s="133">
        <f>$S$99*$H$99</f>
        <v>0</v>
      </c>
      <c r="AR99" s="6" t="s">
        <v>114</v>
      </c>
      <c r="AT99" s="6" t="s">
        <v>115</v>
      </c>
      <c r="AU99" s="6" t="s">
        <v>66</v>
      </c>
      <c r="AY99" s="6" t="s">
        <v>116</v>
      </c>
      <c r="BG99" s="134">
        <f>IF($N$99="zákl. přenesená",$J$99,0)</f>
        <v>0</v>
      </c>
      <c r="BJ99" s="6" t="s">
        <v>114</v>
      </c>
      <c r="BK99" s="134">
        <f>ROUND($I$99*$H$99,2)</f>
        <v>0</v>
      </c>
    </row>
    <row r="100" spans="2:63" s="6" customFormat="1" ht="15.75" customHeight="1">
      <c r="B100" s="23"/>
      <c r="C100" s="135" t="s">
        <v>176</v>
      </c>
      <c r="D100" s="135" t="s">
        <v>117</v>
      </c>
      <c r="E100" s="136" t="s">
        <v>391</v>
      </c>
      <c r="F100" s="137" t="s">
        <v>392</v>
      </c>
      <c r="G100" s="138" t="s">
        <v>210</v>
      </c>
      <c r="H100" s="139">
        <v>4255.965</v>
      </c>
      <c r="I100" s="140"/>
      <c r="J100" s="141">
        <f>ROUND($I$100*$H$100,2)</f>
        <v>0</v>
      </c>
      <c r="K100" s="142"/>
      <c r="L100" s="143"/>
      <c r="M100" s="144"/>
      <c r="N100" s="145" t="s">
        <v>41</v>
      </c>
      <c r="O100" s="24"/>
      <c r="P100" s="24"/>
      <c r="Q100" s="132">
        <v>0</v>
      </c>
      <c r="R100" s="132">
        <f>$Q$100*$H$100</f>
        <v>0</v>
      </c>
      <c r="S100" s="132">
        <v>0</v>
      </c>
      <c r="T100" s="133">
        <f>$S$100*$H$100</f>
        <v>0</v>
      </c>
      <c r="AR100" s="6" t="s">
        <v>114</v>
      </c>
      <c r="AT100" s="6" t="s">
        <v>111</v>
      </c>
      <c r="AU100" s="6" t="s">
        <v>66</v>
      </c>
      <c r="AY100" s="6" t="s">
        <v>116</v>
      </c>
      <c r="BG100" s="134">
        <f>IF($N$100="zákl. přenesená",$J$100,0)</f>
        <v>0</v>
      </c>
      <c r="BJ100" s="6" t="s">
        <v>114</v>
      </c>
      <c r="BK100" s="134">
        <f>ROUND($I$100*$H$100,2)</f>
        <v>0</v>
      </c>
    </row>
    <row r="101" spans="2:51" s="6" customFormat="1" ht="15.75" customHeight="1">
      <c r="B101" s="146"/>
      <c r="C101" s="147"/>
      <c r="D101" s="148" t="s">
        <v>120</v>
      </c>
      <c r="E101" s="147"/>
      <c r="F101" s="149" t="s">
        <v>423</v>
      </c>
      <c r="G101" s="147"/>
      <c r="H101" s="150">
        <v>4255.965</v>
      </c>
      <c r="J101" s="147"/>
      <c r="K101" s="147"/>
      <c r="L101" s="151"/>
      <c r="M101" s="152"/>
      <c r="N101" s="147"/>
      <c r="O101" s="147"/>
      <c r="P101" s="147"/>
      <c r="Q101" s="147"/>
      <c r="R101" s="147"/>
      <c r="S101" s="147"/>
      <c r="T101" s="153"/>
      <c r="AT101" s="154" t="s">
        <v>120</v>
      </c>
      <c r="AU101" s="154" t="s">
        <v>66</v>
      </c>
      <c r="AV101" s="154" t="s">
        <v>75</v>
      </c>
      <c r="AW101" s="154" t="s">
        <v>66</v>
      </c>
      <c r="AX101" s="154" t="s">
        <v>73</v>
      </c>
      <c r="AY101" s="154" t="s">
        <v>116</v>
      </c>
    </row>
    <row r="102" spans="2:63" s="6" customFormat="1" ht="15.75" customHeight="1">
      <c r="B102" s="23"/>
      <c r="C102" s="135" t="s">
        <v>179</v>
      </c>
      <c r="D102" s="135" t="s">
        <v>117</v>
      </c>
      <c r="E102" s="136" t="s">
        <v>413</v>
      </c>
      <c r="F102" s="137" t="s">
        <v>414</v>
      </c>
      <c r="G102" s="138" t="s">
        <v>210</v>
      </c>
      <c r="H102" s="139">
        <v>10443</v>
      </c>
      <c r="I102" s="140"/>
      <c r="J102" s="141">
        <f>ROUND($I$102*$H$102,2)</f>
        <v>0</v>
      </c>
      <c r="K102" s="142"/>
      <c r="L102" s="143"/>
      <c r="M102" s="144"/>
      <c r="N102" s="145" t="s">
        <v>41</v>
      </c>
      <c r="O102" s="24"/>
      <c r="P102" s="24"/>
      <c r="Q102" s="132">
        <v>0</v>
      </c>
      <c r="R102" s="132">
        <f>$Q$102*$H$102</f>
        <v>0</v>
      </c>
      <c r="S102" s="132">
        <v>0</v>
      </c>
      <c r="T102" s="133">
        <f>$S$102*$H$102</f>
        <v>0</v>
      </c>
      <c r="AR102" s="6" t="s">
        <v>114</v>
      </c>
      <c r="AT102" s="6" t="s">
        <v>111</v>
      </c>
      <c r="AU102" s="6" t="s">
        <v>66</v>
      </c>
      <c r="AY102" s="6" t="s">
        <v>116</v>
      </c>
      <c r="BG102" s="134">
        <f>IF($N$102="zákl. přenesená",$J$102,0)</f>
        <v>0</v>
      </c>
      <c r="BJ102" s="6" t="s">
        <v>114</v>
      </c>
      <c r="BK102" s="134">
        <f>ROUND($I$102*$H$102,2)</f>
        <v>0</v>
      </c>
    </row>
    <row r="103" spans="2:51" s="6" customFormat="1" ht="15.75" customHeight="1">
      <c r="B103" s="146"/>
      <c r="C103" s="147"/>
      <c r="D103" s="148" t="s">
        <v>120</v>
      </c>
      <c r="E103" s="147"/>
      <c r="F103" s="149" t="s">
        <v>424</v>
      </c>
      <c r="G103" s="147"/>
      <c r="H103" s="150">
        <v>10443</v>
      </c>
      <c r="J103" s="147"/>
      <c r="K103" s="147"/>
      <c r="L103" s="151"/>
      <c r="M103" s="152"/>
      <c r="N103" s="147"/>
      <c r="O103" s="147"/>
      <c r="P103" s="147"/>
      <c r="Q103" s="147"/>
      <c r="R103" s="147"/>
      <c r="S103" s="147"/>
      <c r="T103" s="153"/>
      <c r="AT103" s="154" t="s">
        <v>120</v>
      </c>
      <c r="AU103" s="154" t="s">
        <v>66</v>
      </c>
      <c r="AV103" s="154" t="s">
        <v>75</v>
      </c>
      <c r="AW103" s="154" t="s">
        <v>66</v>
      </c>
      <c r="AX103" s="154" t="s">
        <v>73</v>
      </c>
      <c r="AY103" s="154" t="s">
        <v>116</v>
      </c>
    </row>
    <row r="104" spans="2:63" s="6" customFormat="1" ht="15.75" customHeight="1">
      <c r="B104" s="23"/>
      <c r="C104" s="135" t="s">
        <v>6</v>
      </c>
      <c r="D104" s="135" t="s">
        <v>117</v>
      </c>
      <c r="E104" s="136" t="s">
        <v>416</v>
      </c>
      <c r="F104" s="137" t="s">
        <v>417</v>
      </c>
      <c r="G104" s="138" t="s">
        <v>210</v>
      </c>
      <c r="H104" s="139">
        <v>10266</v>
      </c>
      <c r="I104" s="140"/>
      <c r="J104" s="141">
        <f>ROUND($I$104*$H$104,2)</f>
        <v>0</v>
      </c>
      <c r="K104" s="142"/>
      <c r="L104" s="143"/>
      <c r="M104" s="144"/>
      <c r="N104" s="145" t="s">
        <v>41</v>
      </c>
      <c r="O104" s="24"/>
      <c r="P104" s="24"/>
      <c r="Q104" s="132">
        <v>0</v>
      </c>
      <c r="R104" s="132">
        <f>$Q$104*$H$104</f>
        <v>0</v>
      </c>
      <c r="S104" s="132">
        <v>0</v>
      </c>
      <c r="T104" s="133">
        <f>$S$104*$H$104</f>
        <v>0</v>
      </c>
      <c r="AR104" s="6" t="s">
        <v>114</v>
      </c>
      <c r="AT104" s="6" t="s">
        <v>111</v>
      </c>
      <c r="AU104" s="6" t="s">
        <v>66</v>
      </c>
      <c r="AY104" s="6" t="s">
        <v>116</v>
      </c>
      <c r="BG104" s="134">
        <f>IF($N$104="zákl. přenesená",$J$104,0)</f>
        <v>0</v>
      </c>
      <c r="BJ104" s="6" t="s">
        <v>114</v>
      </c>
      <c r="BK104" s="134">
        <f>ROUND($I$104*$H$104,2)</f>
        <v>0</v>
      </c>
    </row>
    <row r="105" spans="2:51" s="6" customFormat="1" ht="15.75" customHeight="1">
      <c r="B105" s="146"/>
      <c r="C105" s="147"/>
      <c r="D105" s="148" t="s">
        <v>120</v>
      </c>
      <c r="E105" s="147"/>
      <c r="F105" s="149" t="s">
        <v>425</v>
      </c>
      <c r="G105" s="147"/>
      <c r="H105" s="150">
        <v>10266</v>
      </c>
      <c r="J105" s="147"/>
      <c r="K105" s="147"/>
      <c r="L105" s="151"/>
      <c r="M105" s="152"/>
      <c r="N105" s="147"/>
      <c r="O105" s="147"/>
      <c r="P105" s="147"/>
      <c r="Q105" s="147"/>
      <c r="R105" s="147"/>
      <c r="S105" s="147"/>
      <c r="T105" s="153"/>
      <c r="AT105" s="154" t="s">
        <v>120</v>
      </c>
      <c r="AU105" s="154" t="s">
        <v>66</v>
      </c>
      <c r="AV105" s="154" t="s">
        <v>75</v>
      </c>
      <c r="AW105" s="154" t="s">
        <v>66</v>
      </c>
      <c r="AX105" s="154" t="s">
        <v>73</v>
      </c>
      <c r="AY105" s="154" t="s">
        <v>116</v>
      </c>
    </row>
    <row r="106" spans="2:63" s="6" customFormat="1" ht="15.75" customHeight="1">
      <c r="B106" s="23"/>
      <c r="C106" s="122" t="s">
        <v>184</v>
      </c>
      <c r="D106" s="122" t="s">
        <v>111</v>
      </c>
      <c r="E106" s="123" t="s">
        <v>426</v>
      </c>
      <c r="F106" s="124" t="s">
        <v>427</v>
      </c>
      <c r="G106" s="125" t="s">
        <v>312</v>
      </c>
      <c r="H106" s="126">
        <v>81.9</v>
      </c>
      <c r="I106" s="127"/>
      <c r="J106" s="128">
        <f>ROUND($I$106*$H$106,2)</f>
        <v>0</v>
      </c>
      <c r="K106" s="129"/>
      <c r="L106" s="43"/>
      <c r="M106" s="130"/>
      <c r="N106" s="131" t="s">
        <v>41</v>
      </c>
      <c r="O106" s="132">
        <v>0</v>
      </c>
      <c r="P106" s="132">
        <f>$O$106*$H$106</f>
        <v>0</v>
      </c>
      <c r="Q106" s="132">
        <v>0</v>
      </c>
      <c r="R106" s="132">
        <f>$Q$106*$H$106</f>
        <v>0</v>
      </c>
      <c r="S106" s="132">
        <v>0</v>
      </c>
      <c r="T106" s="133">
        <f>$S$106*$H$106</f>
        <v>0</v>
      </c>
      <c r="AR106" s="6" t="s">
        <v>114</v>
      </c>
      <c r="AT106" s="6" t="s">
        <v>115</v>
      </c>
      <c r="AU106" s="6" t="s">
        <v>66</v>
      </c>
      <c r="AY106" s="6" t="s">
        <v>116</v>
      </c>
      <c r="BG106" s="134">
        <f>IF($N$106="zákl. přenesená",$J$106,0)</f>
        <v>0</v>
      </c>
      <c r="BJ106" s="6" t="s">
        <v>114</v>
      </c>
      <c r="BK106" s="134">
        <f>ROUND($I$106*$H$106,2)</f>
        <v>0</v>
      </c>
    </row>
    <row r="107" spans="2:63" s="6" customFormat="1" ht="15.75" customHeight="1">
      <c r="B107" s="23"/>
      <c r="C107" s="122" t="s">
        <v>187</v>
      </c>
      <c r="D107" s="122" t="s">
        <v>111</v>
      </c>
      <c r="E107" s="123" t="s">
        <v>428</v>
      </c>
      <c r="F107" s="124" t="s">
        <v>429</v>
      </c>
      <c r="G107" s="125" t="s">
        <v>312</v>
      </c>
      <c r="H107" s="126">
        <v>81.9</v>
      </c>
      <c r="I107" s="127"/>
      <c r="J107" s="128">
        <f>ROUND($I$107*$H$107,2)</f>
        <v>0</v>
      </c>
      <c r="K107" s="129"/>
      <c r="L107" s="43"/>
      <c r="M107" s="130"/>
      <c r="N107" s="131" t="s">
        <v>41</v>
      </c>
      <c r="O107" s="132">
        <v>0</v>
      </c>
      <c r="P107" s="132">
        <f>$O$107*$H$107</f>
        <v>0</v>
      </c>
      <c r="Q107" s="132">
        <v>0</v>
      </c>
      <c r="R107" s="132">
        <f>$Q$107*$H$107</f>
        <v>0</v>
      </c>
      <c r="S107" s="132">
        <v>0</v>
      </c>
      <c r="T107" s="133">
        <f>$S$107*$H$107</f>
        <v>0</v>
      </c>
      <c r="AR107" s="6" t="s">
        <v>114</v>
      </c>
      <c r="AT107" s="6" t="s">
        <v>115</v>
      </c>
      <c r="AU107" s="6" t="s">
        <v>66</v>
      </c>
      <c r="AY107" s="6" t="s">
        <v>116</v>
      </c>
      <c r="BG107" s="134">
        <f>IF($N$107="zákl. přenesená",$J$107,0)</f>
        <v>0</v>
      </c>
      <c r="BJ107" s="6" t="s">
        <v>114</v>
      </c>
      <c r="BK107" s="134">
        <f>ROUND($I$107*$H$107,2)</f>
        <v>0</v>
      </c>
    </row>
    <row r="108" spans="2:63" s="6" customFormat="1" ht="15.75" customHeight="1">
      <c r="B108" s="23"/>
      <c r="C108" s="135" t="s">
        <v>190</v>
      </c>
      <c r="D108" s="135" t="s">
        <v>117</v>
      </c>
      <c r="E108" s="136" t="s">
        <v>430</v>
      </c>
      <c r="F108" s="137" t="s">
        <v>431</v>
      </c>
      <c r="G108" s="138" t="s">
        <v>210</v>
      </c>
      <c r="H108" s="139">
        <v>345.618</v>
      </c>
      <c r="I108" s="140"/>
      <c r="J108" s="141">
        <f>ROUND($I$108*$H$108,2)</f>
        <v>0</v>
      </c>
      <c r="K108" s="142"/>
      <c r="L108" s="143"/>
      <c r="M108" s="144"/>
      <c r="N108" s="145" t="s">
        <v>41</v>
      </c>
      <c r="O108" s="24"/>
      <c r="P108" s="24"/>
      <c r="Q108" s="132">
        <v>0</v>
      </c>
      <c r="R108" s="132">
        <f>$Q$108*$H$108</f>
        <v>0</v>
      </c>
      <c r="S108" s="132">
        <v>0</v>
      </c>
      <c r="T108" s="133">
        <f>$S$108*$H$108</f>
        <v>0</v>
      </c>
      <c r="AR108" s="6" t="s">
        <v>114</v>
      </c>
      <c r="AT108" s="6" t="s">
        <v>111</v>
      </c>
      <c r="AU108" s="6" t="s">
        <v>66</v>
      </c>
      <c r="AY108" s="6" t="s">
        <v>116</v>
      </c>
      <c r="BG108" s="134">
        <f>IF($N$108="zákl. přenesená",$J$108,0)</f>
        <v>0</v>
      </c>
      <c r="BJ108" s="6" t="s">
        <v>114</v>
      </c>
      <c r="BK108" s="134">
        <f>ROUND($I$108*$H$108,2)</f>
        <v>0</v>
      </c>
    </row>
    <row r="109" spans="2:51" s="6" customFormat="1" ht="15.75" customHeight="1">
      <c r="B109" s="146"/>
      <c r="C109" s="147"/>
      <c r="D109" s="148" t="s">
        <v>120</v>
      </c>
      <c r="E109" s="147"/>
      <c r="F109" s="149" t="s">
        <v>432</v>
      </c>
      <c r="G109" s="147"/>
      <c r="H109" s="150">
        <v>345.618</v>
      </c>
      <c r="J109" s="147"/>
      <c r="K109" s="147"/>
      <c r="L109" s="151"/>
      <c r="M109" s="152"/>
      <c r="N109" s="147"/>
      <c r="O109" s="147"/>
      <c r="P109" s="147"/>
      <c r="Q109" s="147"/>
      <c r="R109" s="147"/>
      <c r="S109" s="147"/>
      <c r="T109" s="153"/>
      <c r="AT109" s="154" t="s">
        <v>120</v>
      </c>
      <c r="AU109" s="154" t="s">
        <v>66</v>
      </c>
      <c r="AV109" s="154" t="s">
        <v>75</v>
      </c>
      <c r="AW109" s="154" t="s">
        <v>66</v>
      </c>
      <c r="AX109" s="154" t="s">
        <v>73</v>
      </c>
      <c r="AY109" s="154" t="s">
        <v>116</v>
      </c>
    </row>
    <row r="110" spans="2:63" s="6" customFormat="1" ht="15.75" customHeight="1">
      <c r="B110" s="23"/>
      <c r="C110" s="135" t="s">
        <v>193</v>
      </c>
      <c r="D110" s="135" t="s">
        <v>117</v>
      </c>
      <c r="E110" s="136" t="s">
        <v>391</v>
      </c>
      <c r="F110" s="137" t="s">
        <v>392</v>
      </c>
      <c r="G110" s="138" t="s">
        <v>210</v>
      </c>
      <c r="H110" s="139">
        <v>10493.028</v>
      </c>
      <c r="I110" s="140"/>
      <c r="J110" s="141">
        <f>ROUND($I$110*$H$110,2)</f>
        <v>0</v>
      </c>
      <c r="K110" s="142"/>
      <c r="L110" s="143"/>
      <c r="M110" s="144"/>
      <c r="N110" s="145" t="s">
        <v>41</v>
      </c>
      <c r="O110" s="24"/>
      <c r="P110" s="24"/>
      <c r="Q110" s="132">
        <v>0</v>
      </c>
      <c r="R110" s="132">
        <f>$Q$110*$H$110</f>
        <v>0</v>
      </c>
      <c r="S110" s="132">
        <v>0</v>
      </c>
      <c r="T110" s="133">
        <f>$S$110*$H$110</f>
        <v>0</v>
      </c>
      <c r="AR110" s="6" t="s">
        <v>114</v>
      </c>
      <c r="AT110" s="6" t="s">
        <v>111</v>
      </c>
      <c r="AU110" s="6" t="s">
        <v>66</v>
      </c>
      <c r="AY110" s="6" t="s">
        <v>116</v>
      </c>
      <c r="BG110" s="134">
        <f>IF($N$110="zákl. přenesená",$J$110,0)</f>
        <v>0</v>
      </c>
      <c r="BJ110" s="6" t="s">
        <v>114</v>
      </c>
      <c r="BK110" s="134">
        <f>ROUND($I$110*$H$110,2)</f>
        <v>0</v>
      </c>
    </row>
    <row r="111" spans="2:51" s="6" customFormat="1" ht="15.75" customHeight="1">
      <c r="B111" s="146"/>
      <c r="C111" s="147"/>
      <c r="D111" s="148" t="s">
        <v>120</v>
      </c>
      <c r="E111" s="147"/>
      <c r="F111" s="149" t="s">
        <v>433</v>
      </c>
      <c r="G111" s="147"/>
      <c r="H111" s="150">
        <v>10493.028</v>
      </c>
      <c r="J111" s="147"/>
      <c r="K111" s="147"/>
      <c r="L111" s="151"/>
      <c r="M111" s="152"/>
      <c r="N111" s="147"/>
      <c r="O111" s="147"/>
      <c r="P111" s="147"/>
      <c r="Q111" s="147"/>
      <c r="R111" s="147"/>
      <c r="S111" s="147"/>
      <c r="T111" s="153"/>
      <c r="AT111" s="154" t="s">
        <v>120</v>
      </c>
      <c r="AU111" s="154" t="s">
        <v>66</v>
      </c>
      <c r="AV111" s="154" t="s">
        <v>75</v>
      </c>
      <c r="AW111" s="154" t="s">
        <v>66</v>
      </c>
      <c r="AX111" s="154" t="s">
        <v>73</v>
      </c>
      <c r="AY111" s="154" t="s">
        <v>116</v>
      </c>
    </row>
    <row r="112" spans="2:63" s="6" customFormat="1" ht="15.75" customHeight="1">
      <c r="B112" s="23"/>
      <c r="C112" s="135" t="s">
        <v>196</v>
      </c>
      <c r="D112" s="135" t="s">
        <v>117</v>
      </c>
      <c r="E112" s="136" t="s">
        <v>401</v>
      </c>
      <c r="F112" s="137" t="s">
        <v>402</v>
      </c>
      <c r="G112" s="138" t="s">
        <v>210</v>
      </c>
      <c r="H112" s="139">
        <v>35447.139</v>
      </c>
      <c r="I112" s="140"/>
      <c r="J112" s="141">
        <f>ROUND($I$112*$H$112,2)</f>
        <v>0</v>
      </c>
      <c r="K112" s="142"/>
      <c r="L112" s="143"/>
      <c r="M112" s="144"/>
      <c r="N112" s="145" t="s">
        <v>41</v>
      </c>
      <c r="O112" s="24"/>
      <c r="P112" s="24"/>
      <c r="Q112" s="132">
        <v>0</v>
      </c>
      <c r="R112" s="132">
        <f>$Q$112*$H$112</f>
        <v>0</v>
      </c>
      <c r="S112" s="132">
        <v>0</v>
      </c>
      <c r="T112" s="133">
        <f>$S$112*$H$112</f>
        <v>0</v>
      </c>
      <c r="AR112" s="6" t="s">
        <v>114</v>
      </c>
      <c r="AT112" s="6" t="s">
        <v>111</v>
      </c>
      <c r="AU112" s="6" t="s">
        <v>66</v>
      </c>
      <c r="AY112" s="6" t="s">
        <v>116</v>
      </c>
      <c r="BG112" s="134">
        <f>IF($N$112="zákl. přenesená",$J$112,0)</f>
        <v>0</v>
      </c>
      <c r="BJ112" s="6" t="s">
        <v>114</v>
      </c>
      <c r="BK112" s="134">
        <f>ROUND($I$112*$H$112,2)</f>
        <v>0</v>
      </c>
    </row>
    <row r="113" spans="2:51" s="6" customFormat="1" ht="15.75" customHeight="1">
      <c r="B113" s="146"/>
      <c r="C113" s="147"/>
      <c r="D113" s="148" t="s">
        <v>120</v>
      </c>
      <c r="E113" s="147"/>
      <c r="F113" s="149" t="s">
        <v>434</v>
      </c>
      <c r="G113" s="147"/>
      <c r="H113" s="150">
        <v>35447.139</v>
      </c>
      <c r="J113" s="147"/>
      <c r="K113" s="147"/>
      <c r="L113" s="151"/>
      <c r="M113" s="152"/>
      <c r="N113" s="147"/>
      <c r="O113" s="147"/>
      <c r="P113" s="147"/>
      <c r="Q113" s="147"/>
      <c r="R113" s="147"/>
      <c r="S113" s="147"/>
      <c r="T113" s="153"/>
      <c r="AT113" s="154" t="s">
        <v>120</v>
      </c>
      <c r="AU113" s="154" t="s">
        <v>66</v>
      </c>
      <c r="AV113" s="154" t="s">
        <v>75</v>
      </c>
      <c r="AW113" s="154" t="s">
        <v>66</v>
      </c>
      <c r="AX113" s="154" t="s">
        <v>73</v>
      </c>
      <c r="AY113" s="154" t="s">
        <v>116</v>
      </c>
    </row>
    <row r="114" spans="2:63" s="6" customFormat="1" ht="15.75" customHeight="1">
      <c r="B114" s="23"/>
      <c r="C114" s="135" t="s">
        <v>199</v>
      </c>
      <c r="D114" s="135" t="s">
        <v>117</v>
      </c>
      <c r="E114" s="136" t="s">
        <v>435</v>
      </c>
      <c r="F114" s="137" t="s">
        <v>436</v>
      </c>
      <c r="G114" s="138" t="s">
        <v>312</v>
      </c>
      <c r="H114" s="139">
        <v>12.285</v>
      </c>
      <c r="I114" s="140"/>
      <c r="J114" s="141">
        <f>ROUND($I$114*$H$114,2)</f>
        <v>0</v>
      </c>
      <c r="K114" s="142"/>
      <c r="L114" s="143"/>
      <c r="M114" s="144"/>
      <c r="N114" s="145" t="s">
        <v>41</v>
      </c>
      <c r="O114" s="24"/>
      <c r="P114" s="24"/>
      <c r="Q114" s="132">
        <v>0</v>
      </c>
      <c r="R114" s="132">
        <f>$Q$114*$H$114</f>
        <v>0</v>
      </c>
      <c r="S114" s="132">
        <v>0</v>
      </c>
      <c r="T114" s="133">
        <f>$S$114*$H$114</f>
        <v>0</v>
      </c>
      <c r="AR114" s="6" t="s">
        <v>114</v>
      </c>
      <c r="AT114" s="6" t="s">
        <v>111</v>
      </c>
      <c r="AU114" s="6" t="s">
        <v>66</v>
      </c>
      <c r="AY114" s="6" t="s">
        <v>116</v>
      </c>
      <c r="BG114" s="134">
        <f>IF($N$114="zákl. přenesená",$J$114,0)</f>
        <v>0</v>
      </c>
      <c r="BJ114" s="6" t="s">
        <v>114</v>
      </c>
      <c r="BK114" s="134">
        <f>ROUND($I$114*$H$114,2)</f>
        <v>0</v>
      </c>
    </row>
    <row r="115" spans="2:51" s="6" customFormat="1" ht="15.75" customHeight="1">
      <c r="B115" s="146"/>
      <c r="C115" s="147"/>
      <c r="D115" s="148" t="s">
        <v>120</v>
      </c>
      <c r="E115" s="147"/>
      <c r="F115" s="149" t="s">
        <v>437</v>
      </c>
      <c r="G115" s="147"/>
      <c r="H115" s="150">
        <v>12.285</v>
      </c>
      <c r="J115" s="147"/>
      <c r="K115" s="147"/>
      <c r="L115" s="151"/>
      <c r="M115" s="152"/>
      <c r="N115" s="147"/>
      <c r="O115" s="147"/>
      <c r="P115" s="147"/>
      <c r="Q115" s="147"/>
      <c r="R115" s="147"/>
      <c r="S115" s="147"/>
      <c r="T115" s="153"/>
      <c r="AT115" s="154" t="s">
        <v>120</v>
      </c>
      <c r="AU115" s="154" t="s">
        <v>66</v>
      </c>
      <c r="AV115" s="154" t="s">
        <v>75</v>
      </c>
      <c r="AW115" s="154" t="s">
        <v>66</v>
      </c>
      <c r="AX115" s="154" t="s">
        <v>73</v>
      </c>
      <c r="AY115" s="154" t="s">
        <v>116</v>
      </c>
    </row>
    <row r="116" spans="2:63" s="6" customFormat="1" ht="15.75" customHeight="1">
      <c r="B116" s="23"/>
      <c r="C116" s="122" t="s">
        <v>202</v>
      </c>
      <c r="D116" s="122" t="s">
        <v>111</v>
      </c>
      <c r="E116" s="123" t="s">
        <v>438</v>
      </c>
      <c r="F116" s="124" t="s">
        <v>439</v>
      </c>
      <c r="G116" s="125" t="s">
        <v>312</v>
      </c>
      <c r="H116" s="126">
        <v>117</v>
      </c>
      <c r="I116" s="127"/>
      <c r="J116" s="128">
        <f>ROUND($I$116*$H$116,2)</f>
        <v>0</v>
      </c>
      <c r="K116" s="129"/>
      <c r="L116" s="43"/>
      <c r="M116" s="130"/>
      <c r="N116" s="131" t="s">
        <v>41</v>
      </c>
      <c r="O116" s="132">
        <v>0</v>
      </c>
      <c r="P116" s="132">
        <f>$O$116*$H$116</f>
        <v>0</v>
      </c>
      <c r="Q116" s="132">
        <v>0</v>
      </c>
      <c r="R116" s="132">
        <f>$Q$116*$H$116</f>
        <v>0</v>
      </c>
      <c r="S116" s="132">
        <v>0</v>
      </c>
      <c r="T116" s="133">
        <f>$S$116*$H$116</f>
        <v>0</v>
      </c>
      <c r="AR116" s="6" t="s">
        <v>114</v>
      </c>
      <c r="AT116" s="6" t="s">
        <v>115</v>
      </c>
      <c r="AU116" s="6" t="s">
        <v>66</v>
      </c>
      <c r="AY116" s="6" t="s">
        <v>116</v>
      </c>
      <c r="BG116" s="134">
        <f>IF($N$116="zákl. přenesená",$J$116,0)</f>
        <v>0</v>
      </c>
      <c r="BJ116" s="6" t="s">
        <v>114</v>
      </c>
      <c r="BK116" s="134">
        <f>ROUND($I$116*$H$116,2)</f>
        <v>0</v>
      </c>
    </row>
    <row r="117" spans="2:63" s="6" customFormat="1" ht="15.75" customHeight="1">
      <c r="B117" s="23"/>
      <c r="C117" s="122" t="s">
        <v>207</v>
      </c>
      <c r="D117" s="122" t="s">
        <v>111</v>
      </c>
      <c r="E117" s="123" t="s">
        <v>440</v>
      </c>
      <c r="F117" s="124" t="s">
        <v>441</v>
      </c>
      <c r="G117" s="125" t="s">
        <v>312</v>
      </c>
      <c r="H117" s="126">
        <v>117</v>
      </c>
      <c r="I117" s="127"/>
      <c r="J117" s="128">
        <f>ROUND($I$117*$H$117,2)</f>
        <v>0</v>
      </c>
      <c r="K117" s="129"/>
      <c r="L117" s="43"/>
      <c r="M117" s="130"/>
      <c r="N117" s="131" t="s">
        <v>41</v>
      </c>
      <c r="O117" s="132">
        <v>0</v>
      </c>
      <c r="P117" s="132">
        <f>$O$117*$H$117</f>
        <v>0</v>
      </c>
      <c r="Q117" s="132">
        <v>0</v>
      </c>
      <c r="R117" s="132">
        <f>$Q$117*$H$117</f>
        <v>0</v>
      </c>
      <c r="S117" s="132">
        <v>0</v>
      </c>
      <c r="T117" s="133">
        <f>$S$117*$H$117</f>
        <v>0</v>
      </c>
      <c r="AR117" s="6" t="s">
        <v>114</v>
      </c>
      <c r="AT117" s="6" t="s">
        <v>115</v>
      </c>
      <c r="AU117" s="6" t="s">
        <v>66</v>
      </c>
      <c r="AY117" s="6" t="s">
        <v>116</v>
      </c>
      <c r="BG117" s="134">
        <f>IF($N$117="zákl. přenesená",$J$117,0)</f>
        <v>0</v>
      </c>
      <c r="BJ117" s="6" t="s">
        <v>114</v>
      </c>
      <c r="BK117" s="134">
        <f>ROUND($I$117*$H$117,2)</f>
        <v>0</v>
      </c>
    </row>
    <row r="118" spans="2:63" s="6" customFormat="1" ht="15.75" customHeight="1">
      <c r="B118" s="23"/>
      <c r="C118" s="135" t="s">
        <v>212</v>
      </c>
      <c r="D118" s="135" t="s">
        <v>117</v>
      </c>
      <c r="E118" s="136" t="s">
        <v>430</v>
      </c>
      <c r="F118" s="137" t="s">
        <v>431</v>
      </c>
      <c r="G118" s="138" t="s">
        <v>210</v>
      </c>
      <c r="H118" s="139">
        <v>493.74</v>
      </c>
      <c r="I118" s="140"/>
      <c r="J118" s="141">
        <f>ROUND($I$118*$H$118,2)</f>
        <v>0</v>
      </c>
      <c r="K118" s="142"/>
      <c r="L118" s="143"/>
      <c r="M118" s="144"/>
      <c r="N118" s="145" t="s">
        <v>41</v>
      </c>
      <c r="O118" s="24"/>
      <c r="P118" s="24"/>
      <c r="Q118" s="132">
        <v>0</v>
      </c>
      <c r="R118" s="132">
        <f>$Q$118*$H$118</f>
        <v>0</v>
      </c>
      <c r="S118" s="132">
        <v>0</v>
      </c>
      <c r="T118" s="133">
        <f>$S$118*$H$118</f>
        <v>0</v>
      </c>
      <c r="AR118" s="6" t="s">
        <v>114</v>
      </c>
      <c r="AT118" s="6" t="s">
        <v>111</v>
      </c>
      <c r="AU118" s="6" t="s">
        <v>66</v>
      </c>
      <c r="AY118" s="6" t="s">
        <v>116</v>
      </c>
      <c r="BG118" s="134">
        <f>IF($N$118="zákl. přenesená",$J$118,0)</f>
        <v>0</v>
      </c>
      <c r="BJ118" s="6" t="s">
        <v>114</v>
      </c>
      <c r="BK118" s="134">
        <f>ROUND($I$118*$H$118,2)</f>
        <v>0</v>
      </c>
    </row>
    <row r="119" spans="2:51" s="6" customFormat="1" ht="15.75" customHeight="1">
      <c r="B119" s="146"/>
      <c r="C119" s="147"/>
      <c r="D119" s="148" t="s">
        <v>120</v>
      </c>
      <c r="E119" s="147"/>
      <c r="F119" s="149" t="s">
        <v>442</v>
      </c>
      <c r="G119" s="147"/>
      <c r="H119" s="150">
        <v>493.74</v>
      </c>
      <c r="J119" s="147"/>
      <c r="K119" s="147"/>
      <c r="L119" s="151"/>
      <c r="M119" s="152"/>
      <c r="N119" s="147"/>
      <c r="O119" s="147"/>
      <c r="P119" s="147"/>
      <c r="Q119" s="147"/>
      <c r="R119" s="147"/>
      <c r="S119" s="147"/>
      <c r="T119" s="153"/>
      <c r="AT119" s="154" t="s">
        <v>120</v>
      </c>
      <c r="AU119" s="154" t="s">
        <v>66</v>
      </c>
      <c r="AV119" s="154" t="s">
        <v>75</v>
      </c>
      <c r="AW119" s="154" t="s">
        <v>66</v>
      </c>
      <c r="AX119" s="154" t="s">
        <v>73</v>
      </c>
      <c r="AY119" s="154" t="s">
        <v>116</v>
      </c>
    </row>
    <row r="120" spans="2:63" s="6" customFormat="1" ht="15.75" customHeight="1">
      <c r="B120" s="23"/>
      <c r="C120" s="135" t="s">
        <v>215</v>
      </c>
      <c r="D120" s="135" t="s">
        <v>117</v>
      </c>
      <c r="E120" s="136" t="s">
        <v>391</v>
      </c>
      <c r="F120" s="137" t="s">
        <v>392</v>
      </c>
      <c r="G120" s="138" t="s">
        <v>210</v>
      </c>
      <c r="H120" s="139">
        <v>9363.51</v>
      </c>
      <c r="I120" s="140"/>
      <c r="J120" s="141">
        <f>ROUND($I$120*$H$120,2)</f>
        <v>0</v>
      </c>
      <c r="K120" s="142"/>
      <c r="L120" s="143"/>
      <c r="M120" s="144"/>
      <c r="N120" s="145" t="s">
        <v>41</v>
      </c>
      <c r="O120" s="24"/>
      <c r="P120" s="24"/>
      <c r="Q120" s="132">
        <v>0</v>
      </c>
      <c r="R120" s="132">
        <f>$Q$120*$H$120</f>
        <v>0</v>
      </c>
      <c r="S120" s="132">
        <v>0</v>
      </c>
      <c r="T120" s="133">
        <f>$S$120*$H$120</f>
        <v>0</v>
      </c>
      <c r="AR120" s="6" t="s">
        <v>114</v>
      </c>
      <c r="AT120" s="6" t="s">
        <v>111</v>
      </c>
      <c r="AU120" s="6" t="s">
        <v>66</v>
      </c>
      <c r="AY120" s="6" t="s">
        <v>116</v>
      </c>
      <c r="BG120" s="134">
        <f>IF($N$120="zákl. přenesená",$J$120,0)</f>
        <v>0</v>
      </c>
      <c r="BJ120" s="6" t="s">
        <v>114</v>
      </c>
      <c r="BK120" s="134">
        <f>ROUND($I$120*$H$120,2)</f>
        <v>0</v>
      </c>
    </row>
    <row r="121" spans="2:51" s="6" customFormat="1" ht="15.75" customHeight="1">
      <c r="B121" s="146"/>
      <c r="C121" s="147"/>
      <c r="D121" s="148" t="s">
        <v>120</v>
      </c>
      <c r="E121" s="147"/>
      <c r="F121" s="149" t="s">
        <v>443</v>
      </c>
      <c r="G121" s="147"/>
      <c r="H121" s="150">
        <v>9363.51</v>
      </c>
      <c r="J121" s="147"/>
      <c r="K121" s="147"/>
      <c r="L121" s="151"/>
      <c r="M121" s="152"/>
      <c r="N121" s="147"/>
      <c r="O121" s="147"/>
      <c r="P121" s="147"/>
      <c r="Q121" s="147"/>
      <c r="R121" s="147"/>
      <c r="S121" s="147"/>
      <c r="T121" s="153"/>
      <c r="AT121" s="154" t="s">
        <v>120</v>
      </c>
      <c r="AU121" s="154" t="s">
        <v>66</v>
      </c>
      <c r="AV121" s="154" t="s">
        <v>75</v>
      </c>
      <c r="AW121" s="154" t="s">
        <v>66</v>
      </c>
      <c r="AX121" s="154" t="s">
        <v>73</v>
      </c>
      <c r="AY121" s="154" t="s">
        <v>116</v>
      </c>
    </row>
    <row r="122" spans="2:63" s="6" customFormat="1" ht="15.75" customHeight="1">
      <c r="B122" s="23"/>
      <c r="C122" s="135" t="s">
        <v>218</v>
      </c>
      <c r="D122" s="135" t="s">
        <v>117</v>
      </c>
      <c r="E122" s="136" t="s">
        <v>435</v>
      </c>
      <c r="F122" s="137" t="s">
        <v>436</v>
      </c>
      <c r="G122" s="138" t="s">
        <v>312</v>
      </c>
      <c r="H122" s="139">
        <v>17.55</v>
      </c>
      <c r="I122" s="140"/>
      <c r="J122" s="141">
        <f>ROUND($I$122*$H$122,2)</f>
        <v>0</v>
      </c>
      <c r="K122" s="142"/>
      <c r="L122" s="143"/>
      <c r="M122" s="144"/>
      <c r="N122" s="145" t="s">
        <v>41</v>
      </c>
      <c r="O122" s="24"/>
      <c r="P122" s="24"/>
      <c r="Q122" s="132">
        <v>0</v>
      </c>
      <c r="R122" s="132">
        <f>$Q$122*$H$122</f>
        <v>0</v>
      </c>
      <c r="S122" s="132">
        <v>0</v>
      </c>
      <c r="T122" s="133">
        <f>$S$122*$H$122</f>
        <v>0</v>
      </c>
      <c r="AR122" s="6" t="s">
        <v>114</v>
      </c>
      <c r="AT122" s="6" t="s">
        <v>111</v>
      </c>
      <c r="AU122" s="6" t="s">
        <v>66</v>
      </c>
      <c r="AY122" s="6" t="s">
        <v>116</v>
      </c>
      <c r="BG122" s="134">
        <f>IF($N$122="zákl. přenesená",$J$122,0)</f>
        <v>0</v>
      </c>
      <c r="BJ122" s="6" t="s">
        <v>114</v>
      </c>
      <c r="BK122" s="134">
        <f>ROUND($I$122*$H$122,2)</f>
        <v>0</v>
      </c>
    </row>
    <row r="123" spans="2:51" s="6" customFormat="1" ht="15.75" customHeight="1">
      <c r="B123" s="146"/>
      <c r="C123" s="147"/>
      <c r="D123" s="148" t="s">
        <v>120</v>
      </c>
      <c r="E123" s="147"/>
      <c r="F123" s="149" t="s">
        <v>444</v>
      </c>
      <c r="G123" s="147"/>
      <c r="H123" s="150">
        <v>17.55</v>
      </c>
      <c r="J123" s="147"/>
      <c r="K123" s="147"/>
      <c r="L123" s="151"/>
      <c r="M123" s="152"/>
      <c r="N123" s="147"/>
      <c r="O123" s="147"/>
      <c r="P123" s="147"/>
      <c r="Q123" s="147"/>
      <c r="R123" s="147"/>
      <c r="S123" s="147"/>
      <c r="T123" s="153"/>
      <c r="AT123" s="154" t="s">
        <v>120</v>
      </c>
      <c r="AU123" s="154" t="s">
        <v>66</v>
      </c>
      <c r="AV123" s="154" t="s">
        <v>75</v>
      </c>
      <c r="AW123" s="154" t="s">
        <v>66</v>
      </c>
      <c r="AX123" s="154" t="s">
        <v>73</v>
      </c>
      <c r="AY123" s="154" t="s">
        <v>116</v>
      </c>
    </row>
    <row r="124" spans="2:63" s="6" customFormat="1" ht="15.75" customHeight="1">
      <c r="B124" s="23"/>
      <c r="C124" s="122" t="s">
        <v>221</v>
      </c>
      <c r="D124" s="122" t="s">
        <v>111</v>
      </c>
      <c r="E124" s="123" t="s">
        <v>445</v>
      </c>
      <c r="F124" s="124" t="s">
        <v>446</v>
      </c>
      <c r="G124" s="125" t="s">
        <v>312</v>
      </c>
      <c r="H124" s="126">
        <v>17.85</v>
      </c>
      <c r="I124" s="127"/>
      <c r="J124" s="128">
        <f>ROUND($I$124*$H$124,2)</f>
        <v>0</v>
      </c>
      <c r="K124" s="129"/>
      <c r="L124" s="43"/>
      <c r="M124" s="130"/>
      <c r="N124" s="131" t="s">
        <v>41</v>
      </c>
      <c r="O124" s="132">
        <v>0</v>
      </c>
      <c r="P124" s="132">
        <f>$O$124*$H$124</f>
        <v>0</v>
      </c>
      <c r="Q124" s="132">
        <v>0</v>
      </c>
      <c r="R124" s="132">
        <f>$Q$124*$H$124</f>
        <v>0</v>
      </c>
      <c r="S124" s="132">
        <v>0</v>
      </c>
      <c r="T124" s="133">
        <f>$S$124*$H$124</f>
        <v>0</v>
      </c>
      <c r="AR124" s="6" t="s">
        <v>114</v>
      </c>
      <c r="AT124" s="6" t="s">
        <v>115</v>
      </c>
      <c r="AU124" s="6" t="s">
        <v>66</v>
      </c>
      <c r="AY124" s="6" t="s">
        <v>116</v>
      </c>
      <c r="BG124" s="134">
        <f>IF($N$124="zákl. přenesená",$J$124,0)</f>
        <v>0</v>
      </c>
      <c r="BJ124" s="6" t="s">
        <v>114</v>
      </c>
      <c r="BK124" s="134">
        <f>ROUND($I$124*$H$124,2)</f>
        <v>0</v>
      </c>
    </row>
    <row r="125" spans="2:63" s="6" customFormat="1" ht="15.75" customHeight="1">
      <c r="B125" s="23"/>
      <c r="C125" s="122" t="s">
        <v>224</v>
      </c>
      <c r="D125" s="122" t="s">
        <v>111</v>
      </c>
      <c r="E125" s="123" t="s">
        <v>447</v>
      </c>
      <c r="F125" s="124" t="s">
        <v>448</v>
      </c>
      <c r="G125" s="125" t="s">
        <v>312</v>
      </c>
      <c r="H125" s="126">
        <v>17.85</v>
      </c>
      <c r="I125" s="127"/>
      <c r="J125" s="128">
        <f>ROUND($I$125*$H$125,2)</f>
        <v>0</v>
      </c>
      <c r="K125" s="129"/>
      <c r="L125" s="43"/>
      <c r="M125" s="130"/>
      <c r="N125" s="131" t="s">
        <v>41</v>
      </c>
      <c r="O125" s="132">
        <v>0</v>
      </c>
      <c r="P125" s="132">
        <f>$O$125*$H$125</f>
        <v>0</v>
      </c>
      <c r="Q125" s="132">
        <v>0</v>
      </c>
      <c r="R125" s="132">
        <f>$Q$125*$H$125</f>
        <v>0</v>
      </c>
      <c r="S125" s="132">
        <v>0</v>
      </c>
      <c r="T125" s="133">
        <f>$S$125*$H$125</f>
        <v>0</v>
      </c>
      <c r="AR125" s="6" t="s">
        <v>114</v>
      </c>
      <c r="AT125" s="6" t="s">
        <v>115</v>
      </c>
      <c r="AU125" s="6" t="s">
        <v>66</v>
      </c>
      <c r="AY125" s="6" t="s">
        <v>116</v>
      </c>
      <c r="BG125" s="134">
        <f>IF($N$125="zákl. přenesená",$J$125,0)</f>
        <v>0</v>
      </c>
      <c r="BJ125" s="6" t="s">
        <v>114</v>
      </c>
      <c r="BK125" s="134">
        <f>ROUND($I$125*$H$125,2)</f>
        <v>0</v>
      </c>
    </row>
    <row r="126" spans="2:63" s="6" customFormat="1" ht="15.75" customHeight="1">
      <c r="B126" s="23"/>
      <c r="C126" s="135" t="s">
        <v>227</v>
      </c>
      <c r="D126" s="135" t="s">
        <v>117</v>
      </c>
      <c r="E126" s="136" t="s">
        <v>391</v>
      </c>
      <c r="F126" s="137" t="s">
        <v>392</v>
      </c>
      <c r="G126" s="138" t="s">
        <v>210</v>
      </c>
      <c r="H126" s="139">
        <v>858.4065</v>
      </c>
      <c r="I126" s="140"/>
      <c r="J126" s="141">
        <f>ROUND($I$126*$H$126,2)</f>
        <v>0</v>
      </c>
      <c r="K126" s="142"/>
      <c r="L126" s="143"/>
      <c r="M126" s="144"/>
      <c r="N126" s="145" t="s">
        <v>41</v>
      </c>
      <c r="O126" s="24"/>
      <c r="P126" s="24"/>
      <c r="Q126" s="132">
        <v>0</v>
      </c>
      <c r="R126" s="132">
        <f>$Q$126*$H$126</f>
        <v>0</v>
      </c>
      <c r="S126" s="132">
        <v>0</v>
      </c>
      <c r="T126" s="133">
        <f>$S$126*$H$126</f>
        <v>0</v>
      </c>
      <c r="AR126" s="6" t="s">
        <v>114</v>
      </c>
      <c r="AT126" s="6" t="s">
        <v>111</v>
      </c>
      <c r="AU126" s="6" t="s">
        <v>66</v>
      </c>
      <c r="AY126" s="6" t="s">
        <v>116</v>
      </c>
      <c r="BG126" s="134">
        <f>IF($N$126="zákl. přenesená",$J$126,0)</f>
        <v>0</v>
      </c>
      <c r="BJ126" s="6" t="s">
        <v>114</v>
      </c>
      <c r="BK126" s="134">
        <f>ROUND($I$126*$H$126,2)</f>
        <v>0</v>
      </c>
    </row>
    <row r="127" spans="2:51" s="6" customFormat="1" ht="15.75" customHeight="1">
      <c r="B127" s="146"/>
      <c r="C127" s="147"/>
      <c r="D127" s="148" t="s">
        <v>120</v>
      </c>
      <c r="E127" s="147"/>
      <c r="F127" s="149" t="s">
        <v>449</v>
      </c>
      <c r="G127" s="147"/>
      <c r="H127" s="150">
        <v>858.4065</v>
      </c>
      <c r="J127" s="147"/>
      <c r="K127" s="147"/>
      <c r="L127" s="151"/>
      <c r="M127" s="152"/>
      <c r="N127" s="147"/>
      <c r="O127" s="147"/>
      <c r="P127" s="147"/>
      <c r="Q127" s="147"/>
      <c r="R127" s="147"/>
      <c r="S127" s="147"/>
      <c r="T127" s="153"/>
      <c r="AT127" s="154" t="s">
        <v>120</v>
      </c>
      <c r="AU127" s="154" t="s">
        <v>66</v>
      </c>
      <c r="AV127" s="154" t="s">
        <v>75</v>
      </c>
      <c r="AW127" s="154" t="s">
        <v>66</v>
      </c>
      <c r="AX127" s="154" t="s">
        <v>73</v>
      </c>
      <c r="AY127" s="154" t="s">
        <v>116</v>
      </c>
    </row>
    <row r="128" spans="2:63" s="6" customFormat="1" ht="15.75" customHeight="1">
      <c r="B128" s="23"/>
      <c r="C128" s="135" t="s">
        <v>231</v>
      </c>
      <c r="D128" s="135" t="s">
        <v>117</v>
      </c>
      <c r="E128" s="136" t="s">
        <v>401</v>
      </c>
      <c r="F128" s="137" t="s">
        <v>402</v>
      </c>
      <c r="G128" s="138" t="s">
        <v>210</v>
      </c>
      <c r="H128" s="139">
        <v>7725.6585</v>
      </c>
      <c r="I128" s="140"/>
      <c r="J128" s="141">
        <f>ROUND($I$128*$H$128,2)</f>
        <v>0</v>
      </c>
      <c r="K128" s="142"/>
      <c r="L128" s="143"/>
      <c r="M128" s="144"/>
      <c r="N128" s="145" t="s">
        <v>41</v>
      </c>
      <c r="O128" s="24"/>
      <c r="P128" s="24"/>
      <c r="Q128" s="132">
        <v>0</v>
      </c>
      <c r="R128" s="132">
        <f>$Q$128*$H$128</f>
        <v>0</v>
      </c>
      <c r="S128" s="132">
        <v>0</v>
      </c>
      <c r="T128" s="133">
        <f>$S$128*$H$128</f>
        <v>0</v>
      </c>
      <c r="AR128" s="6" t="s">
        <v>114</v>
      </c>
      <c r="AT128" s="6" t="s">
        <v>111</v>
      </c>
      <c r="AU128" s="6" t="s">
        <v>66</v>
      </c>
      <c r="AY128" s="6" t="s">
        <v>116</v>
      </c>
      <c r="BG128" s="134">
        <f>IF($N$128="zákl. přenesená",$J$128,0)</f>
        <v>0</v>
      </c>
      <c r="BJ128" s="6" t="s">
        <v>114</v>
      </c>
      <c r="BK128" s="134">
        <f>ROUND($I$128*$H$128,2)</f>
        <v>0</v>
      </c>
    </row>
    <row r="129" spans="2:51" s="6" customFormat="1" ht="15.75" customHeight="1">
      <c r="B129" s="146"/>
      <c r="C129" s="147"/>
      <c r="D129" s="148" t="s">
        <v>120</v>
      </c>
      <c r="E129" s="147"/>
      <c r="F129" s="149" t="s">
        <v>450</v>
      </c>
      <c r="G129" s="147"/>
      <c r="H129" s="150">
        <v>7725.6585</v>
      </c>
      <c r="J129" s="147"/>
      <c r="K129" s="147"/>
      <c r="L129" s="151"/>
      <c r="M129" s="152"/>
      <c r="N129" s="147"/>
      <c r="O129" s="147"/>
      <c r="P129" s="147"/>
      <c r="Q129" s="147"/>
      <c r="R129" s="147"/>
      <c r="S129" s="147"/>
      <c r="T129" s="153"/>
      <c r="AT129" s="154" t="s">
        <v>120</v>
      </c>
      <c r="AU129" s="154" t="s">
        <v>66</v>
      </c>
      <c r="AV129" s="154" t="s">
        <v>75</v>
      </c>
      <c r="AW129" s="154" t="s">
        <v>66</v>
      </c>
      <c r="AX129" s="154" t="s">
        <v>73</v>
      </c>
      <c r="AY129" s="154" t="s">
        <v>116</v>
      </c>
    </row>
    <row r="130" spans="2:63" s="6" customFormat="1" ht="15.75" customHeight="1">
      <c r="B130" s="23"/>
      <c r="C130" s="135" t="s">
        <v>234</v>
      </c>
      <c r="D130" s="135" t="s">
        <v>117</v>
      </c>
      <c r="E130" s="136" t="s">
        <v>451</v>
      </c>
      <c r="F130" s="137" t="s">
        <v>452</v>
      </c>
      <c r="G130" s="138" t="s">
        <v>210</v>
      </c>
      <c r="H130" s="139">
        <v>3279.045</v>
      </c>
      <c r="I130" s="140"/>
      <c r="J130" s="141">
        <f>ROUND($I$130*$H$130,2)</f>
        <v>0</v>
      </c>
      <c r="K130" s="142"/>
      <c r="L130" s="143"/>
      <c r="M130" s="144"/>
      <c r="N130" s="145" t="s">
        <v>41</v>
      </c>
      <c r="O130" s="24"/>
      <c r="P130" s="24"/>
      <c r="Q130" s="132">
        <v>0</v>
      </c>
      <c r="R130" s="132">
        <f>$Q$130*$H$130</f>
        <v>0</v>
      </c>
      <c r="S130" s="132">
        <v>0</v>
      </c>
      <c r="T130" s="133">
        <f>$S$130*$H$130</f>
        <v>0</v>
      </c>
      <c r="AR130" s="6" t="s">
        <v>114</v>
      </c>
      <c r="AT130" s="6" t="s">
        <v>111</v>
      </c>
      <c r="AU130" s="6" t="s">
        <v>66</v>
      </c>
      <c r="AY130" s="6" t="s">
        <v>116</v>
      </c>
      <c r="BG130" s="134">
        <f>IF($N$130="zákl. přenesená",$J$130,0)</f>
        <v>0</v>
      </c>
      <c r="BJ130" s="6" t="s">
        <v>114</v>
      </c>
      <c r="BK130" s="134">
        <f>ROUND($I$130*$H$130,2)</f>
        <v>0</v>
      </c>
    </row>
    <row r="131" spans="2:51" s="6" customFormat="1" ht="15.75" customHeight="1">
      <c r="B131" s="146"/>
      <c r="C131" s="147"/>
      <c r="D131" s="148" t="s">
        <v>120</v>
      </c>
      <c r="E131" s="147"/>
      <c r="F131" s="149" t="s">
        <v>453</v>
      </c>
      <c r="G131" s="147"/>
      <c r="H131" s="150">
        <v>3279.045</v>
      </c>
      <c r="J131" s="147"/>
      <c r="K131" s="147"/>
      <c r="L131" s="151"/>
      <c r="M131" s="152"/>
      <c r="N131" s="147"/>
      <c r="O131" s="147"/>
      <c r="P131" s="147"/>
      <c r="Q131" s="147"/>
      <c r="R131" s="147"/>
      <c r="S131" s="147"/>
      <c r="T131" s="153"/>
      <c r="AT131" s="154" t="s">
        <v>120</v>
      </c>
      <c r="AU131" s="154" t="s">
        <v>66</v>
      </c>
      <c r="AV131" s="154" t="s">
        <v>75</v>
      </c>
      <c r="AW131" s="154" t="s">
        <v>66</v>
      </c>
      <c r="AX131" s="154" t="s">
        <v>73</v>
      </c>
      <c r="AY131" s="154" t="s">
        <v>116</v>
      </c>
    </row>
    <row r="132" spans="2:63" s="6" customFormat="1" ht="15.75" customHeight="1">
      <c r="B132" s="23"/>
      <c r="C132" s="135" t="s">
        <v>239</v>
      </c>
      <c r="D132" s="135" t="s">
        <v>117</v>
      </c>
      <c r="E132" s="136" t="s">
        <v>454</v>
      </c>
      <c r="F132" s="137" t="s">
        <v>455</v>
      </c>
      <c r="G132" s="138" t="s">
        <v>210</v>
      </c>
      <c r="H132" s="139">
        <v>1071</v>
      </c>
      <c r="I132" s="140"/>
      <c r="J132" s="141">
        <f>ROUND($I$132*$H$132,2)</f>
        <v>0</v>
      </c>
      <c r="K132" s="142"/>
      <c r="L132" s="143"/>
      <c r="M132" s="144"/>
      <c r="N132" s="145" t="s">
        <v>41</v>
      </c>
      <c r="O132" s="24"/>
      <c r="P132" s="24"/>
      <c r="Q132" s="132">
        <v>0</v>
      </c>
      <c r="R132" s="132">
        <f>$Q$132*$H$132</f>
        <v>0</v>
      </c>
      <c r="S132" s="132">
        <v>0</v>
      </c>
      <c r="T132" s="133">
        <f>$S$132*$H$132</f>
        <v>0</v>
      </c>
      <c r="AR132" s="6" t="s">
        <v>114</v>
      </c>
      <c r="AT132" s="6" t="s">
        <v>111</v>
      </c>
      <c r="AU132" s="6" t="s">
        <v>66</v>
      </c>
      <c r="AY132" s="6" t="s">
        <v>116</v>
      </c>
      <c r="BG132" s="134">
        <f>IF($N$132="zákl. přenesená",$J$132,0)</f>
        <v>0</v>
      </c>
      <c r="BJ132" s="6" t="s">
        <v>114</v>
      </c>
      <c r="BK132" s="134">
        <f>ROUND($I$132*$H$132,2)</f>
        <v>0</v>
      </c>
    </row>
    <row r="133" spans="2:51" s="6" customFormat="1" ht="15.75" customHeight="1">
      <c r="B133" s="146"/>
      <c r="C133" s="147"/>
      <c r="D133" s="148" t="s">
        <v>120</v>
      </c>
      <c r="E133" s="147"/>
      <c r="F133" s="149" t="s">
        <v>456</v>
      </c>
      <c r="G133" s="147"/>
      <c r="H133" s="150">
        <v>1071</v>
      </c>
      <c r="J133" s="147"/>
      <c r="K133" s="147"/>
      <c r="L133" s="151"/>
      <c r="M133" s="152"/>
      <c r="N133" s="147"/>
      <c r="O133" s="147"/>
      <c r="P133" s="147"/>
      <c r="Q133" s="147"/>
      <c r="R133" s="147"/>
      <c r="S133" s="147"/>
      <c r="T133" s="153"/>
      <c r="AT133" s="154" t="s">
        <v>120</v>
      </c>
      <c r="AU133" s="154" t="s">
        <v>66</v>
      </c>
      <c r="AV133" s="154" t="s">
        <v>75</v>
      </c>
      <c r="AW133" s="154" t="s">
        <v>66</v>
      </c>
      <c r="AX133" s="154" t="s">
        <v>73</v>
      </c>
      <c r="AY133" s="154" t="s">
        <v>116</v>
      </c>
    </row>
    <row r="134" spans="2:63" s="6" customFormat="1" ht="15.75" customHeight="1">
      <c r="B134" s="23"/>
      <c r="C134" s="122" t="s">
        <v>244</v>
      </c>
      <c r="D134" s="122" t="s">
        <v>111</v>
      </c>
      <c r="E134" s="123" t="s">
        <v>457</v>
      </c>
      <c r="F134" s="124" t="s">
        <v>458</v>
      </c>
      <c r="G134" s="125" t="s">
        <v>312</v>
      </c>
      <c r="H134" s="126">
        <v>25.5</v>
      </c>
      <c r="I134" s="127"/>
      <c r="J134" s="128">
        <f>ROUND($I$134*$H$134,2)</f>
        <v>0</v>
      </c>
      <c r="K134" s="129"/>
      <c r="L134" s="43"/>
      <c r="M134" s="130"/>
      <c r="N134" s="131" t="s">
        <v>41</v>
      </c>
      <c r="O134" s="132">
        <v>0</v>
      </c>
      <c r="P134" s="132">
        <f>$O$134*$H$134</f>
        <v>0</v>
      </c>
      <c r="Q134" s="132">
        <v>0</v>
      </c>
      <c r="R134" s="132">
        <f>$Q$134*$H$134</f>
        <v>0</v>
      </c>
      <c r="S134" s="132">
        <v>0</v>
      </c>
      <c r="T134" s="133">
        <f>$S$134*$H$134</f>
        <v>0</v>
      </c>
      <c r="AR134" s="6" t="s">
        <v>114</v>
      </c>
      <c r="AT134" s="6" t="s">
        <v>115</v>
      </c>
      <c r="AU134" s="6" t="s">
        <v>66</v>
      </c>
      <c r="AY134" s="6" t="s">
        <v>116</v>
      </c>
      <c r="BG134" s="134">
        <f>IF($N$134="zákl. přenesená",$J$134,0)</f>
        <v>0</v>
      </c>
      <c r="BJ134" s="6" t="s">
        <v>114</v>
      </c>
      <c r="BK134" s="134">
        <f>ROUND($I$134*$H$134,2)</f>
        <v>0</v>
      </c>
    </row>
    <row r="135" spans="2:63" s="6" customFormat="1" ht="15.75" customHeight="1">
      <c r="B135" s="23"/>
      <c r="C135" s="122" t="s">
        <v>247</v>
      </c>
      <c r="D135" s="122" t="s">
        <v>111</v>
      </c>
      <c r="E135" s="123" t="s">
        <v>459</v>
      </c>
      <c r="F135" s="124" t="s">
        <v>460</v>
      </c>
      <c r="G135" s="125" t="s">
        <v>312</v>
      </c>
      <c r="H135" s="126">
        <v>25.5</v>
      </c>
      <c r="I135" s="127"/>
      <c r="J135" s="128">
        <f>ROUND($I$135*$H$135,2)</f>
        <v>0</v>
      </c>
      <c r="K135" s="129"/>
      <c r="L135" s="43"/>
      <c r="M135" s="130"/>
      <c r="N135" s="131" t="s">
        <v>41</v>
      </c>
      <c r="O135" s="132">
        <v>0</v>
      </c>
      <c r="P135" s="132">
        <f>$O$135*$H$135</f>
        <v>0</v>
      </c>
      <c r="Q135" s="132">
        <v>0</v>
      </c>
      <c r="R135" s="132">
        <f>$Q$135*$H$135</f>
        <v>0</v>
      </c>
      <c r="S135" s="132">
        <v>0</v>
      </c>
      <c r="T135" s="133">
        <f>$S$135*$H$135</f>
        <v>0</v>
      </c>
      <c r="AR135" s="6" t="s">
        <v>114</v>
      </c>
      <c r="AT135" s="6" t="s">
        <v>115</v>
      </c>
      <c r="AU135" s="6" t="s">
        <v>66</v>
      </c>
      <c r="AY135" s="6" t="s">
        <v>116</v>
      </c>
      <c r="BG135" s="134">
        <f>IF($N$135="zákl. přenesená",$J$135,0)</f>
        <v>0</v>
      </c>
      <c r="BJ135" s="6" t="s">
        <v>114</v>
      </c>
      <c r="BK135" s="134">
        <f>ROUND($I$135*$H$135,2)</f>
        <v>0</v>
      </c>
    </row>
    <row r="136" spans="2:63" s="6" customFormat="1" ht="15.75" customHeight="1">
      <c r="B136" s="23"/>
      <c r="C136" s="135" t="s">
        <v>251</v>
      </c>
      <c r="D136" s="135" t="s">
        <v>117</v>
      </c>
      <c r="E136" s="136" t="s">
        <v>451</v>
      </c>
      <c r="F136" s="137" t="s">
        <v>452</v>
      </c>
      <c r="G136" s="138" t="s">
        <v>210</v>
      </c>
      <c r="H136" s="139">
        <v>4684.35</v>
      </c>
      <c r="I136" s="140"/>
      <c r="J136" s="141">
        <f>ROUND($I$136*$H$136,2)</f>
        <v>0</v>
      </c>
      <c r="K136" s="142"/>
      <c r="L136" s="143"/>
      <c r="M136" s="144"/>
      <c r="N136" s="145" t="s">
        <v>41</v>
      </c>
      <c r="O136" s="24"/>
      <c r="P136" s="24"/>
      <c r="Q136" s="132">
        <v>0</v>
      </c>
      <c r="R136" s="132">
        <f>$Q$136*$H$136</f>
        <v>0</v>
      </c>
      <c r="S136" s="132">
        <v>0</v>
      </c>
      <c r="T136" s="133">
        <f>$S$136*$H$136</f>
        <v>0</v>
      </c>
      <c r="AR136" s="6" t="s">
        <v>114</v>
      </c>
      <c r="AT136" s="6" t="s">
        <v>111</v>
      </c>
      <c r="AU136" s="6" t="s">
        <v>66</v>
      </c>
      <c r="AY136" s="6" t="s">
        <v>116</v>
      </c>
      <c r="BG136" s="134">
        <f>IF($N$136="zákl. přenesená",$J$136,0)</f>
        <v>0</v>
      </c>
      <c r="BJ136" s="6" t="s">
        <v>114</v>
      </c>
      <c r="BK136" s="134">
        <f>ROUND($I$136*$H$136,2)</f>
        <v>0</v>
      </c>
    </row>
    <row r="137" spans="2:51" s="6" customFormat="1" ht="15.75" customHeight="1">
      <c r="B137" s="146"/>
      <c r="C137" s="147"/>
      <c r="D137" s="148" t="s">
        <v>120</v>
      </c>
      <c r="E137" s="147"/>
      <c r="F137" s="149" t="s">
        <v>461</v>
      </c>
      <c r="G137" s="147"/>
      <c r="H137" s="150">
        <v>4684.35</v>
      </c>
      <c r="J137" s="147"/>
      <c r="K137" s="147"/>
      <c r="L137" s="151"/>
      <c r="M137" s="152"/>
      <c r="N137" s="147"/>
      <c r="O137" s="147"/>
      <c r="P137" s="147"/>
      <c r="Q137" s="147"/>
      <c r="R137" s="147"/>
      <c r="S137" s="147"/>
      <c r="T137" s="153"/>
      <c r="AT137" s="154" t="s">
        <v>120</v>
      </c>
      <c r="AU137" s="154" t="s">
        <v>66</v>
      </c>
      <c r="AV137" s="154" t="s">
        <v>75</v>
      </c>
      <c r="AW137" s="154" t="s">
        <v>66</v>
      </c>
      <c r="AX137" s="154" t="s">
        <v>73</v>
      </c>
      <c r="AY137" s="154" t="s">
        <v>116</v>
      </c>
    </row>
    <row r="138" spans="2:63" s="6" customFormat="1" ht="15.75" customHeight="1">
      <c r="B138" s="23"/>
      <c r="C138" s="135" t="s">
        <v>254</v>
      </c>
      <c r="D138" s="135" t="s">
        <v>117</v>
      </c>
      <c r="E138" s="136" t="s">
        <v>454</v>
      </c>
      <c r="F138" s="137" t="s">
        <v>455</v>
      </c>
      <c r="G138" s="138" t="s">
        <v>210</v>
      </c>
      <c r="H138" s="139">
        <v>1530</v>
      </c>
      <c r="I138" s="140"/>
      <c r="J138" s="141">
        <f>ROUND($I$138*$H$138,2)</f>
        <v>0</v>
      </c>
      <c r="K138" s="142"/>
      <c r="L138" s="143"/>
      <c r="M138" s="144"/>
      <c r="N138" s="145" t="s">
        <v>41</v>
      </c>
      <c r="O138" s="24"/>
      <c r="P138" s="24"/>
      <c r="Q138" s="132">
        <v>0</v>
      </c>
      <c r="R138" s="132">
        <f>$Q$138*$H$138</f>
        <v>0</v>
      </c>
      <c r="S138" s="132">
        <v>0</v>
      </c>
      <c r="T138" s="133">
        <f>$S$138*$H$138</f>
        <v>0</v>
      </c>
      <c r="AR138" s="6" t="s">
        <v>114</v>
      </c>
      <c r="AT138" s="6" t="s">
        <v>111</v>
      </c>
      <c r="AU138" s="6" t="s">
        <v>66</v>
      </c>
      <c r="AY138" s="6" t="s">
        <v>116</v>
      </c>
      <c r="BG138" s="134">
        <f>IF($N$138="zákl. přenesená",$J$138,0)</f>
        <v>0</v>
      </c>
      <c r="BJ138" s="6" t="s">
        <v>114</v>
      </c>
      <c r="BK138" s="134">
        <f>ROUND($I$138*$H$138,2)</f>
        <v>0</v>
      </c>
    </row>
    <row r="139" spans="2:51" s="6" customFormat="1" ht="15.75" customHeight="1">
      <c r="B139" s="146"/>
      <c r="C139" s="147"/>
      <c r="D139" s="148" t="s">
        <v>120</v>
      </c>
      <c r="E139" s="147"/>
      <c r="F139" s="149" t="s">
        <v>462</v>
      </c>
      <c r="G139" s="147"/>
      <c r="H139" s="150">
        <v>1530</v>
      </c>
      <c r="J139" s="147"/>
      <c r="K139" s="147"/>
      <c r="L139" s="151"/>
      <c r="M139" s="152"/>
      <c r="N139" s="147"/>
      <c r="O139" s="147"/>
      <c r="P139" s="147"/>
      <c r="Q139" s="147"/>
      <c r="R139" s="147"/>
      <c r="S139" s="147"/>
      <c r="T139" s="153"/>
      <c r="AT139" s="154" t="s">
        <v>120</v>
      </c>
      <c r="AU139" s="154" t="s">
        <v>66</v>
      </c>
      <c r="AV139" s="154" t="s">
        <v>75</v>
      </c>
      <c r="AW139" s="154" t="s">
        <v>66</v>
      </c>
      <c r="AX139" s="154" t="s">
        <v>73</v>
      </c>
      <c r="AY139" s="154" t="s">
        <v>116</v>
      </c>
    </row>
    <row r="140" spans="2:63" s="6" customFormat="1" ht="15.75" customHeight="1">
      <c r="B140" s="23"/>
      <c r="C140" s="122" t="s">
        <v>259</v>
      </c>
      <c r="D140" s="122" t="s">
        <v>111</v>
      </c>
      <c r="E140" s="123" t="s">
        <v>463</v>
      </c>
      <c r="F140" s="124" t="s">
        <v>464</v>
      </c>
      <c r="G140" s="125" t="s">
        <v>312</v>
      </c>
      <c r="H140" s="126">
        <v>8.5</v>
      </c>
      <c r="I140" s="127"/>
      <c r="J140" s="128">
        <f>ROUND($I$140*$H$140,2)</f>
        <v>0</v>
      </c>
      <c r="K140" s="129"/>
      <c r="L140" s="43"/>
      <c r="M140" s="130"/>
      <c r="N140" s="131" t="s">
        <v>41</v>
      </c>
      <c r="O140" s="132">
        <v>0</v>
      </c>
      <c r="P140" s="132">
        <f>$O$140*$H$140</f>
        <v>0</v>
      </c>
      <c r="Q140" s="132">
        <v>0</v>
      </c>
      <c r="R140" s="132">
        <f>$Q$140*$H$140</f>
        <v>0</v>
      </c>
      <c r="S140" s="132">
        <v>0</v>
      </c>
      <c r="T140" s="133">
        <f>$S$140*$H$140</f>
        <v>0</v>
      </c>
      <c r="AR140" s="6" t="s">
        <v>114</v>
      </c>
      <c r="AT140" s="6" t="s">
        <v>115</v>
      </c>
      <c r="AU140" s="6" t="s">
        <v>66</v>
      </c>
      <c r="AY140" s="6" t="s">
        <v>116</v>
      </c>
      <c r="BG140" s="134">
        <f>IF($N$140="zákl. přenesená",$J$140,0)</f>
        <v>0</v>
      </c>
      <c r="BJ140" s="6" t="s">
        <v>114</v>
      </c>
      <c r="BK140" s="134">
        <f>ROUND($I$140*$H$140,2)</f>
        <v>0</v>
      </c>
    </row>
    <row r="141" spans="2:63" s="6" customFormat="1" ht="15.75" customHeight="1">
      <c r="B141" s="23"/>
      <c r="C141" s="135" t="s">
        <v>264</v>
      </c>
      <c r="D141" s="135" t="s">
        <v>117</v>
      </c>
      <c r="E141" s="136" t="s">
        <v>465</v>
      </c>
      <c r="F141" s="137" t="s">
        <v>466</v>
      </c>
      <c r="G141" s="138" t="s">
        <v>133</v>
      </c>
      <c r="H141" s="139">
        <v>0.017</v>
      </c>
      <c r="I141" s="140"/>
      <c r="J141" s="141">
        <f>ROUND($I$141*$H$141,2)</f>
        <v>0</v>
      </c>
      <c r="K141" s="142"/>
      <c r="L141" s="143"/>
      <c r="M141" s="144"/>
      <c r="N141" s="145" t="s">
        <v>41</v>
      </c>
      <c r="O141" s="24"/>
      <c r="P141" s="24"/>
      <c r="Q141" s="132">
        <v>0</v>
      </c>
      <c r="R141" s="132">
        <f>$Q$141*$H$141</f>
        <v>0</v>
      </c>
      <c r="S141" s="132">
        <v>0</v>
      </c>
      <c r="T141" s="133">
        <f>$S$141*$H$141</f>
        <v>0</v>
      </c>
      <c r="AR141" s="6" t="s">
        <v>114</v>
      </c>
      <c r="AT141" s="6" t="s">
        <v>111</v>
      </c>
      <c r="AU141" s="6" t="s">
        <v>66</v>
      </c>
      <c r="AY141" s="6" t="s">
        <v>116</v>
      </c>
      <c r="BG141" s="134">
        <f>IF($N$141="zákl. přenesená",$J$141,0)</f>
        <v>0</v>
      </c>
      <c r="BJ141" s="6" t="s">
        <v>114</v>
      </c>
      <c r="BK141" s="134">
        <f>ROUND($I$141*$H$141,2)</f>
        <v>0</v>
      </c>
    </row>
    <row r="142" spans="2:51" s="6" customFormat="1" ht="15.75" customHeight="1">
      <c r="B142" s="146"/>
      <c r="C142" s="147"/>
      <c r="D142" s="148" t="s">
        <v>120</v>
      </c>
      <c r="E142" s="147"/>
      <c r="F142" s="149" t="s">
        <v>467</v>
      </c>
      <c r="G142" s="147"/>
      <c r="H142" s="150">
        <v>0.017</v>
      </c>
      <c r="J142" s="147"/>
      <c r="K142" s="147"/>
      <c r="L142" s="151"/>
      <c r="M142" s="152"/>
      <c r="N142" s="147"/>
      <c r="O142" s="147"/>
      <c r="P142" s="147"/>
      <c r="Q142" s="147"/>
      <c r="R142" s="147"/>
      <c r="S142" s="147"/>
      <c r="T142" s="153"/>
      <c r="AT142" s="154" t="s">
        <v>120</v>
      </c>
      <c r="AU142" s="154" t="s">
        <v>66</v>
      </c>
      <c r="AV142" s="154" t="s">
        <v>75</v>
      </c>
      <c r="AW142" s="154" t="s">
        <v>66</v>
      </c>
      <c r="AX142" s="154" t="s">
        <v>73</v>
      </c>
      <c r="AY142" s="154" t="s">
        <v>116</v>
      </c>
    </row>
    <row r="143" spans="2:63" s="6" customFormat="1" ht="15.75" customHeight="1">
      <c r="B143" s="23"/>
      <c r="C143" s="122" t="s">
        <v>267</v>
      </c>
      <c r="D143" s="122" t="s">
        <v>111</v>
      </c>
      <c r="E143" s="123" t="s">
        <v>468</v>
      </c>
      <c r="F143" s="124" t="s">
        <v>469</v>
      </c>
      <c r="G143" s="125" t="s">
        <v>312</v>
      </c>
      <c r="H143" s="126">
        <v>8.5</v>
      </c>
      <c r="I143" s="127"/>
      <c r="J143" s="128">
        <f>ROUND($I$143*$H$143,2)</f>
        <v>0</v>
      </c>
      <c r="K143" s="129"/>
      <c r="L143" s="43"/>
      <c r="M143" s="130"/>
      <c r="N143" s="131" t="s">
        <v>41</v>
      </c>
      <c r="O143" s="132">
        <v>0</v>
      </c>
      <c r="P143" s="132">
        <f>$O$143*$H$143</f>
        <v>0</v>
      </c>
      <c r="Q143" s="132">
        <v>0</v>
      </c>
      <c r="R143" s="132">
        <f>$Q$143*$H$143</f>
        <v>0</v>
      </c>
      <c r="S143" s="132">
        <v>0</v>
      </c>
      <c r="T143" s="133">
        <f>$S$143*$H$143</f>
        <v>0</v>
      </c>
      <c r="AR143" s="6" t="s">
        <v>114</v>
      </c>
      <c r="AT143" s="6" t="s">
        <v>115</v>
      </c>
      <c r="AU143" s="6" t="s">
        <v>66</v>
      </c>
      <c r="AY143" s="6" t="s">
        <v>116</v>
      </c>
      <c r="BG143" s="134">
        <f>IF($N$143="zákl. přenesená",$J$143,0)</f>
        <v>0</v>
      </c>
      <c r="BJ143" s="6" t="s">
        <v>114</v>
      </c>
      <c r="BK143" s="134">
        <f>ROUND($I$143*$H$143,2)</f>
        <v>0</v>
      </c>
    </row>
    <row r="144" spans="2:63" s="6" customFormat="1" ht="15.75" customHeight="1">
      <c r="B144" s="23"/>
      <c r="C144" s="135" t="s">
        <v>271</v>
      </c>
      <c r="D144" s="135" t="s">
        <v>117</v>
      </c>
      <c r="E144" s="136" t="s">
        <v>470</v>
      </c>
      <c r="F144" s="137" t="s">
        <v>471</v>
      </c>
      <c r="G144" s="138" t="s">
        <v>210</v>
      </c>
      <c r="H144" s="139">
        <v>1607.095</v>
      </c>
      <c r="I144" s="140"/>
      <c r="J144" s="141">
        <f>ROUND($I$144*$H$144,2)</f>
        <v>0</v>
      </c>
      <c r="K144" s="142"/>
      <c r="L144" s="143"/>
      <c r="M144" s="144"/>
      <c r="N144" s="145" t="s">
        <v>41</v>
      </c>
      <c r="O144" s="24"/>
      <c r="P144" s="24"/>
      <c r="Q144" s="132">
        <v>0</v>
      </c>
      <c r="R144" s="132">
        <f>$Q$144*$H$144</f>
        <v>0</v>
      </c>
      <c r="S144" s="132">
        <v>0</v>
      </c>
      <c r="T144" s="133">
        <f>$S$144*$H$144</f>
        <v>0</v>
      </c>
      <c r="AR144" s="6" t="s">
        <v>114</v>
      </c>
      <c r="AT144" s="6" t="s">
        <v>111</v>
      </c>
      <c r="AU144" s="6" t="s">
        <v>66</v>
      </c>
      <c r="AY144" s="6" t="s">
        <v>116</v>
      </c>
      <c r="BG144" s="134">
        <f>IF($N$144="zákl. přenesená",$J$144,0)</f>
        <v>0</v>
      </c>
      <c r="BJ144" s="6" t="s">
        <v>114</v>
      </c>
      <c r="BK144" s="134">
        <f>ROUND($I$144*$H$144,2)</f>
        <v>0</v>
      </c>
    </row>
    <row r="145" spans="2:51" s="6" customFormat="1" ht="15.75" customHeight="1">
      <c r="B145" s="146"/>
      <c r="C145" s="147"/>
      <c r="D145" s="148" t="s">
        <v>120</v>
      </c>
      <c r="E145" s="147"/>
      <c r="F145" s="149" t="s">
        <v>472</v>
      </c>
      <c r="G145" s="147"/>
      <c r="H145" s="150">
        <v>1607.095</v>
      </c>
      <c r="J145" s="147"/>
      <c r="K145" s="147"/>
      <c r="L145" s="151"/>
      <c r="M145" s="152"/>
      <c r="N145" s="147"/>
      <c r="O145" s="147"/>
      <c r="P145" s="147"/>
      <c r="Q145" s="147"/>
      <c r="R145" s="147"/>
      <c r="S145" s="147"/>
      <c r="T145" s="153"/>
      <c r="AT145" s="154" t="s">
        <v>120</v>
      </c>
      <c r="AU145" s="154" t="s">
        <v>66</v>
      </c>
      <c r="AV145" s="154" t="s">
        <v>75</v>
      </c>
      <c r="AW145" s="154" t="s">
        <v>66</v>
      </c>
      <c r="AX145" s="154" t="s">
        <v>73</v>
      </c>
      <c r="AY145" s="154" t="s">
        <v>116</v>
      </c>
    </row>
    <row r="146" spans="2:63" s="6" customFormat="1" ht="15.75" customHeight="1">
      <c r="B146" s="23"/>
      <c r="C146" s="135" t="s">
        <v>274</v>
      </c>
      <c r="D146" s="135" t="s">
        <v>117</v>
      </c>
      <c r="E146" s="136" t="s">
        <v>473</v>
      </c>
      <c r="F146" s="137" t="s">
        <v>474</v>
      </c>
      <c r="G146" s="138" t="s">
        <v>296</v>
      </c>
      <c r="H146" s="139">
        <v>0.8585</v>
      </c>
      <c r="I146" s="140"/>
      <c r="J146" s="141">
        <f>ROUND($I$146*$H$146,2)</f>
        <v>0</v>
      </c>
      <c r="K146" s="142"/>
      <c r="L146" s="143"/>
      <c r="M146" s="144"/>
      <c r="N146" s="145" t="s">
        <v>41</v>
      </c>
      <c r="O146" s="24"/>
      <c r="P146" s="24"/>
      <c r="Q146" s="132">
        <v>0</v>
      </c>
      <c r="R146" s="132">
        <f>$Q$146*$H$146</f>
        <v>0</v>
      </c>
      <c r="S146" s="132">
        <v>0</v>
      </c>
      <c r="T146" s="133">
        <f>$S$146*$H$146</f>
        <v>0</v>
      </c>
      <c r="AR146" s="6" t="s">
        <v>114</v>
      </c>
      <c r="AT146" s="6" t="s">
        <v>111</v>
      </c>
      <c r="AU146" s="6" t="s">
        <v>66</v>
      </c>
      <c r="AY146" s="6" t="s">
        <v>116</v>
      </c>
      <c r="BG146" s="134">
        <f>IF($N$146="zákl. přenesená",$J$146,0)</f>
        <v>0</v>
      </c>
      <c r="BJ146" s="6" t="s">
        <v>114</v>
      </c>
      <c r="BK146" s="134">
        <f>ROUND($I$146*$H$146,2)</f>
        <v>0</v>
      </c>
    </row>
    <row r="147" spans="2:51" s="6" customFormat="1" ht="15.75" customHeight="1">
      <c r="B147" s="146"/>
      <c r="C147" s="147"/>
      <c r="D147" s="148" t="s">
        <v>120</v>
      </c>
      <c r="E147" s="147"/>
      <c r="F147" s="149" t="s">
        <v>475</v>
      </c>
      <c r="G147" s="147"/>
      <c r="H147" s="150">
        <v>0.8585</v>
      </c>
      <c r="J147" s="147"/>
      <c r="K147" s="147"/>
      <c r="L147" s="151"/>
      <c r="M147" s="152"/>
      <c r="N147" s="147"/>
      <c r="O147" s="147"/>
      <c r="P147" s="147"/>
      <c r="Q147" s="147"/>
      <c r="R147" s="147"/>
      <c r="S147" s="147"/>
      <c r="T147" s="153"/>
      <c r="AT147" s="154" t="s">
        <v>120</v>
      </c>
      <c r="AU147" s="154" t="s">
        <v>66</v>
      </c>
      <c r="AV147" s="154" t="s">
        <v>75</v>
      </c>
      <c r="AW147" s="154" t="s">
        <v>66</v>
      </c>
      <c r="AX147" s="154" t="s">
        <v>73</v>
      </c>
      <c r="AY147" s="154" t="s">
        <v>116</v>
      </c>
    </row>
    <row r="148" spans="2:63" s="6" customFormat="1" ht="15.75" customHeight="1">
      <c r="B148" s="23"/>
      <c r="C148" s="122" t="s">
        <v>278</v>
      </c>
      <c r="D148" s="122" t="s">
        <v>111</v>
      </c>
      <c r="E148" s="123" t="s">
        <v>476</v>
      </c>
      <c r="F148" s="124" t="s">
        <v>477</v>
      </c>
      <c r="G148" s="125" t="s">
        <v>312</v>
      </c>
      <c r="H148" s="126">
        <v>82.5</v>
      </c>
      <c r="I148" s="127"/>
      <c r="J148" s="128">
        <f>ROUND($I$148*$H$148,2)</f>
        <v>0</v>
      </c>
      <c r="K148" s="129"/>
      <c r="L148" s="43"/>
      <c r="M148" s="130"/>
      <c r="N148" s="131" t="s">
        <v>41</v>
      </c>
      <c r="O148" s="132">
        <v>0</v>
      </c>
      <c r="P148" s="132">
        <f>$O$148*$H$148</f>
        <v>0</v>
      </c>
      <c r="Q148" s="132">
        <v>0</v>
      </c>
      <c r="R148" s="132">
        <f>$Q$148*$H$148</f>
        <v>0</v>
      </c>
      <c r="S148" s="132">
        <v>0</v>
      </c>
      <c r="T148" s="133">
        <f>$S$148*$H$148</f>
        <v>0</v>
      </c>
      <c r="AR148" s="6" t="s">
        <v>114</v>
      </c>
      <c r="AT148" s="6" t="s">
        <v>115</v>
      </c>
      <c r="AU148" s="6" t="s">
        <v>66</v>
      </c>
      <c r="AY148" s="6" t="s">
        <v>116</v>
      </c>
      <c r="BG148" s="134">
        <f>IF($N$148="zákl. přenesená",$J$148,0)</f>
        <v>0</v>
      </c>
      <c r="BJ148" s="6" t="s">
        <v>114</v>
      </c>
      <c r="BK148" s="134">
        <f>ROUND($I$148*$H$148,2)</f>
        <v>0</v>
      </c>
    </row>
    <row r="149" spans="2:63" s="6" customFormat="1" ht="15.75" customHeight="1">
      <c r="B149" s="23"/>
      <c r="C149" s="135" t="s">
        <v>281</v>
      </c>
      <c r="D149" s="135" t="s">
        <v>117</v>
      </c>
      <c r="E149" s="136" t="s">
        <v>396</v>
      </c>
      <c r="F149" s="137" t="s">
        <v>397</v>
      </c>
      <c r="G149" s="138" t="s">
        <v>133</v>
      </c>
      <c r="H149" s="139">
        <v>0.165</v>
      </c>
      <c r="I149" s="140"/>
      <c r="J149" s="141">
        <f>ROUND($I$149*$H$149,2)</f>
        <v>0</v>
      </c>
      <c r="K149" s="142"/>
      <c r="L149" s="143"/>
      <c r="M149" s="144"/>
      <c r="N149" s="145" t="s">
        <v>41</v>
      </c>
      <c r="O149" s="24"/>
      <c r="P149" s="24"/>
      <c r="Q149" s="132">
        <v>0</v>
      </c>
      <c r="R149" s="132">
        <f>$Q$149*$H$149</f>
        <v>0</v>
      </c>
      <c r="S149" s="132">
        <v>0</v>
      </c>
      <c r="T149" s="133">
        <f>$S$149*$H$149</f>
        <v>0</v>
      </c>
      <c r="AR149" s="6" t="s">
        <v>114</v>
      </c>
      <c r="AT149" s="6" t="s">
        <v>111</v>
      </c>
      <c r="AU149" s="6" t="s">
        <v>66</v>
      </c>
      <c r="AY149" s="6" t="s">
        <v>116</v>
      </c>
      <c r="BG149" s="134">
        <f>IF($N$149="zákl. přenesená",$J$149,0)</f>
        <v>0</v>
      </c>
      <c r="BJ149" s="6" t="s">
        <v>114</v>
      </c>
      <c r="BK149" s="134">
        <f>ROUND($I$149*$H$149,2)</f>
        <v>0</v>
      </c>
    </row>
    <row r="150" spans="2:51" s="6" customFormat="1" ht="15.75" customHeight="1">
      <c r="B150" s="146"/>
      <c r="C150" s="147"/>
      <c r="D150" s="148" t="s">
        <v>120</v>
      </c>
      <c r="E150" s="147"/>
      <c r="F150" s="149" t="s">
        <v>478</v>
      </c>
      <c r="G150" s="147"/>
      <c r="H150" s="150">
        <v>0.165</v>
      </c>
      <c r="J150" s="147"/>
      <c r="K150" s="147"/>
      <c r="L150" s="151"/>
      <c r="M150" s="152"/>
      <c r="N150" s="147"/>
      <c r="O150" s="147"/>
      <c r="P150" s="147"/>
      <c r="Q150" s="147"/>
      <c r="R150" s="147"/>
      <c r="S150" s="147"/>
      <c r="T150" s="153"/>
      <c r="AT150" s="154" t="s">
        <v>120</v>
      </c>
      <c r="AU150" s="154" t="s">
        <v>66</v>
      </c>
      <c r="AV150" s="154" t="s">
        <v>75</v>
      </c>
      <c r="AW150" s="154" t="s">
        <v>66</v>
      </c>
      <c r="AX150" s="154" t="s">
        <v>73</v>
      </c>
      <c r="AY150" s="154" t="s">
        <v>116</v>
      </c>
    </row>
    <row r="151" spans="2:63" s="6" customFormat="1" ht="15.75" customHeight="1">
      <c r="B151" s="23"/>
      <c r="C151" s="122" t="s">
        <v>284</v>
      </c>
      <c r="D151" s="122" t="s">
        <v>111</v>
      </c>
      <c r="E151" s="123" t="s">
        <v>479</v>
      </c>
      <c r="F151" s="124" t="s">
        <v>480</v>
      </c>
      <c r="G151" s="125" t="s">
        <v>312</v>
      </c>
      <c r="H151" s="126">
        <v>82.5</v>
      </c>
      <c r="I151" s="127"/>
      <c r="J151" s="128">
        <f>ROUND($I$151*$H$151,2)</f>
        <v>0</v>
      </c>
      <c r="K151" s="129"/>
      <c r="L151" s="43"/>
      <c r="M151" s="130"/>
      <c r="N151" s="131" t="s">
        <v>41</v>
      </c>
      <c r="O151" s="132">
        <v>0</v>
      </c>
      <c r="P151" s="132">
        <f>$O$151*$H$151</f>
        <v>0</v>
      </c>
      <c r="Q151" s="132">
        <v>0</v>
      </c>
      <c r="R151" s="132">
        <f>$Q$151*$H$151</f>
        <v>0</v>
      </c>
      <c r="S151" s="132">
        <v>0</v>
      </c>
      <c r="T151" s="133">
        <f>$S$151*$H$151</f>
        <v>0</v>
      </c>
      <c r="AR151" s="6" t="s">
        <v>114</v>
      </c>
      <c r="AT151" s="6" t="s">
        <v>115</v>
      </c>
      <c r="AU151" s="6" t="s">
        <v>66</v>
      </c>
      <c r="AY151" s="6" t="s">
        <v>116</v>
      </c>
      <c r="BG151" s="134">
        <f>IF($N$151="zákl. přenesená",$J$151,0)</f>
        <v>0</v>
      </c>
      <c r="BJ151" s="6" t="s">
        <v>114</v>
      </c>
      <c r="BK151" s="134">
        <f>ROUND($I$151*$H$151,2)</f>
        <v>0</v>
      </c>
    </row>
    <row r="152" spans="2:63" s="6" customFormat="1" ht="15.75" customHeight="1">
      <c r="B152" s="23"/>
      <c r="C152" s="135" t="s">
        <v>287</v>
      </c>
      <c r="D152" s="135" t="s">
        <v>117</v>
      </c>
      <c r="E152" s="136" t="s">
        <v>401</v>
      </c>
      <c r="F152" s="137" t="s">
        <v>402</v>
      </c>
      <c r="G152" s="138" t="s">
        <v>210</v>
      </c>
      <c r="H152" s="139">
        <v>17943.75</v>
      </c>
      <c r="I152" s="140"/>
      <c r="J152" s="141">
        <f>ROUND($I$152*$H$152,2)</f>
        <v>0</v>
      </c>
      <c r="K152" s="142"/>
      <c r="L152" s="143"/>
      <c r="M152" s="144"/>
      <c r="N152" s="145" t="s">
        <v>41</v>
      </c>
      <c r="O152" s="24"/>
      <c r="P152" s="24"/>
      <c r="Q152" s="132">
        <v>0</v>
      </c>
      <c r="R152" s="132">
        <f>$Q$152*$H$152</f>
        <v>0</v>
      </c>
      <c r="S152" s="132">
        <v>0</v>
      </c>
      <c r="T152" s="133">
        <f>$S$152*$H$152</f>
        <v>0</v>
      </c>
      <c r="AR152" s="6" t="s">
        <v>114</v>
      </c>
      <c r="AT152" s="6" t="s">
        <v>111</v>
      </c>
      <c r="AU152" s="6" t="s">
        <v>66</v>
      </c>
      <c r="AY152" s="6" t="s">
        <v>116</v>
      </c>
      <c r="BG152" s="134">
        <f>IF($N$152="zákl. přenesená",$J$152,0)</f>
        <v>0</v>
      </c>
      <c r="BJ152" s="6" t="s">
        <v>114</v>
      </c>
      <c r="BK152" s="134">
        <f>ROUND($I$152*$H$152,2)</f>
        <v>0</v>
      </c>
    </row>
    <row r="153" spans="2:51" s="6" customFormat="1" ht="15.75" customHeight="1">
      <c r="B153" s="146"/>
      <c r="C153" s="147"/>
      <c r="D153" s="148" t="s">
        <v>120</v>
      </c>
      <c r="E153" s="147"/>
      <c r="F153" s="149" t="s">
        <v>481</v>
      </c>
      <c r="G153" s="147"/>
      <c r="H153" s="150">
        <v>17943.75</v>
      </c>
      <c r="J153" s="147"/>
      <c r="K153" s="147"/>
      <c r="L153" s="151"/>
      <c r="M153" s="152"/>
      <c r="N153" s="147"/>
      <c r="O153" s="147"/>
      <c r="P153" s="147"/>
      <c r="Q153" s="147"/>
      <c r="R153" s="147"/>
      <c r="S153" s="147"/>
      <c r="T153" s="153"/>
      <c r="AT153" s="154" t="s">
        <v>120</v>
      </c>
      <c r="AU153" s="154" t="s">
        <v>66</v>
      </c>
      <c r="AV153" s="154" t="s">
        <v>75</v>
      </c>
      <c r="AW153" s="154" t="s">
        <v>66</v>
      </c>
      <c r="AX153" s="154" t="s">
        <v>73</v>
      </c>
      <c r="AY153" s="154" t="s">
        <v>116</v>
      </c>
    </row>
    <row r="154" spans="2:63" s="6" customFormat="1" ht="15.75" customHeight="1">
      <c r="B154" s="23"/>
      <c r="C154" s="135" t="s">
        <v>288</v>
      </c>
      <c r="D154" s="135" t="s">
        <v>117</v>
      </c>
      <c r="E154" s="136" t="s">
        <v>404</v>
      </c>
      <c r="F154" s="137" t="s">
        <v>405</v>
      </c>
      <c r="G154" s="138" t="s">
        <v>210</v>
      </c>
      <c r="H154" s="139">
        <v>200.475</v>
      </c>
      <c r="I154" s="140"/>
      <c r="J154" s="141">
        <f>ROUND($I$154*$H$154,2)</f>
        <v>0</v>
      </c>
      <c r="K154" s="142"/>
      <c r="L154" s="143"/>
      <c r="M154" s="144"/>
      <c r="N154" s="145" t="s">
        <v>41</v>
      </c>
      <c r="O154" s="24"/>
      <c r="P154" s="24"/>
      <c r="Q154" s="132">
        <v>0</v>
      </c>
      <c r="R154" s="132">
        <f>$Q$154*$H$154</f>
        <v>0</v>
      </c>
      <c r="S154" s="132">
        <v>0</v>
      </c>
      <c r="T154" s="133">
        <f>$S$154*$H$154</f>
        <v>0</v>
      </c>
      <c r="AR154" s="6" t="s">
        <v>114</v>
      </c>
      <c r="AT154" s="6" t="s">
        <v>111</v>
      </c>
      <c r="AU154" s="6" t="s">
        <v>66</v>
      </c>
      <c r="AY154" s="6" t="s">
        <v>116</v>
      </c>
      <c r="BG154" s="134">
        <f>IF($N$154="zákl. přenesená",$J$154,0)</f>
        <v>0</v>
      </c>
      <c r="BJ154" s="6" t="s">
        <v>114</v>
      </c>
      <c r="BK154" s="134">
        <f>ROUND($I$154*$H$154,2)</f>
        <v>0</v>
      </c>
    </row>
    <row r="155" spans="2:51" s="6" customFormat="1" ht="15.75" customHeight="1">
      <c r="B155" s="146"/>
      <c r="C155" s="147"/>
      <c r="D155" s="148" t="s">
        <v>120</v>
      </c>
      <c r="E155" s="147"/>
      <c r="F155" s="149" t="s">
        <v>482</v>
      </c>
      <c r="G155" s="147"/>
      <c r="H155" s="150">
        <v>200.475</v>
      </c>
      <c r="J155" s="147"/>
      <c r="K155" s="147"/>
      <c r="L155" s="151"/>
      <c r="M155" s="152"/>
      <c r="N155" s="147"/>
      <c r="O155" s="147"/>
      <c r="P155" s="147"/>
      <c r="Q155" s="147"/>
      <c r="R155" s="147"/>
      <c r="S155" s="147"/>
      <c r="T155" s="153"/>
      <c r="AT155" s="154" t="s">
        <v>120</v>
      </c>
      <c r="AU155" s="154" t="s">
        <v>66</v>
      </c>
      <c r="AV155" s="154" t="s">
        <v>75</v>
      </c>
      <c r="AW155" s="154" t="s">
        <v>66</v>
      </c>
      <c r="AX155" s="154" t="s">
        <v>73</v>
      </c>
      <c r="AY155" s="154" t="s">
        <v>116</v>
      </c>
    </row>
    <row r="156" spans="2:63" s="6" customFormat="1" ht="15.75" customHeight="1">
      <c r="B156" s="23"/>
      <c r="C156" s="135" t="s">
        <v>289</v>
      </c>
      <c r="D156" s="135" t="s">
        <v>117</v>
      </c>
      <c r="E156" s="136" t="s">
        <v>483</v>
      </c>
      <c r="F156" s="137" t="s">
        <v>484</v>
      </c>
      <c r="G156" s="138" t="s">
        <v>210</v>
      </c>
      <c r="H156" s="139">
        <v>16500</v>
      </c>
      <c r="I156" s="140"/>
      <c r="J156" s="141">
        <f>ROUND($I$156*$H$156,2)</f>
        <v>0</v>
      </c>
      <c r="K156" s="142"/>
      <c r="L156" s="143"/>
      <c r="M156" s="144"/>
      <c r="N156" s="145" t="s">
        <v>41</v>
      </c>
      <c r="O156" s="24"/>
      <c r="P156" s="24"/>
      <c r="Q156" s="132">
        <v>0</v>
      </c>
      <c r="R156" s="132">
        <f>$Q$156*$H$156</f>
        <v>0</v>
      </c>
      <c r="S156" s="132">
        <v>0</v>
      </c>
      <c r="T156" s="133">
        <f>$S$156*$H$156</f>
        <v>0</v>
      </c>
      <c r="AR156" s="6" t="s">
        <v>114</v>
      </c>
      <c r="AT156" s="6" t="s">
        <v>111</v>
      </c>
      <c r="AU156" s="6" t="s">
        <v>66</v>
      </c>
      <c r="AY156" s="6" t="s">
        <v>116</v>
      </c>
      <c r="BG156" s="134">
        <f>IF($N$156="zákl. přenesená",$J$156,0)</f>
        <v>0</v>
      </c>
      <c r="BJ156" s="6" t="s">
        <v>114</v>
      </c>
      <c r="BK156" s="134">
        <f>ROUND($I$156*$H$156,2)</f>
        <v>0</v>
      </c>
    </row>
    <row r="157" spans="2:51" s="6" customFormat="1" ht="15.75" customHeight="1">
      <c r="B157" s="146"/>
      <c r="C157" s="147"/>
      <c r="D157" s="148" t="s">
        <v>120</v>
      </c>
      <c r="E157" s="147"/>
      <c r="F157" s="149" t="s">
        <v>485</v>
      </c>
      <c r="G157" s="147"/>
      <c r="H157" s="150">
        <v>16500</v>
      </c>
      <c r="J157" s="147"/>
      <c r="K157" s="147"/>
      <c r="L157" s="151"/>
      <c r="M157" s="152"/>
      <c r="N157" s="147"/>
      <c r="O157" s="147"/>
      <c r="P157" s="147"/>
      <c r="Q157" s="147"/>
      <c r="R157" s="147"/>
      <c r="S157" s="147"/>
      <c r="T157" s="153"/>
      <c r="AT157" s="154" t="s">
        <v>120</v>
      </c>
      <c r="AU157" s="154" t="s">
        <v>66</v>
      </c>
      <c r="AV157" s="154" t="s">
        <v>75</v>
      </c>
      <c r="AW157" s="154" t="s">
        <v>66</v>
      </c>
      <c r="AX157" s="154" t="s">
        <v>73</v>
      </c>
      <c r="AY157" s="154" t="s">
        <v>116</v>
      </c>
    </row>
    <row r="158" spans="2:63" s="6" customFormat="1" ht="15.75" customHeight="1">
      <c r="B158" s="23"/>
      <c r="C158" s="135" t="s">
        <v>293</v>
      </c>
      <c r="D158" s="135" t="s">
        <v>117</v>
      </c>
      <c r="E158" s="136" t="s">
        <v>470</v>
      </c>
      <c r="F158" s="137" t="s">
        <v>471</v>
      </c>
      <c r="G158" s="138" t="s">
        <v>210</v>
      </c>
      <c r="H158" s="139">
        <v>23512.5</v>
      </c>
      <c r="I158" s="140"/>
      <c r="J158" s="141">
        <f>ROUND($I$158*$H$158,2)</f>
        <v>0</v>
      </c>
      <c r="K158" s="142"/>
      <c r="L158" s="143"/>
      <c r="M158" s="144"/>
      <c r="N158" s="145" t="s">
        <v>41</v>
      </c>
      <c r="O158" s="24"/>
      <c r="P158" s="24"/>
      <c r="Q158" s="132">
        <v>0</v>
      </c>
      <c r="R158" s="132">
        <f>$Q$158*$H$158</f>
        <v>0</v>
      </c>
      <c r="S158" s="132">
        <v>0</v>
      </c>
      <c r="T158" s="133">
        <f>$S$158*$H$158</f>
        <v>0</v>
      </c>
      <c r="AR158" s="6" t="s">
        <v>114</v>
      </c>
      <c r="AT158" s="6" t="s">
        <v>111</v>
      </c>
      <c r="AU158" s="6" t="s">
        <v>66</v>
      </c>
      <c r="AY158" s="6" t="s">
        <v>116</v>
      </c>
      <c r="BG158" s="134">
        <f>IF($N$158="zákl. přenesená",$J$158,0)</f>
        <v>0</v>
      </c>
      <c r="BJ158" s="6" t="s">
        <v>114</v>
      </c>
      <c r="BK158" s="134">
        <f>ROUND($I$158*$H$158,2)</f>
        <v>0</v>
      </c>
    </row>
    <row r="159" spans="2:51" s="6" customFormat="1" ht="15.75" customHeight="1">
      <c r="B159" s="146"/>
      <c r="C159" s="147"/>
      <c r="D159" s="148" t="s">
        <v>120</v>
      </c>
      <c r="E159" s="147"/>
      <c r="F159" s="149" t="s">
        <v>486</v>
      </c>
      <c r="G159" s="147"/>
      <c r="H159" s="150">
        <v>23512.5</v>
      </c>
      <c r="J159" s="147"/>
      <c r="K159" s="147"/>
      <c r="L159" s="151"/>
      <c r="M159" s="152"/>
      <c r="N159" s="147"/>
      <c r="O159" s="147"/>
      <c r="P159" s="147"/>
      <c r="Q159" s="147"/>
      <c r="R159" s="147"/>
      <c r="S159" s="147"/>
      <c r="T159" s="153"/>
      <c r="AT159" s="154" t="s">
        <v>120</v>
      </c>
      <c r="AU159" s="154" t="s">
        <v>66</v>
      </c>
      <c r="AV159" s="154" t="s">
        <v>75</v>
      </c>
      <c r="AW159" s="154" t="s">
        <v>66</v>
      </c>
      <c r="AX159" s="154" t="s">
        <v>73</v>
      </c>
      <c r="AY159" s="154" t="s">
        <v>116</v>
      </c>
    </row>
    <row r="160" spans="2:63" s="6" customFormat="1" ht="15.75" customHeight="1">
      <c r="B160" s="23"/>
      <c r="C160" s="135" t="s">
        <v>297</v>
      </c>
      <c r="D160" s="135" t="s">
        <v>117</v>
      </c>
      <c r="E160" s="136" t="s">
        <v>407</v>
      </c>
      <c r="F160" s="137" t="s">
        <v>408</v>
      </c>
      <c r="G160" s="138" t="s">
        <v>210</v>
      </c>
      <c r="H160" s="139">
        <v>9.9</v>
      </c>
      <c r="I160" s="140"/>
      <c r="J160" s="141">
        <f>ROUND($I$160*$H$160,2)</f>
        <v>0</v>
      </c>
      <c r="K160" s="142"/>
      <c r="L160" s="143"/>
      <c r="M160" s="144"/>
      <c r="N160" s="145" t="s">
        <v>41</v>
      </c>
      <c r="O160" s="24"/>
      <c r="P160" s="24"/>
      <c r="Q160" s="132">
        <v>0</v>
      </c>
      <c r="R160" s="132">
        <f>$Q$160*$H$160</f>
        <v>0</v>
      </c>
      <c r="S160" s="132">
        <v>0</v>
      </c>
      <c r="T160" s="133">
        <f>$S$160*$H$160</f>
        <v>0</v>
      </c>
      <c r="AR160" s="6" t="s">
        <v>114</v>
      </c>
      <c r="AT160" s="6" t="s">
        <v>111</v>
      </c>
      <c r="AU160" s="6" t="s">
        <v>66</v>
      </c>
      <c r="AY160" s="6" t="s">
        <v>116</v>
      </c>
      <c r="BG160" s="134">
        <f>IF($N$160="zákl. přenesená",$J$160,0)</f>
        <v>0</v>
      </c>
      <c r="BJ160" s="6" t="s">
        <v>114</v>
      </c>
      <c r="BK160" s="134">
        <f>ROUND($I$160*$H$160,2)</f>
        <v>0</v>
      </c>
    </row>
    <row r="161" spans="2:51" s="6" customFormat="1" ht="15.75" customHeight="1">
      <c r="B161" s="146"/>
      <c r="C161" s="147"/>
      <c r="D161" s="148" t="s">
        <v>120</v>
      </c>
      <c r="E161" s="147"/>
      <c r="F161" s="149" t="s">
        <v>487</v>
      </c>
      <c r="G161" s="147"/>
      <c r="H161" s="150">
        <v>9.9</v>
      </c>
      <c r="J161" s="147"/>
      <c r="K161" s="147"/>
      <c r="L161" s="151"/>
      <c r="M161" s="152"/>
      <c r="N161" s="147"/>
      <c r="O161" s="147"/>
      <c r="P161" s="147"/>
      <c r="Q161" s="147"/>
      <c r="R161" s="147"/>
      <c r="S161" s="147"/>
      <c r="T161" s="153"/>
      <c r="AT161" s="154" t="s">
        <v>120</v>
      </c>
      <c r="AU161" s="154" t="s">
        <v>66</v>
      </c>
      <c r="AV161" s="154" t="s">
        <v>75</v>
      </c>
      <c r="AW161" s="154" t="s">
        <v>66</v>
      </c>
      <c r="AX161" s="154" t="s">
        <v>73</v>
      </c>
      <c r="AY161" s="154" t="s">
        <v>116</v>
      </c>
    </row>
    <row r="162" spans="2:63" s="6" customFormat="1" ht="15.75" customHeight="1">
      <c r="B162" s="23"/>
      <c r="C162" s="135" t="s">
        <v>300</v>
      </c>
      <c r="D162" s="135" t="s">
        <v>117</v>
      </c>
      <c r="E162" s="136" t="s">
        <v>410</v>
      </c>
      <c r="F162" s="137" t="s">
        <v>411</v>
      </c>
      <c r="G162" s="138" t="s">
        <v>210</v>
      </c>
      <c r="H162" s="139">
        <v>344.025</v>
      </c>
      <c r="I162" s="140"/>
      <c r="J162" s="141">
        <f>ROUND($I$162*$H$162,2)</f>
        <v>0</v>
      </c>
      <c r="K162" s="142"/>
      <c r="L162" s="143"/>
      <c r="M162" s="144"/>
      <c r="N162" s="145" t="s">
        <v>41</v>
      </c>
      <c r="O162" s="24"/>
      <c r="P162" s="24"/>
      <c r="Q162" s="132">
        <v>0</v>
      </c>
      <c r="R162" s="132">
        <f>$Q$162*$H$162</f>
        <v>0</v>
      </c>
      <c r="S162" s="132">
        <v>0</v>
      </c>
      <c r="T162" s="133">
        <f>$S$162*$H$162</f>
        <v>0</v>
      </c>
      <c r="AR162" s="6" t="s">
        <v>114</v>
      </c>
      <c r="AT162" s="6" t="s">
        <v>111</v>
      </c>
      <c r="AU162" s="6" t="s">
        <v>66</v>
      </c>
      <c r="AY162" s="6" t="s">
        <v>116</v>
      </c>
      <c r="BG162" s="134">
        <f>IF($N$162="zákl. přenesená",$J$162,0)</f>
        <v>0</v>
      </c>
      <c r="BJ162" s="6" t="s">
        <v>114</v>
      </c>
      <c r="BK162" s="134">
        <f>ROUND($I$162*$H$162,2)</f>
        <v>0</v>
      </c>
    </row>
    <row r="163" spans="2:51" s="6" customFormat="1" ht="15.75" customHeight="1">
      <c r="B163" s="146"/>
      <c r="C163" s="147"/>
      <c r="D163" s="148" t="s">
        <v>120</v>
      </c>
      <c r="E163" s="147"/>
      <c r="F163" s="149" t="s">
        <v>488</v>
      </c>
      <c r="G163" s="147"/>
      <c r="H163" s="150">
        <v>344.025</v>
      </c>
      <c r="J163" s="147"/>
      <c r="K163" s="147"/>
      <c r="L163" s="151"/>
      <c r="M163" s="152"/>
      <c r="N163" s="147"/>
      <c r="O163" s="147"/>
      <c r="P163" s="147"/>
      <c r="Q163" s="147"/>
      <c r="R163" s="147"/>
      <c r="S163" s="147"/>
      <c r="T163" s="153"/>
      <c r="AT163" s="154" t="s">
        <v>120</v>
      </c>
      <c r="AU163" s="154" t="s">
        <v>66</v>
      </c>
      <c r="AV163" s="154" t="s">
        <v>75</v>
      </c>
      <c r="AW163" s="154" t="s">
        <v>66</v>
      </c>
      <c r="AX163" s="154" t="s">
        <v>73</v>
      </c>
      <c r="AY163" s="154" t="s">
        <v>116</v>
      </c>
    </row>
    <row r="164" spans="2:63" s="6" customFormat="1" ht="15.75" customHeight="1">
      <c r="B164" s="23"/>
      <c r="C164" s="135" t="s">
        <v>303</v>
      </c>
      <c r="D164" s="135" t="s">
        <v>117</v>
      </c>
      <c r="E164" s="136" t="s">
        <v>489</v>
      </c>
      <c r="F164" s="137" t="s">
        <v>490</v>
      </c>
      <c r="G164" s="138" t="s">
        <v>210</v>
      </c>
      <c r="H164" s="139">
        <v>33412.5</v>
      </c>
      <c r="I164" s="140"/>
      <c r="J164" s="141">
        <f>ROUND($I$164*$H$164,2)</f>
        <v>0</v>
      </c>
      <c r="K164" s="142"/>
      <c r="L164" s="143"/>
      <c r="M164" s="144"/>
      <c r="N164" s="145" t="s">
        <v>41</v>
      </c>
      <c r="O164" s="24"/>
      <c r="P164" s="24"/>
      <c r="Q164" s="132">
        <v>0</v>
      </c>
      <c r="R164" s="132">
        <f>$Q$164*$H$164</f>
        <v>0</v>
      </c>
      <c r="S164" s="132">
        <v>0</v>
      </c>
      <c r="T164" s="133">
        <f>$S$164*$H$164</f>
        <v>0</v>
      </c>
      <c r="AR164" s="6" t="s">
        <v>114</v>
      </c>
      <c r="AT164" s="6" t="s">
        <v>111</v>
      </c>
      <c r="AU164" s="6" t="s">
        <v>66</v>
      </c>
      <c r="AY164" s="6" t="s">
        <v>116</v>
      </c>
      <c r="BG164" s="134">
        <f>IF($N$164="zákl. přenesená",$J$164,0)</f>
        <v>0</v>
      </c>
      <c r="BJ164" s="6" t="s">
        <v>114</v>
      </c>
      <c r="BK164" s="134">
        <f>ROUND($I$164*$H$164,2)</f>
        <v>0</v>
      </c>
    </row>
    <row r="165" spans="2:51" s="6" customFormat="1" ht="15.75" customHeight="1">
      <c r="B165" s="146"/>
      <c r="C165" s="147"/>
      <c r="D165" s="148" t="s">
        <v>120</v>
      </c>
      <c r="E165" s="147"/>
      <c r="F165" s="149" t="s">
        <v>491</v>
      </c>
      <c r="G165" s="147"/>
      <c r="H165" s="150">
        <v>33412.5</v>
      </c>
      <c r="J165" s="147"/>
      <c r="K165" s="147"/>
      <c r="L165" s="151"/>
      <c r="M165" s="152"/>
      <c r="N165" s="147"/>
      <c r="O165" s="147"/>
      <c r="P165" s="147"/>
      <c r="Q165" s="147"/>
      <c r="R165" s="147"/>
      <c r="S165" s="147"/>
      <c r="T165" s="153"/>
      <c r="AT165" s="154" t="s">
        <v>120</v>
      </c>
      <c r="AU165" s="154" t="s">
        <v>66</v>
      </c>
      <c r="AV165" s="154" t="s">
        <v>75</v>
      </c>
      <c r="AW165" s="154" t="s">
        <v>66</v>
      </c>
      <c r="AX165" s="154" t="s">
        <v>73</v>
      </c>
      <c r="AY165" s="154" t="s">
        <v>116</v>
      </c>
    </row>
    <row r="166" spans="2:63" s="6" customFormat="1" ht="15.75" customHeight="1">
      <c r="B166" s="23"/>
      <c r="C166" s="135" t="s">
        <v>306</v>
      </c>
      <c r="D166" s="135" t="s">
        <v>117</v>
      </c>
      <c r="E166" s="136" t="s">
        <v>492</v>
      </c>
      <c r="F166" s="137" t="s">
        <v>493</v>
      </c>
      <c r="G166" s="138" t="s">
        <v>210</v>
      </c>
      <c r="H166" s="139">
        <v>7837.5</v>
      </c>
      <c r="I166" s="140"/>
      <c r="J166" s="141">
        <f>ROUND($I$166*$H$166,2)</f>
        <v>0</v>
      </c>
      <c r="K166" s="142"/>
      <c r="L166" s="143"/>
      <c r="M166" s="144"/>
      <c r="N166" s="145" t="s">
        <v>41</v>
      </c>
      <c r="O166" s="24"/>
      <c r="P166" s="24"/>
      <c r="Q166" s="132">
        <v>0</v>
      </c>
      <c r="R166" s="132">
        <f>$Q$166*$H$166</f>
        <v>0</v>
      </c>
      <c r="S166" s="132">
        <v>0</v>
      </c>
      <c r="T166" s="133">
        <f>$S$166*$H$166</f>
        <v>0</v>
      </c>
      <c r="AR166" s="6" t="s">
        <v>114</v>
      </c>
      <c r="AT166" s="6" t="s">
        <v>111</v>
      </c>
      <c r="AU166" s="6" t="s">
        <v>66</v>
      </c>
      <c r="AY166" s="6" t="s">
        <v>116</v>
      </c>
      <c r="BG166" s="134">
        <f>IF($N$166="zákl. přenesená",$J$166,0)</f>
        <v>0</v>
      </c>
      <c r="BJ166" s="6" t="s">
        <v>114</v>
      </c>
      <c r="BK166" s="134">
        <f>ROUND($I$166*$H$166,2)</f>
        <v>0</v>
      </c>
    </row>
    <row r="167" spans="2:51" s="6" customFormat="1" ht="15.75" customHeight="1">
      <c r="B167" s="146"/>
      <c r="C167" s="147"/>
      <c r="D167" s="148" t="s">
        <v>120</v>
      </c>
      <c r="E167" s="147"/>
      <c r="F167" s="149" t="s">
        <v>494</v>
      </c>
      <c r="G167" s="147"/>
      <c r="H167" s="150">
        <v>7837.5</v>
      </c>
      <c r="J167" s="147"/>
      <c r="K167" s="147"/>
      <c r="L167" s="151"/>
      <c r="M167" s="152"/>
      <c r="N167" s="147"/>
      <c r="O167" s="147"/>
      <c r="P167" s="147"/>
      <c r="Q167" s="147"/>
      <c r="R167" s="147"/>
      <c r="S167" s="147"/>
      <c r="T167" s="153"/>
      <c r="AT167" s="154" t="s">
        <v>120</v>
      </c>
      <c r="AU167" s="154" t="s">
        <v>66</v>
      </c>
      <c r="AV167" s="154" t="s">
        <v>75</v>
      </c>
      <c r="AW167" s="154" t="s">
        <v>66</v>
      </c>
      <c r="AX167" s="154" t="s">
        <v>73</v>
      </c>
      <c r="AY167" s="154" t="s">
        <v>116</v>
      </c>
    </row>
    <row r="168" spans="2:63" s="6" customFormat="1" ht="15.75" customHeight="1">
      <c r="B168" s="23"/>
      <c r="C168" s="135" t="s">
        <v>309</v>
      </c>
      <c r="D168" s="135" t="s">
        <v>117</v>
      </c>
      <c r="E168" s="136" t="s">
        <v>416</v>
      </c>
      <c r="F168" s="137" t="s">
        <v>417</v>
      </c>
      <c r="G168" s="138" t="s">
        <v>210</v>
      </c>
      <c r="H168" s="139">
        <v>9570</v>
      </c>
      <c r="I168" s="140"/>
      <c r="J168" s="141">
        <f>ROUND($I$168*$H$168,2)</f>
        <v>0</v>
      </c>
      <c r="K168" s="142"/>
      <c r="L168" s="143"/>
      <c r="M168" s="144"/>
      <c r="N168" s="145" t="s">
        <v>41</v>
      </c>
      <c r="O168" s="24"/>
      <c r="P168" s="24"/>
      <c r="Q168" s="132">
        <v>0</v>
      </c>
      <c r="R168" s="132">
        <f>$Q$168*$H$168</f>
        <v>0</v>
      </c>
      <c r="S168" s="132">
        <v>0</v>
      </c>
      <c r="T168" s="133">
        <f>$S$168*$H$168</f>
        <v>0</v>
      </c>
      <c r="AR168" s="6" t="s">
        <v>114</v>
      </c>
      <c r="AT168" s="6" t="s">
        <v>111</v>
      </c>
      <c r="AU168" s="6" t="s">
        <v>66</v>
      </c>
      <c r="AY168" s="6" t="s">
        <v>116</v>
      </c>
      <c r="BG168" s="134">
        <f>IF($N$168="zákl. přenesená",$J$168,0)</f>
        <v>0</v>
      </c>
      <c r="BJ168" s="6" t="s">
        <v>114</v>
      </c>
      <c r="BK168" s="134">
        <f>ROUND($I$168*$H$168,2)</f>
        <v>0</v>
      </c>
    </row>
    <row r="169" spans="2:51" s="6" customFormat="1" ht="15.75" customHeight="1">
      <c r="B169" s="146"/>
      <c r="C169" s="147"/>
      <c r="D169" s="148" t="s">
        <v>120</v>
      </c>
      <c r="E169" s="147"/>
      <c r="F169" s="149" t="s">
        <v>495</v>
      </c>
      <c r="G169" s="147"/>
      <c r="H169" s="150">
        <v>9570</v>
      </c>
      <c r="J169" s="147"/>
      <c r="K169" s="147"/>
      <c r="L169" s="151"/>
      <c r="M169" s="152"/>
      <c r="N169" s="147"/>
      <c r="O169" s="147"/>
      <c r="P169" s="147"/>
      <c r="Q169" s="147"/>
      <c r="R169" s="147"/>
      <c r="S169" s="147"/>
      <c r="T169" s="153"/>
      <c r="AT169" s="154" t="s">
        <v>120</v>
      </c>
      <c r="AU169" s="154" t="s">
        <v>66</v>
      </c>
      <c r="AV169" s="154" t="s">
        <v>75</v>
      </c>
      <c r="AW169" s="154" t="s">
        <v>66</v>
      </c>
      <c r="AX169" s="154" t="s">
        <v>73</v>
      </c>
      <c r="AY169" s="154" t="s">
        <v>116</v>
      </c>
    </row>
    <row r="170" spans="2:63" s="6" customFormat="1" ht="15.75" customHeight="1">
      <c r="B170" s="23"/>
      <c r="C170" s="135" t="s">
        <v>313</v>
      </c>
      <c r="D170" s="135" t="s">
        <v>117</v>
      </c>
      <c r="E170" s="136" t="s">
        <v>496</v>
      </c>
      <c r="F170" s="137" t="s">
        <v>497</v>
      </c>
      <c r="G170" s="138" t="s">
        <v>210</v>
      </c>
      <c r="H170" s="139">
        <v>11550</v>
      </c>
      <c r="I170" s="140"/>
      <c r="J170" s="141">
        <f>ROUND($I$170*$H$170,2)</f>
        <v>0</v>
      </c>
      <c r="K170" s="142"/>
      <c r="L170" s="143"/>
      <c r="M170" s="144"/>
      <c r="N170" s="145" t="s">
        <v>41</v>
      </c>
      <c r="O170" s="24"/>
      <c r="P170" s="24"/>
      <c r="Q170" s="132">
        <v>0</v>
      </c>
      <c r="R170" s="132">
        <f>$Q$170*$H$170</f>
        <v>0</v>
      </c>
      <c r="S170" s="132">
        <v>0</v>
      </c>
      <c r="T170" s="133">
        <f>$S$170*$H$170</f>
        <v>0</v>
      </c>
      <c r="AR170" s="6" t="s">
        <v>114</v>
      </c>
      <c r="AT170" s="6" t="s">
        <v>111</v>
      </c>
      <c r="AU170" s="6" t="s">
        <v>66</v>
      </c>
      <c r="AY170" s="6" t="s">
        <v>116</v>
      </c>
      <c r="BG170" s="134">
        <f>IF($N$170="zákl. přenesená",$J$170,0)</f>
        <v>0</v>
      </c>
      <c r="BJ170" s="6" t="s">
        <v>114</v>
      </c>
      <c r="BK170" s="134">
        <f>ROUND($I$170*$H$170,2)</f>
        <v>0</v>
      </c>
    </row>
    <row r="171" spans="2:51" s="6" customFormat="1" ht="15.75" customHeight="1">
      <c r="B171" s="146"/>
      <c r="C171" s="147"/>
      <c r="D171" s="148" t="s">
        <v>120</v>
      </c>
      <c r="E171" s="147"/>
      <c r="F171" s="149" t="s">
        <v>498</v>
      </c>
      <c r="G171" s="147"/>
      <c r="H171" s="150">
        <v>11550</v>
      </c>
      <c r="J171" s="147"/>
      <c r="K171" s="147"/>
      <c r="L171" s="151"/>
      <c r="M171" s="152"/>
      <c r="N171" s="147"/>
      <c r="O171" s="147"/>
      <c r="P171" s="147"/>
      <c r="Q171" s="147"/>
      <c r="R171" s="147"/>
      <c r="S171" s="147"/>
      <c r="T171" s="153"/>
      <c r="AT171" s="154" t="s">
        <v>120</v>
      </c>
      <c r="AU171" s="154" t="s">
        <v>66</v>
      </c>
      <c r="AV171" s="154" t="s">
        <v>75</v>
      </c>
      <c r="AW171" s="154" t="s">
        <v>66</v>
      </c>
      <c r="AX171" s="154" t="s">
        <v>73</v>
      </c>
      <c r="AY171" s="154" t="s">
        <v>116</v>
      </c>
    </row>
    <row r="172" spans="2:63" s="6" customFormat="1" ht="15.75" customHeight="1">
      <c r="B172" s="23"/>
      <c r="C172" s="122" t="s">
        <v>317</v>
      </c>
      <c r="D172" s="122" t="s">
        <v>111</v>
      </c>
      <c r="E172" s="123" t="s">
        <v>499</v>
      </c>
      <c r="F172" s="124" t="s">
        <v>500</v>
      </c>
      <c r="G172" s="125" t="s">
        <v>312</v>
      </c>
      <c r="H172" s="126">
        <v>82.5</v>
      </c>
      <c r="I172" s="127"/>
      <c r="J172" s="128">
        <f>ROUND($I$172*$H$172,2)</f>
        <v>0</v>
      </c>
      <c r="K172" s="129"/>
      <c r="L172" s="43"/>
      <c r="M172" s="130"/>
      <c r="N172" s="131" t="s">
        <v>41</v>
      </c>
      <c r="O172" s="132">
        <v>0</v>
      </c>
      <c r="P172" s="132">
        <f>$O$172*$H$172</f>
        <v>0</v>
      </c>
      <c r="Q172" s="132">
        <v>0</v>
      </c>
      <c r="R172" s="132">
        <f>$Q$172*$H$172</f>
        <v>0</v>
      </c>
      <c r="S172" s="132">
        <v>0</v>
      </c>
      <c r="T172" s="133">
        <f>$S$172*$H$172</f>
        <v>0</v>
      </c>
      <c r="AR172" s="6" t="s">
        <v>114</v>
      </c>
      <c r="AT172" s="6" t="s">
        <v>115</v>
      </c>
      <c r="AU172" s="6" t="s">
        <v>66</v>
      </c>
      <c r="AY172" s="6" t="s">
        <v>116</v>
      </c>
      <c r="BG172" s="134">
        <f>IF($N$172="zákl. přenesená",$J$172,0)</f>
        <v>0</v>
      </c>
      <c r="BJ172" s="6" t="s">
        <v>114</v>
      </c>
      <c r="BK172" s="134">
        <f>ROUND($I$172*$H$172,2)</f>
        <v>0</v>
      </c>
    </row>
    <row r="173" spans="2:63" s="6" customFormat="1" ht="15.75" customHeight="1">
      <c r="B173" s="23"/>
      <c r="C173" s="122" t="s">
        <v>321</v>
      </c>
      <c r="D173" s="122" t="s">
        <v>111</v>
      </c>
      <c r="E173" s="123" t="s">
        <v>501</v>
      </c>
      <c r="F173" s="124" t="s">
        <v>502</v>
      </c>
      <c r="G173" s="125" t="s">
        <v>312</v>
      </c>
      <c r="H173" s="126">
        <v>82.5</v>
      </c>
      <c r="I173" s="127"/>
      <c r="J173" s="128">
        <f>ROUND($I$173*$H$173,2)</f>
        <v>0</v>
      </c>
      <c r="K173" s="129"/>
      <c r="L173" s="43"/>
      <c r="M173" s="130"/>
      <c r="N173" s="131" t="s">
        <v>41</v>
      </c>
      <c r="O173" s="132">
        <v>0</v>
      </c>
      <c r="P173" s="132">
        <f>$O$173*$H$173</f>
        <v>0</v>
      </c>
      <c r="Q173" s="132">
        <v>0</v>
      </c>
      <c r="R173" s="132">
        <f>$Q$173*$H$173</f>
        <v>0</v>
      </c>
      <c r="S173" s="132">
        <v>0</v>
      </c>
      <c r="T173" s="133">
        <f>$S$173*$H$173</f>
        <v>0</v>
      </c>
      <c r="AR173" s="6" t="s">
        <v>114</v>
      </c>
      <c r="AT173" s="6" t="s">
        <v>115</v>
      </c>
      <c r="AU173" s="6" t="s">
        <v>66</v>
      </c>
      <c r="AY173" s="6" t="s">
        <v>116</v>
      </c>
      <c r="BG173" s="134">
        <f>IF($N$173="zákl. přenesená",$J$173,0)</f>
        <v>0</v>
      </c>
      <c r="BJ173" s="6" t="s">
        <v>114</v>
      </c>
      <c r="BK173" s="134">
        <f>ROUND($I$173*$H$173,2)</f>
        <v>0</v>
      </c>
    </row>
    <row r="174" spans="2:63" s="6" customFormat="1" ht="15.75" customHeight="1">
      <c r="B174" s="23"/>
      <c r="C174" s="135" t="s">
        <v>322</v>
      </c>
      <c r="D174" s="135" t="s">
        <v>117</v>
      </c>
      <c r="E174" s="136" t="s">
        <v>483</v>
      </c>
      <c r="F174" s="137" t="s">
        <v>484</v>
      </c>
      <c r="G174" s="138" t="s">
        <v>210</v>
      </c>
      <c r="H174" s="139">
        <v>16500</v>
      </c>
      <c r="I174" s="140"/>
      <c r="J174" s="141">
        <f>ROUND($I$174*$H$174,2)</f>
        <v>0</v>
      </c>
      <c r="K174" s="142"/>
      <c r="L174" s="143"/>
      <c r="M174" s="144"/>
      <c r="N174" s="145" t="s">
        <v>41</v>
      </c>
      <c r="O174" s="24"/>
      <c r="P174" s="24"/>
      <c r="Q174" s="132">
        <v>0</v>
      </c>
      <c r="R174" s="132">
        <f>$Q$174*$H$174</f>
        <v>0</v>
      </c>
      <c r="S174" s="132">
        <v>0</v>
      </c>
      <c r="T174" s="133">
        <f>$S$174*$H$174</f>
        <v>0</v>
      </c>
      <c r="AR174" s="6" t="s">
        <v>114</v>
      </c>
      <c r="AT174" s="6" t="s">
        <v>111</v>
      </c>
      <c r="AU174" s="6" t="s">
        <v>66</v>
      </c>
      <c r="AY174" s="6" t="s">
        <v>116</v>
      </c>
      <c r="BG174" s="134">
        <f>IF($N$174="zákl. přenesená",$J$174,0)</f>
        <v>0</v>
      </c>
      <c r="BJ174" s="6" t="s">
        <v>114</v>
      </c>
      <c r="BK174" s="134">
        <f>ROUND($I$174*$H$174,2)</f>
        <v>0</v>
      </c>
    </row>
    <row r="175" spans="2:51" s="6" customFormat="1" ht="15.75" customHeight="1">
      <c r="B175" s="146"/>
      <c r="C175" s="147"/>
      <c r="D175" s="148" t="s">
        <v>120</v>
      </c>
      <c r="E175" s="147"/>
      <c r="F175" s="149" t="s">
        <v>485</v>
      </c>
      <c r="G175" s="147"/>
      <c r="H175" s="150">
        <v>16500</v>
      </c>
      <c r="J175" s="147"/>
      <c r="K175" s="147"/>
      <c r="L175" s="151"/>
      <c r="M175" s="152"/>
      <c r="N175" s="147"/>
      <c r="O175" s="147"/>
      <c r="P175" s="147"/>
      <c r="Q175" s="147"/>
      <c r="R175" s="147"/>
      <c r="S175" s="147"/>
      <c r="T175" s="153"/>
      <c r="AT175" s="154" t="s">
        <v>120</v>
      </c>
      <c r="AU175" s="154" t="s">
        <v>66</v>
      </c>
      <c r="AV175" s="154" t="s">
        <v>75</v>
      </c>
      <c r="AW175" s="154" t="s">
        <v>66</v>
      </c>
      <c r="AX175" s="154" t="s">
        <v>73</v>
      </c>
      <c r="AY175" s="154" t="s">
        <v>116</v>
      </c>
    </row>
    <row r="176" spans="2:63" s="6" customFormat="1" ht="15.75" customHeight="1">
      <c r="B176" s="23"/>
      <c r="C176" s="135" t="s">
        <v>326</v>
      </c>
      <c r="D176" s="135" t="s">
        <v>117</v>
      </c>
      <c r="E176" s="136" t="s">
        <v>492</v>
      </c>
      <c r="F176" s="137" t="s">
        <v>493</v>
      </c>
      <c r="G176" s="138" t="s">
        <v>210</v>
      </c>
      <c r="H176" s="139">
        <v>7837.5</v>
      </c>
      <c r="I176" s="140"/>
      <c r="J176" s="141">
        <f>ROUND($I$176*$H$176,2)</f>
        <v>0</v>
      </c>
      <c r="K176" s="142"/>
      <c r="L176" s="143"/>
      <c r="M176" s="144"/>
      <c r="N176" s="145" t="s">
        <v>41</v>
      </c>
      <c r="O176" s="24"/>
      <c r="P176" s="24"/>
      <c r="Q176" s="132">
        <v>0</v>
      </c>
      <c r="R176" s="132">
        <f>$Q$176*$H$176</f>
        <v>0</v>
      </c>
      <c r="S176" s="132">
        <v>0</v>
      </c>
      <c r="T176" s="133">
        <f>$S$176*$H$176</f>
        <v>0</v>
      </c>
      <c r="AR176" s="6" t="s">
        <v>114</v>
      </c>
      <c r="AT176" s="6" t="s">
        <v>111</v>
      </c>
      <c r="AU176" s="6" t="s">
        <v>66</v>
      </c>
      <c r="AY176" s="6" t="s">
        <v>116</v>
      </c>
      <c r="BG176" s="134">
        <f>IF($N$176="zákl. přenesená",$J$176,0)</f>
        <v>0</v>
      </c>
      <c r="BJ176" s="6" t="s">
        <v>114</v>
      </c>
      <c r="BK176" s="134">
        <f>ROUND($I$176*$H$176,2)</f>
        <v>0</v>
      </c>
    </row>
    <row r="177" spans="2:51" s="6" customFormat="1" ht="15.75" customHeight="1">
      <c r="B177" s="146"/>
      <c r="C177" s="147"/>
      <c r="D177" s="148" t="s">
        <v>120</v>
      </c>
      <c r="E177" s="147"/>
      <c r="F177" s="149" t="s">
        <v>494</v>
      </c>
      <c r="G177" s="147"/>
      <c r="H177" s="150">
        <v>7837.5</v>
      </c>
      <c r="J177" s="147"/>
      <c r="K177" s="147"/>
      <c r="L177" s="151"/>
      <c r="M177" s="152"/>
      <c r="N177" s="147"/>
      <c r="O177" s="147"/>
      <c r="P177" s="147"/>
      <c r="Q177" s="147"/>
      <c r="R177" s="147"/>
      <c r="S177" s="147"/>
      <c r="T177" s="153"/>
      <c r="AT177" s="154" t="s">
        <v>120</v>
      </c>
      <c r="AU177" s="154" t="s">
        <v>66</v>
      </c>
      <c r="AV177" s="154" t="s">
        <v>75</v>
      </c>
      <c r="AW177" s="154" t="s">
        <v>66</v>
      </c>
      <c r="AX177" s="154" t="s">
        <v>73</v>
      </c>
      <c r="AY177" s="154" t="s">
        <v>116</v>
      </c>
    </row>
    <row r="178" spans="2:63" s="6" customFormat="1" ht="15.75" customHeight="1">
      <c r="B178" s="23"/>
      <c r="C178" s="135" t="s">
        <v>329</v>
      </c>
      <c r="D178" s="135" t="s">
        <v>117</v>
      </c>
      <c r="E178" s="136" t="s">
        <v>416</v>
      </c>
      <c r="F178" s="137" t="s">
        <v>417</v>
      </c>
      <c r="G178" s="138" t="s">
        <v>210</v>
      </c>
      <c r="H178" s="139">
        <v>9570</v>
      </c>
      <c r="I178" s="140"/>
      <c r="J178" s="141">
        <f>ROUND($I$178*$H$178,2)</f>
        <v>0</v>
      </c>
      <c r="K178" s="142"/>
      <c r="L178" s="143"/>
      <c r="M178" s="144"/>
      <c r="N178" s="145" t="s">
        <v>41</v>
      </c>
      <c r="O178" s="24"/>
      <c r="P178" s="24"/>
      <c r="Q178" s="132">
        <v>0</v>
      </c>
      <c r="R178" s="132">
        <f>$Q$178*$H$178</f>
        <v>0</v>
      </c>
      <c r="S178" s="132">
        <v>0</v>
      </c>
      <c r="T178" s="133">
        <f>$S$178*$H$178</f>
        <v>0</v>
      </c>
      <c r="AR178" s="6" t="s">
        <v>114</v>
      </c>
      <c r="AT178" s="6" t="s">
        <v>111</v>
      </c>
      <c r="AU178" s="6" t="s">
        <v>66</v>
      </c>
      <c r="AY178" s="6" t="s">
        <v>116</v>
      </c>
      <c r="BG178" s="134">
        <f>IF($N$178="zákl. přenesená",$J$178,0)</f>
        <v>0</v>
      </c>
      <c r="BJ178" s="6" t="s">
        <v>114</v>
      </c>
      <c r="BK178" s="134">
        <f>ROUND($I$178*$H$178,2)</f>
        <v>0</v>
      </c>
    </row>
    <row r="179" spans="2:51" s="6" customFormat="1" ht="15.75" customHeight="1">
      <c r="B179" s="146"/>
      <c r="C179" s="147"/>
      <c r="D179" s="148" t="s">
        <v>120</v>
      </c>
      <c r="E179" s="147"/>
      <c r="F179" s="149" t="s">
        <v>495</v>
      </c>
      <c r="G179" s="147"/>
      <c r="H179" s="150">
        <v>9570</v>
      </c>
      <c r="J179" s="147"/>
      <c r="K179" s="147"/>
      <c r="L179" s="151"/>
      <c r="M179" s="152"/>
      <c r="N179" s="147"/>
      <c r="O179" s="147"/>
      <c r="P179" s="147"/>
      <c r="Q179" s="147"/>
      <c r="R179" s="147"/>
      <c r="S179" s="147"/>
      <c r="T179" s="153"/>
      <c r="AT179" s="154" t="s">
        <v>120</v>
      </c>
      <c r="AU179" s="154" t="s">
        <v>66</v>
      </c>
      <c r="AV179" s="154" t="s">
        <v>75</v>
      </c>
      <c r="AW179" s="154" t="s">
        <v>66</v>
      </c>
      <c r="AX179" s="154" t="s">
        <v>73</v>
      </c>
      <c r="AY179" s="154" t="s">
        <v>116</v>
      </c>
    </row>
    <row r="180" spans="2:63" s="6" customFormat="1" ht="15.75" customHeight="1">
      <c r="B180" s="23"/>
      <c r="C180" s="135" t="s">
        <v>332</v>
      </c>
      <c r="D180" s="135" t="s">
        <v>117</v>
      </c>
      <c r="E180" s="136" t="s">
        <v>496</v>
      </c>
      <c r="F180" s="137" t="s">
        <v>497</v>
      </c>
      <c r="G180" s="138" t="s">
        <v>210</v>
      </c>
      <c r="H180" s="139">
        <v>11550</v>
      </c>
      <c r="I180" s="140"/>
      <c r="J180" s="141">
        <f>ROUND($I$180*$H$180,2)</f>
        <v>0</v>
      </c>
      <c r="K180" s="142"/>
      <c r="L180" s="143"/>
      <c r="M180" s="144"/>
      <c r="N180" s="145" t="s">
        <v>41</v>
      </c>
      <c r="O180" s="24"/>
      <c r="P180" s="24"/>
      <c r="Q180" s="132">
        <v>0</v>
      </c>
      <c r="R180" s="132">
        <f>$Q$180*$H$180</f>
        <v>0</v>
      </c>
      <c r="S180" s="132">
        <v>0</v>
      </c>
      <c r="T180" s="133">
        <f>$S$180*$H$180</f>
        <v>0</v>
      </c>
      <c r="AR180" s="6" t="s">
        <v>114</v>
      </c>
      <c r="AT180" s="6" t="s">
        <v>111</v>
      </c>
      <c r="AU180" s="6" t="s">
        <v>66</v>
      </c>
      <c r="AY180" s="6" t="s">
        <v>116</v>
      </c>
      <c r="BG180" s="134">
        <f>IF($N$180="zákl. přenesená",$J$180,0)</f>
        <v>0</v>
      </c>
      <c r="BJ180" s="6" t="s">
        <v>114</v>
      </c>
      <c r="BK180" s="134">
        <f>ROUND($I$180*$H$180,2)</f>
        <v>0</v>
      </c>
    </row>
    <row r="181" spans="2:51" s="6" customFormat="1" ht="15.75" customHeight="1">
      <c r="B181" s="146"/>
      <c r="C181" s="147"/>
      <c r="D181" s="148" t="s">
        <v>120</v>
      </c>
      <c r="E181" s="147"/>
      <c r="F181" s="149" t="s">
        <v>498</v>
      </c>
      <c r="G181" s="147"/>
      <c r="H181" s="150">
        <v>11550</v>
      </c>
      <c r="J181" s="147"/>
      <c r="K181" s="147"/>
      <c r="L181" s="151"/>
      <c r="M181" s="152"/>
      <c r="N181" s="147"/>
      <c r="O181" s="147"/>
      <c r="P181" s="147"/>
      <c r="Q181" s="147"/>
      <c r="R181" s="147"/>
      <c r="S181" s="147"/>
      <c r="T181" s="153"/>
      <c r="AT181" s="154" t="s">
        <v>120</v>
      </c>
      <c r="AU181" s="154" t="s">
        <v>66</v>
      </c>
      <c r="AV181" s="154" t="s">
        <v>75</v>
      </c>
      <c r="AW181" s="154" t="s">
        <v>66</v>
      </c>
      <c r="AX181" s="154" t="s">
        <v>73</v>
      </c>
      <c r="AY181" s="154" t="s">
        <v>116</v>
      </c>
    </row>
    <row r="182" spans="2:63" s="6" customFormat="1" ht="15.75" customHeight="1">
      <c r="B182" s="23"/>
      <c r="C182" s="122" t="s">
        <v>335</v>
      </c>
      <c r="D182" s="122" t="s">
        <v>111</v>
      </c>
      <c r="E182" s="123" t="s">
        <v>503</v>
      </c>
      <c r="F182" s="124" t="s">
        <v>504</v>
      </c>
      <c r="G182" s="125" t="s">
        <v>111</v>
      </c>
      <c r="H182" s="126">
        <v>48</v>
      </c>
      <c r="I182" s="127"/>
      <c r="J182" s="128">
        <f>ROUND($I$182*$H$182,2)</f>
        <v>0</v>
      </c>
      <c r="K182" s="129"/>
      <c r="L182" s="43"/>
      <c r="M182" s="130"/>
      <c r="N182" s="131" t="s">
        <v>41</v>
      </c>
      <c r="O182" s="132">
        <v>0</v>
      </c>
      <c r="P182" s="132">
        <f>$O$182*$H$182</f>
        <v>0</v>
      </c>
      <c r="Q182" s="132">
        <v>0</v>
      </c>
      <c r="R182" s="132">
        <f>$Q$182*$H$182</f>
        <v>0</v>
      </c>
      <c r="S182" s="132">
        <v>0</v>
      </c>
      <c r="T182" s="133">
        <f>$S$182*$H$182</f>
        <v>0</v>
      </c>
      <c r="AR182" s="6" t="s">
        <v>114</v>
      </c>
      <c r="AT182" s="6" t="s">
        <v>115</v>
      </c>
      <c r="AU182" s="6" t="s">
        <v>66</v>
      </c>
      <c r="AY182" s="6" t="s">
        <v>116</v>
      </c>
      <c r="BG182" s="134">
        <f>IF($N$182="zákl. přenesená",$J$182,0)</f>
        <v>0</v>
      </c>
      <c r="BJ182" s="6" t="s">
        <v>114</v>
      </c>
      <c r="BK182" s="134">
        <f>ROUND($I$182*$H$182,2)</f>
        <v>0</v>
      </c>
    </row>
    <row r="183" spans="2:63" s="6" customFormat="1" ht="15.75" customHeight="1">
      <c r="B183" s="23"/>
      <c r="C183" s="122" t="s">
        <v>338</v>
      </c>
      <c r="D183" s="122" t="s">
        <v>111</v>
      </c>
      <c r="E183" s="123" t="s">
        <v>505</v>
      </c>
      <c r="F183" s="124" t="s">
        <v>506</v>
      </c>
      <c r="G183" s="125" t="s">
        <v>111</v>
      </c>
      <c r="H183" s="126">
        <v>48</v>
      </c>
      <c r="I183" s="127"/>
      <c r="J183" s="128">
        <f>ROUND($I$183*$H$183,2)</f>
        <v>0</v>
      </c>
      <c r="K183" s="129"/>
      <c r="L183" s="43"/>
      <c r="M183" s="130"/>
      <c r="N183" s="131" t="s">
        <v>41</v>
      </c>
      <c r="O183" s="132">
        <v>0</v>
      </c>
      <c r="P183" s="132">
        <f>$O$183*$H$183</f>
        <v>0</v>
      </c>
      <c r="Q183" s="132">
        <v>0</v>
      </c>
      <c r="R183" s="132">
        <f>$Q$183*$H$183</f>
        <v>0</v>
      </c>
      <c r="S183" s="132">
        <v>0</v>
      </c>
      <c r="T183" s="133">
        <f>$S$183*$H$183</f>
        <v>0</v>
      </c>
      <c r="AR183" s="6" t="s">
        <v>114</v>
      </c>
      <c r="AT183" s="6" t="s">
        <v>115</v>
      </c>
      <c r="AU183" s="6" t="s">
        <v>66</v>
      </c>
      <c r="AY183" s="6" t="s">
        <v>116</v>
      </c>
      <c r="BG183" s="134">
        <f>IF($N$183="zákl. přenesená",$J$183,0)</f>
        <v>0</v>
      </c>
      <c r="BJ183" s="6" t="s">
        <v>114</v>
      </c>
      <c r="BK183" s="134">
        <f>ROUND($I$183*$H$183,2)</f>
        <v>0</v>
      </c>
    </row>
    <row r="184" spans="2:63" s="6" customFormat="1" ht="15.75" customHeight="1">
      <c r="B184" s="23"/>
      <c r="C184" s="135" t="s">
        <v>341</v>
      </c>
      <c r="D184" s="135" t="s">
        <v>117</v>
      </c>
      <c r="E184" s="136" t="s">
        <v>507</v>
      </c>
      <c r="F184" s="137" t="s">
        <v>508</v>
      </c>
      <c r="G184" s="138" t="s">
        <v>296</v>
      </c>
      <c r="H184" s="139">
        <v>0.096</v>
      </c>
      <c r="I184" s="140"/>
      <c r="J184" s="141">
        <f>ROUND($I$184*$H$184,2)</f>
        <v>0</v>
      </c>
      <c r="K184" s="142"/>
      <c r="L184" s="143"/>
      <c r="M184" s="144"/>
      <c r="N184" s="145" t="s">
        <v>41</v>
      </c>
      <c r="O184" s="24"/>
      <c r="P184" s="24"/>
      <c r="Q184" s="132">
        <v>0</v>
      </c>
      <c r="R184" s="132">
        <f>$Q$184*$H$184</f>
        <v>0</v>
      </c>
      <c r="S184" s="132">
        <v>0</v>
      </c>
      <c r="T184" s="133">
        <f>$S$184*$H$184</f>
        <v>0</v>
      </c>
      <c r="AR184" s="6" t="s">
        <v>114</v>
      </c>
      <c r="AT184" s="6" t="s">
        <v>111</v>
      </c>
      <c r="AU184" s="6" t="s">
        <v>66</v>
      </c>
      <c r="AY184" s="6" t="s">
        <v>116</v>
      </c>
      <c r="BG184" s="134">
        <f>IF($N$184="zákl. přenesená",$J$184,0)</f>
        <v>0</v>
      </c>
      <c r="BJ184" s="6" t="s">
        <v>114</v>
      </c>
      <c r="BK184" s="134">
        <f>ROUND($I$184*$H$184,2)</f>
        <v>0</v>
      </c>
    </row>
    <row r="185" spans="2:51" s="6" customFormat="1" ht="15.75" customHeight="1">
      <c r="B185" s="146"/>
      <c r="C185" s="147"/>
      <c r="D185" s="148" t="s">
        <v>120</v>
      </c>
      <c r="E185" s="147"/>
      <c r="F185" s="149" t="s">
        <v>509</v>
      </c>
      <c r="G185" s="147"/>
      <c r="H185" s="150">
        <v>0.096</v>
      </c>
      <c r="J185" s="147"/>
      <c r="K185" s="147"/>
      <c r="L185" s="151"/>
      <c r="M185" s="152"/>
      <c r="N185" s="147"/>
      <c r="O185" s="147"/>
      <c r="P185" s="147"/>
      <c r="Q185" s="147"/>
      <c r="R185" s="147"/>
      <c r="S185" s="147"/>
      <c r="T185" s="153"/>
      <c r="AT185" s="154" t="s">
        <v>120</v>
      </c>
      <c r="AU185" s="154" t="s">
        <v>66</v>
      </c>
      <c r="AV185" s="154" t="s">
        <v>75</v>
      </c>
      <c r="AW185" s="154" t="s">
        <v>66</v>
      </c>
      <c r="AX185" s="154" t="s">
        <v>73</v>
      </c>
      <c r="AY185" s="154" t="s">
        <v>116</v>
      </c>
    </row>
    <row r="186" spans="2:63" s="6" customFormat="1" ht="15.75" customHeight="1">
      <c r="B186" s="23"/>
      <c r="C186" s="135" t="s">
        <v>344</v>
      </c>
      <c r="D186" s="135" t="s">
        <v>117</v>
      </c>
      <c r="E186" s="136" t="s">
        <v>473</v>
      </c>
      <c r="F186" s="137" t="s">
        <v>474</v>
      </c>
      <c r="G186" s="138" t="s">
        <v>296</v>
      </c>
      <c r="H186" s="139">
        <v>3.024</v>
      </c>
      <c r="I186" s="140"/>
      <c r="J186" s="141">
        <f>ROUND($I$186*$H$186,2)</f>
        <v>0</v>
      </c>
      <c r="K186" s="142"/>
      <c r="L186" s="143"/>
      <c r="M186" s="144"/>
      <c r="N186" s="145" t="s">
        <v>41</v>
      </c>
      <c r="O186" s="24"/>
      <c r="P186" s="24"/>
      <c r="Q186" s="132">
        <v>0</v>
      </c>
      <c r="R186" s="132">
        <f>$Q$186*$H$186</f>
        <v>0</v>
      </c>
      <c r="S186" s="132">
        <v>0</v>
      </c>
      <c r="T186" s="133">
        <f>$S$186*$H$186</f>
        <v>0</v>
      </c>
      <c r="AR186" s="6" t="s">
        <v>114</v>
      </c>
      <c r="AT186" s="6" t="s">
        <v>111</v>
      </c>
      <c r="AU186" s="6" t="s">
        <v>66</v>
      </c>
      <c r="AY186" s="6" t="s">
        <v>116</v>
      </c>
      <c r="BG186" s="134">
        <f>IF($N$186="zákl. přenesená",$J$186,0)</f>
        <v>0</v>
      </c>
      <c r="BJ186" s="6" t="s">
        <v>114</v>
      </c>
      <c r="BK186" s="134">
        <f>ROUND($I$186*$H$186,2)</f>
        <v>0</v>
      </c>
    </row>
    <row r="187" spans="2:51" s="6" customFormat="1" ht="15.75" customHeight="1">
      <c r="B187" s="146"/>
      <c r="C187" s="147"/>
      <c r="D187" s="148" t="s">
        <v>120</v>
      </c>
      <c r="E187" s="147"/>
      <c r="F187" s="149" t="s">
        <v>510</v>
      </c>
      <c r="G187" s="147"/>
      <c r="H187" s="150">
        <v>3.024</v>
      </c>
      <c r="J187" s="147"/>
      <c r="K187" s="147"/>
      <c r="L187" s="151"/>
      <c r="M187" s="152"/>
      <c r="N187" s="147"/>
      <c r="O187" s="147"/>
      <c r="P187" s="147"/>
      <c r="Q187" s="147"/>
      <c r="R187" s="147"/>
      <c r="S187" s="147"/>
      <c r="T187" s="153"/>
      <c r="AT187" s="154" t="s">
        <v>120</v>
      </c>
      <c r="AU187" s="154" t="s">
        <v>66</v>
      </c>
      <c r="AV187" s="154" t="s">
        <v>75</v>
      </c>
      <c r="AW187" s="154" t="s">
        <v>66</v>
      </c>
      <c r="AX187" s="154" t="s">
        <v>73</v>
      </c>
      <c r="AY187" s="154" t="s">
        <v>116</v>
      </c>
    </row>
    <row r="188" spans="2:63" s="6" customFormat="1" ht="15.75" customHeight="1">
      <c r="B188" s="23"/>
      <c r="C188" s="135" t="s">
        <v>347</v>
      </c>
      <c r="D188" s="135" t="s">
        <v>117</v>
      </c>
      <c r="E188" s="136" t="s">
        <v>511</v>
      </c>
      <c r="F188" s="137" t="s">
        <v>512</v>
      </c>
      <c r="G188" s="138" t="s">
        <v>133</v>
      </c>
      <c r="H188" s="139">
        <v>12</v>
      </c>
      <c r="I188" s="140"/>
      <c r="J188" s="141">
        <f>ROUND($I$188*$H$188,2)</f>
        <v>0</v>
      </c>
      <c r="K188" s="142"/>
      <c r="L188" s="143"/>
      <c r="M188" s="144"/>
      <c r="N188" s="145" t="s">
        <v>41</v>
      </c>
      <c r="O188" s="24"/>
      <c r="P188" s="24"/>
      <c r="Q188" s="132">
        <v>0</v>
      </c>
      <c r="R188" s="132">
        <f>$Q$188*$H$188</f>
        <v>0</v>
      </c>
      <c r="S188" s="132">
        <v>0</v>
      </c>
      <c r="T188" s="133">
        <f>$S$188*$H$188</f>
        <v>0</v>
      </c>
      <c r="AR188" s="6" t="s">
        <v>114</v>
      </c>
      <c r="AT188" s="6" t="s">
        <v>111</v>
      </c>
      <c r="AU188" s="6" t="s">
        <v>66</v>
      </c>
      <c r="AY188" s="6" t="s">
        <v>116</v>
      </c>
      <c r="BG188" s="134">
        <f>IF($N$188="zákl. přenesená",$J$188,0)</f>
        <v>0</v>
      </c>
      <c r="BJ188" s="6" t="s">
        <v>114</v>
      </c>
      <c r="BK188" s="134">
        <f>ROUND($I$188*$H$188,2)</f>
        <v>0</v>
      </c>
    </row>
    <row r="189" spans="2:51" s="6" customFormat="1" ht="15.75" customHeight="1">
      <c r="B189" s="146"/>
      <c r="C189" s="147"/>
      <c r="D189" s="148" t="s">
        <v>120</v>
      </c>
      <c r="E189" s="147"/>
      <c r="F189" s="149" t="s">
        <v>513</v>
      </c>
      <c r="G189" s="147"/>
      <c r="H189" s="150">
        <v>12</v>
      </c>
      <c r="J189" s="147"/>
      <c r="K189" s="147"/>
      <c r="L189" s="151"/>
      <c r="M189" s="152"/>
      <c r="N189" s="147"/>
      <c r="O189" s="147"/>
      <c r="P189" s="147"/>
      <c r="Q189" s="147"/>
      <c r="R189" s="147"/>
      <c r="S189" s="147"/>
      <c r="T189" s="153"/>
      <c r="AT189" s="154" t="s">
        <v>120</v>
      </c>
      <c r="AU189" s="154" t="s">
        <v>66</v>
      </c>
      <c r="AV189" s="154" t="s">
        <v>75</v>
      </c>
      <c r="AW189" s="154" t="s">
        <v>66</v>
      </c>
      <c r="AX189" s="154" t="s">
        <v>73</v>
      </c>
      <c r="AY189" s="154" t="s">
        <v>116</v>
      </c>
    </row>
    <row r="190" spans="2:63" s="6" customFormat="1" ht="15.75" customHeight="1">
      <c r="B190" s="23"/>
      <c r="C190" s="122" t="s">
        <v>348</v>
      </c>
      <c r="D190" s="122" t="s">
        <v>111</v>
      </c>
      <c r="E190" s="123" t="s">
        <v>514</v>
      </c>
      <c r="F190" s="124" t="s">
        <v>515</v>
      </c>
      <c r="G190" s="125" t="s">
        <v>111</v>
      </c>
      <c r="H190" s="126">
        <v>14</v>
      </c>
      <c r="I190" s="127"/>
      <c r="J190" s="128">
        <f>ROUND($I$190*$H$190,2)</f>
        <v>0</v>
      </c>
      <c r="K190" s="129"/>
      <c r="L190" s="43"/>
      <c r="M190" s="130"/>
      <c r="N190" s="131" t="s">
        <v>41</v>
      </c>
      <c r="O190" s="132">
        <v>0</v>
      </c>
      <c r="P190" s="132">
        <f>$O$190*$H$190</f>
        <v>0</v>
      </c>
      <c r="Q190" s="132">
        <v>0</v>
      </c>
      <c r="R190" s="132">
        <f>$Q$190*$H$190</f>
        <v>0</v>
      </c>
      <c r="S190" s="132">
        <v>0</v>
      </c>
      <c r="T190" s="133">
        <f>$S$190*$H$190</f>
        <v>0</v>
      </c>
      <c r="AR190" s="6" t="s">
        <v>114</v>
      </c>
      <c r="AT190" s="6" t="s">
        <v>115</v>
      </c>
      <c r="AU190" s="6" t="s">
        <v>66</v>
      </c>
      <c r="AY190" s="6" t="s">
        <v>116</v>
      </c>
      <c r="BG190" s="134">
        <f>IF($N$190="zákl. přenesená",$J$190,0)</f>
        <v>0</v>
      </c>
      <c r="BJ190" s="6" t="s">
        <v>114</v>
      </c>
      <c r="BK190" s="134">
        <f>ROUND($I$190*$H$190,2)</f>
        <v>0</v>
      </c>
    </row>
    <row r="191" spans="2:63" s="6" customFormat="1" ht="15.75" customHeight="1">
      <c r="B191" s="23"/>
      <c r="C191" s="122" t="s">
        <v>351</v>
      </c>
      <c r="D191" s="122" t="s">
        <v>111</v>
      </c>
      <c r="E191" s="123" t="s">
        <v>516</v>
      </c>
      <c r="F191" s="124" t="s">
        <v>517</v>
      </c>
      <c r="G191" s="125" t="s">
        <v>111</v>
      </c>
      <c r="H191" s="126">
        <v>14</v>
      </c>
      <c r="I191" s="127"/>
      <c r="J191" s="128">
        <f>ROUND($I$191*$H$191,2)</f>
        <v>0</v>
      </c>
      <c r="K191" s="129"/>
      <c r="L191" s="43"/>
      <c r="M191" s="130"/>
      <c r="N191" s="131" t="s">
        <v>41</v>
      </c>
      <c r="O191" s="132">
        <v>0</v>
      </c>
      <c r="P191" s="132">
        <f>$O$191*$H$191</f>
        <v>0</v>
      </c>
      <c r="Q191" s="132">
        <v>0</v>
      </c>
      <c r="R191" s="132">
        <f>$Q$191*$H$191</f>
        <v>0</v>
      </c>
      <c r="S191" s="132">
        <v>0</v>
      </c>
      <c r="T191" s="133">
        <f>$S$191*$H$191</f>
        <v>0</v>
      </c>
      <c r="AR191" s="6" t="s">
        <v>114</v>
      </c>
      <c r="AT191" s="6" t="s">
        <v>115</v>
      </c>
      <c r="AU191" s="6" t="s">
        <v>66</v>
      </c>
      <c r="AY191" s="6" t="s">
        <v>116</v>
      </c>
      <c r="BG191" s="134">
        <f>IF($N$191="zákl. přenesená",$J$191,0)</f>
        <v>0</v>
      </c>
      <c r="BJ191" s="6" t="s">
        <v>114</v>
      </c>
      <c r="BK191" s="134">
        <f>ROUND($I$191*$H$191,2)</f>
        <v>0</v>
      </c>
    </row>
    <row r="192" spans="2:63" s="6" customFormat="1" ht="15.75" customHeight="1">
      <c r="B192" s="23"/>
      <c r="C192" s="135" t="s">
        <v>353</v>
      </c>
      <c r="D192" s="135" t="s">
        <v>117</v>
      </c>
      <c r="E192" s="136" t="s">
        <v>507</v>
      </c>
      <c r="F192" s="137" t="s">
        <v>508</v>
      </c>
      <c r="G192" s="138" t="s">
        <v>296</v>
      </c>
      <c r="H192" s="139">
        <v>0.028</v>
      </c>
      <c r="I192" s="140"/>
      <c r="J192" s="141">
        <f>ROUND($I$192*$H$192,2)</f>
        <v>0</v>
      </c>
      <c r="K192" s="142"/>
      <c r="L192" s="143"/>
      <c r="M192" s="144"/>
      <c r="N192" s="145" t="s">
        <v>41</v>
      </c>
      <c r="O192" s="24"/>
      <c r="P192" s="24"/>
      <c r="Q192" s="132">
        <v>0</v>
      </c>
      <c r="R192" s="132">
        <f>$Q$192*$H$192</f>
        <v>0</v>
      </c>
      <c r="S192" s="132">
        <v>0</v>
      </c>
      <c r="T192" s="133">
        <f>$S$192*$H$192</f>
        <v>0</v>
      </c>
      <c r="AR192" s="6" t="s">
        <v>114</v>
      </c>
      <c r="AT192" s="6" t="s">
        <v>111</v>
      </c>
      <c r="AU192" s="6" t="s">
        <v>66</v>
      </c>
      <c r="AY192" s="6" t="s">
        <v>116</v>
      </c>
      <c r="BG192" s="134">
        <f>IF($N$192="zákl. přenesená",$J$192,0)</f>
        <v>0</v>
      </c>
      <c r="BJ192" s="6" t="s">
        <v>114</v>
      </c>
      <c r="BK192" s="134">
        <f>ROUND($I$192*$H$192,2)</f>
        <v>0</v>
      </c>
    </row>
    <row r="193" spans="2:51" s="6" customFormat="1" ht="15.75" customHeight="1">
      <c r="B193" s="146"/>
      <c r="C193" s="147"/>
      <c r="D193" s="148" t="s">
        <v>120</v>
      </c>
      <c r="E193" s="147"/>
      <c r="F193" s="149" t="s">
        <v>518</v>
      </c>
      <c r="G193" s="147"/>
      <c r="H193" s="150">
        <v>0.028</v>
      </c>
      <c r="J193" s="147"/>
      <c r="K193" s="147"/>
      <c r="L193" s="151"/>
      <c r="M193" s="152"/>
      <c r="N193" s="147"/>
      <c r="O193" s="147"/>
      <c r="P193" s="147"/>
      <c r="Q193" s="147"/>
      <c r="R193" s="147"/>
      <c r="S193" s="147"/>
      <c r="T193" s="153"/>
      <c r="AT193" s="154" t="s">
        <v>120</v>
      </c>
      <c r="AU193" s="154" t="s">
        <v>66</v>
      </c>
      <c r="AV193" s="154" t="s">
        <v>75</v>
      </c>
      <c r="AW193" s="154" t="s">
        <v>66</v>
      </c>
      <c r="AX193" s="154" t="s">
        <v>73</v>
      </c>
      <c r="AY193" s="154" t="s">
        <v>116</v>
      </c>
    </row>
    <row r="194" spans="2:63" s="6" customFormat="1" ht="15.75" customHeight="1">
      <c r="B194" s="23"/>
      <c r="C194" s="135" t="s">
        <v>358</v>
      </c>
      <c r="D194" s="135" t="s">
        <v>117</v>
      </c>
      <c r="E194" s="136" t="s">
        <v>473</v>
      </c>
      <c r="F194" s="137" t="s">
        <v>474</v>
      </c>
      <c r="G194" s="138" t="s">
        <v>296</v>
      </c>
      <c r="H194" s="139">
        <v>0.728</v>
      </c>
      <c r="I194" s="140"/>
      <c r="J194" s="141">
        <f>ROUND($I$194*$H$194,2)</f>
        <v>0</v>
      </c>
      <c r="K194" s="142"/>
      <c r="L194" s="143"/>
      <c r="M194" s="144"/>
      <c r="N194" s="145" t="s">
        <v>41</v>
      </c>
      <c r="O194" s="24"/>
      <c r="P194" s="24"/>
      <c r="Q194" s="132">
        <v>0</v>
      </c>
      <c r="R194" s="132">
        <f>$Q$194*$H$194</f>
        <v>0</v>
      </c>
      <c r="S194" s="132">
        <v>0</v>
      </c>
      <c r="T194" s="133">
        <f>$S$194*$H$194</f>
        <v>0</v>
      </c>
      <c r="AR194" s="6" t="s">
        <v>114</v>
      </c>
      <c r="AT194" s="6" t="s">
        <v>111</v>
      </c>
      <c r="AU194" s="6" t="s">
        <v>66</v>
      </c>
      <c r="AY194" s="6" t="s">
        <v>116</v>
      </c>
      <c r="BG194" s="134">
        <f>IF($N$194="zákl. přenesená",$J$194,0)</f>
        <v>0</v>
      </c>
      <c r="BJ194" s="6" t="s">
        <v>114</v>
      </c>
      <c r="BK194" s="134">
        <f>ROUND($I$194*$H$194,2)</f>
        <v>0</v>
      </c>
    </row>
    <row r="195" spans="2:51" s="6" customFormat="1" ht="15.75" customHeight="1">
      <c r="B195" s="146"/>
      <c r="C195" s="147"/>
      <c r="D195" s="148" t="s">
        <v>120</v>
      </c>
      <c r="E195" s="147"/>
      <c r="F195" s="149" t="s">
        <v>519</v>
      </c>
      <c r="G195" s="147"/>
      <c r="H195" s="150">
        <v>0.728</v>
      </c>
      <c r="J195" s="147"/>
      <c r="K195" s="147"/>
      <c r="L195" s="151"/>
      <c r="M195" s="152"/>
      <c r="N195" s="147"/>
      <c r="O195" s="147"/>
      <c r="P195" s="147"/>
      <c r="Q195" s="147"/>
      <c r="R195" s="147"/>
      <c r="S195" s="147"/>
      <c r="T195" s="153"/>
      <c r="AT195" s="154" t="s">
        <v>120</v>
      </c>
      <c r="AU195" s="154" t="s">
        <v>66</v>
      </c>
      <c r="AV195" s="154" t="s">
        <v>75</v>
      </c>
      <c r="AW195" s="154" t="s">
        <v>66</v>
      </c>
      <c r="AX195" s="154" t="s">
        <v>73</v>
      </c>
      <c r="AY195" s="154" t="s">
        <v>116</v>
      </c>
    </row>
    <row r="196" spans="2:63" s="6" customFormat="1" ht="15.75" customHeight="1">
      <c r="B196" s="23"/>
      <c r="C196" s="135" t="s">
        <v>361</v>
      </c>
      <c r="D196" s="135" t="s">
        <v>117</v>
      </c>
      <c r="E196" s="136" t="s">
        <v>520</v>
      </c>
      <c r="F196" s="137" t="s">
        <v>521</v>
      </c>
      <c r="G196" s="138" t="s">
        <v>133</v>
      </c>
      <c r="H196" s="139">
        <v>7</v>
      </c>
      <c r="I196" s="140"/>
      <c r="J196" s="141">
        <f>ROUND($I$196*$H$196,2)</f>
        <v>0</v>
      </c>
      <c r="K196" s="142"/>
      <c r="L196" s="143"/>
      <c r="M196" s="144"/>
      <c r="N196" s="145" t="s">
        <v>41</v>
      </c>
      <c r="O196" s="24"/>
      <c r="P196" s="24"/>
      <c r="Q196" s="132">
        <v>0</v>
      </c>
      <c r="R196" s="132">
        <f>$Q$196*$H$196</f>
        <v>0</v>
      </c>
      <c r="S196" s="132">
        <v>0</v>
      </c>
      <c r="T196" s="133">
        <f>$S$196*$H$196</f>
        <v>0</v>
      </c>
      <c r="AR196" s="6" t="s">
        <v>114</v>
      </c>
      <c r="AT196" s="6" t="s">
        <v>111</v>
      </c>
      <c r="AU196" s="6" t="s">
        <v>66</v>
      </c>
      <c r="AY196" s="6" t="s">
        <v>116</v>
      </c>
      <c r="BG196" s="134">
        <f>IF($N$196="zákl. přenesená",$J$196,0)</f>
        <v>0</v>
      </c>
      <c r="BJ196" s="6" t="s">
        <v>114</v>
      </c>
      <c r="BK196" s="134">
        <f>ROUND($I$196*$H$196,2)</f>
        <v>0</v>
      </c>
    </row>
    <row r="197" spans="2:51" s="6" customFormat="1" ht="15.75" customHeight="1">
      <c r="B197" s="146"/>
      <c r="C197" s="147"/>
      <c r="D197" s="148" t="s">
        <v>120</v>
      </c>
      <c r="E197" s="147"/>
      <c r="F197" s="149" t="s">
        <v>522</v>
      </c>
      <c r="G197" s="147"/>
      <c r="H197" s="150">
        <v>7</v>
      </c>
      <c r="J197" s="147"/>
      <c r="K197" s="147"/>
      <c r="L197" s="151"/>
      <c r="M197" s="157"/>
      <c r="N197" s="158"/>
      <c r="O197" s="158"/>
      <c r="P197" s="158"/>
      <c r="Q197" s="158"/>
      <c r="R197" s="158"/>
      <c r="S197" s="158"/>
      <c r="T197" s="159"/>
      <c r="AT197" s="154" t="s">
        <v>120</v>
      </c>
      <c r="AU197" s="154" t="s">
        <v>66</v>
      </c>
      <c r="AV197" s="154" t="s">
        <v>75</v>
      </c>
      <c r="AW197" s="154" t="s">
        <v>66</v>
      </c>
      <c r="AX197" s="154" t="s">
        <v>73</v>
      </c>
      <c r="AY197" s="154" t="s">
        <v>116</v>
      </c>
    </row>
    <row r="198" spans="2:12" s="6" customFormat="1" ht="7.5" customHeight="1">
      <c r="B198" s="38"/>
      <c r="C198" s="39"/>
      <c r="D198" s="39"/>
      <c r="E198" s="39"/>
      <c r="F198" s="39"/>
      <c r="G198" s="39"/>
      <c r="H198" s="39"/>
      <c r="I198" s="104"/>
      <c r="J198" s="39"/>
      <c r="K198" s="39"/>
      <c r="L198" s="43"/>
    </row>
    <row r="199" s="2" customFormat="1" ht="14.25" customHeight="1"/>
  </sheetData>
  <sheetProtection password="CC35" sheet="1" objects="1" scenarios="1" formatColumns="0" formatRows="0" sort="0" autoFilter="0"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235"/>
      <c r="C1" s="235"/>
      <c r="D1" s="234" t="s">
        <v>1</v>
      </c>
      <c r="E1" s="235"/>
      <c r="F1" s="236" t="s">
        <v>592</v>
      </c>
      <c r="G1" s="241" t="s">
        <v>593</v>
      </c>
      <c r="H1" s="241"/>
      <c r="I1" s="235"/>
      <c r="J1" s="236" t="s">
        <v>594</v>
      </c>
      <c r="K1" s="234" t="s">
        <v>85</v>
      </c>
      <c r="L1" s="236" t="s">
        <v>595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9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0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87</v>
      </c>
      <c r="AT4" s="2" t="s">
        <v>88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0" t="str">
        <f>'Rekapitulace stavby'!$K$6</f>
        <v>Rumburk-VO ul.Palackého,Dlouhá,SNP</v>
      </c>
      <c r="F7" s="198"/>
      <c r="G7" s="198"/>
      <c r="H7" s="198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3" t="s">
        <v>523</v>
      </c>
      <c r="F9" s="205"/>
      <c r="G9" s="205"/>
      <c r="H9" s="20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91" t="s">
        <v>18</v>
      </c>
      <c r="J11" s="17"/>
      <c r="K11" s="27"/>
    </row>
    <row r="12" spans="2:11" s="6" customFormat="1" ht="15" customHeight="1">
      <c r="B12" s="23"/>
      <c r="C12" s="24"/>
      <c r="D12" s="19" t="s">
        <v>19</v>
      </c>
      <c r="E12" s="24"/>
      <c r="F12" s="17" t="s">
        <v>20</v>
      </c>
      <c r="G12" s="24"/>
      <c r="H12" s="24"/>
      <c r="I12" s="91" t="s">
        <v>21</v>
      </c>
      <c r="J12" s="52" t="str">
        <f>'Rekapitulace stavby'!$AN$8</f>
        <v>29.05.2019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23</v>
      </c>
      <c r="E14" s="24"/>
      <c r="F14" s="24"/>
      <c r="G14" s="24"/>
      <c r="H14" s="24"/>
      <c r="I14" s="91" t="s">
        <v>24</v>
      </c>
      <c r="J14" s="17" t="s">
        <v>25</v>
      </c>
      <c r="K14" s="27"/>
    </row>
    <row r="15" spans="2:11" s="6" customFormat="1" ht="18.75" customHeight="1">
      <c r="B15" s="23"/>
      <c r="C15" s="24"/>
      <c r="D15" s="24"/>
      <c r="E15" s="17" t="s">
        <v>26</v>
      </c>
      <c r="F15" s="24"/>
      <c r="G15" s="24"/>
      <c r="H15" s="24"/>
      <c r="I15" s="91" t="s">
        <v>27</v>
      </c>
      <c r="J15" s="17" t="s">
        <v>28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91" t="s">
        <v>24</v>
      </c>
      <c r="J17" s="17" t="str">
        <f>IF('Rekapitulace stavby'!$AN$13="","",'Rekapitulace stavby'!$AN$13)</f>
        <v>Vyplň údaj</v>
      </c>
      <c r="K17" s="27"/>
    </row>
    <row r="18" spans="2:11" s="6" customFormat="1" ht="18.75" customHeight="1">
      <c r="B18" s="23"/>
      <c r="C18" s="24"/>
      <c r="D18" s="24"/>
      <c r="E18" s="17" t="str">
        <f>IF('Rekapitulace stavby'!$E$14="","",'Rekapitulace stavby'!$E$14)</f>
        <v>Vyplň údaj</v>
      </c>
      <c r="F18" s="24"/>
      <c r="G18" s="24"/>
      <c r="H18" s="24"/>
      <c r="I18" s="91" t="s">
        <v>27</v>
      </c>
      <c r="J18" s="17" t="str">
        <f>IF('Rekapitulace stavby'!$AN$14="","",'Rekapitulace stavby'!$AN$14)</f>
        <v>Vyplň údaj</v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91" t="s">
        <v>24</v>
      </c>
      <c r="J20" s="17" t="s">
        <v>32</v>
      </c>
      <c r="K20" s="27"/>
    </row>
    <row r="21" spans="2:11" s="6" customFormat="1" ht="18.75" customHeight="1">
      <c r="B21" s="23"/>
      <c r="C21" s="24"/>
      <c r="D21" s="24"/>
      <c r="E21" s="17" t="s">
        <v>33</v>
      </c>
      <c r="F21" s="24"/>
      <c r="G21" s="24"/>
      <c r="H21" s="24"/>
      <c r="I21" s="91" t="s">
        <v>27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92" customFormat="1" ht="15.75" customHeight="1">
      <c r="B24" s="93"/>
      <c r="C24" s="94"/>
      <c r="D24" s="94"/>
      <c r="E24" s="201"/>
      <c r="F24" s="231"/>
      <c r="G24" s="231"/>
      <c r="H24" s="231"/>
      <c r="J24" s="94"/>
      <c r="K24" s="95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6"/>
    </row>
    <row r="27" spans="2:11" s="6" customFormat="1" ht="26.25" customHeight="1">
      <c r="B27" s="23"/>
      <c r="C27" s="24"/>
      <c r="D27" s="97" t="s">
        <v>36</v>
      </c>
      <c r="E27" s="24"/>
      <c r="F27" s="24"/>
      <c r="G27" s="24"/>
      <c r="H27" s="24"/>
      <c r="J27" s="67">
        <f>ROUNDUP($J$72,2)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6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8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9">
        <f>ROUNDUP(SUM($BG$72:$BG$90),2)</f>
        <v>0</v>
      </c>
      <c r="G30" s="24"/>
      <c r="H30" s="24"/>
      <c r="I30" s="100">
        <v>0.21</v>
      </c>
      <c r="J30" s="99">
        <v>0</v>
      </c>
      <c r="K30" s="27"/>
    </row>
    <row r="31" spans="2:11" s="6" customFormat="1" ht="7.5" customHeight="1">
      <c r="B31" s="23"/>
      <c r="C31" s="24"/>
      <c r="D31" s="24"/>
      <c r="E31" s="24"/>
      <c r="F31" s="24"/>
      <c r="G31" s="24"/>
      <c r="H31" s="24"/>
      <c r="J31" s="24"/>
      <c r="K31" s="27"/>
    </row>
    <row r="32" spans="2:11" s="6" customFormat="1" ht="26.25" customHeight="1">
      <c r="B32" s="23"/>
      <c r="C32" s="32"/>
      <c r="D32" s="33" t="s">
        <v>42</v>
      </c>
      <c r="E32" s="34"/>
      <c r="F32" s="34"/>
      <c r="G32" s="101" t="s">
        <v>43</v>
      </c>
      <c r="H32" s="35" t="s">
        <v>44</v>
      </c>
      <c r="I32" s="102"/>
      <c r="J32" s="36">
        <f>ROUNDUP(SUM($J$27:$J$30),2)</f>
        <v>0</v>
      </c>
      <c r="K32" s="103"/>
    </row>
    <row r="33" spans="2:11" s="6" customFormat="1" ht="15" customHeight="1">
      <c r="B33" s="38"/>
      <c r="C33" s="39"/>
      <c r="D33" s="39"/>
      <c r="E33" s="39"/>
      <c r="F33" s="39"/>
      <c r="G33" s="39"/>
      <c r="H33" s="39"/>
      <c r="I33" s="104"/>
      <c r="J33" s="39"/>
      <c r="K33" s="40"/>
    </row>
    <row r="37" spans="2:11" s="6" customFormat="1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7"/>
    </row>
    <row r="38" spans="2:21" s="6" customFormat="1" ht="37.5" customHeight="1">
      <c r="B38" s="23"/>
      <c r="C38" s="12" t="s">
        <v>91</v>
      </c>
      <c r="D38" s="24"/>
      <c r="E38" s="24"/>
      <c r="F38" s="24"/>
      <c r="G38" s="24"/>
      <c r="H38" s="24"/>
      <c r="J38" s="24"/>
      <c r="K38" s="27"/>
      <c r="T38" s="24"/>
      <c r="U38" s="24"/>
    </row>
    <row r="39" spans="2:21" s="6" customFormat="1" ht="7.5" customHeight="1">
      <c r="B39" s="23"/>
      <c r="C39" s="24"/>
      <c r="D39" s="24"/>
      <c r="E39" s="24"/>
      <c r="F39" s="24"/>
      <c r="G39" s="24"/>
      <c r="H39" s="24"/>
      <c r="J39" s="24"/>
      <c r="K39" s="27"/>
      <c r="T39" s="24"/>
      <c r="U39" s="24"/>
    </row>
    <row r="40" spans="2:21" s="6" customFormat="1" ht="15" customHeight="1">
      <c r="B40" s="23"/>
      <c r="C40" s="19" t="s">
        <v>15</v>
      </c>
      <c r="D40" s="24"/>
      <c r="E40" s="24"/>
      <c r="F40" s="24"/>
      <c r="G40" s="24"/>
      <c r="H40" s="24"/>
      <c r="J40" s="24"/>
      <c r="K40" s="27"/>
      <c r="T40" s="24"/>
      <c r="U40" s="24"/>
    </row>
    <row r="41" spans="2:21" s="6" customFormat="1" ht="16.5" customHeight="1">
      <c r="B41" s="23"/>
      <c r="C41" s="24"/>
      <c r="D41" s="24"/>
      <c r="E41" s="230" t="str">
        <f>$E$7</f>
        <v>Rumburk-VO ul.Palackého,Dlouhá,SNP</v>
      </c>
      <c r="F41" s="205"/>
      <c r="G41" s="205"/>
      <c r="H41" s="205"/>
      <c r="J41" s="24"/>
      <c r="K41" s="27"/>
      <c r="T41" s="24"/>
      <c r="U41" s="24"/>
    </row>
    <row r="42" spans="2:21" s="6" customFormat="1" ht="15" customHeight="1">
      <c r="B42" s="23"/>
      <c r="C42" s="19" t="s">
        <v>89</v>
      </c>
      <c r="D42" s="24"/>
      <c r="E42" s="24"/>
      <c r="F42" s="24"/>
      <c r="G42" s="24"/>
      <c r="H42" s="24"/>
      <c r="J42" s="24"/>
      <c r="K42" s="27"/>
      <c r="T42" s="24"/>
      <c r="U42" s="24"/>
    </row>
    <row r="43" spans="2:21" s="6" customFormat="1" ht="19.5" customHeight="1">
      <c r="B43" s="23"/>
      <c r="C43" s="24"/>
      <c r="D43" s="24"/>
      <c r="E43" s="213" t="str">
        <f>$E$9</f>
        <v>SO 03 - demontáž vedení VO </v>
      </c>
      <c r="F43" s="205"/>
      <c r="G43" s="205"/>
      <c r="H43" s="205"/>
      <c r="J43" s="24"/>
      <c r="K43" s="27"/>
      <c r="T43" s="24"/>
      <c r="U43" s="24"/>
    </row>
    <row r="44" spans="2:2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  <c r="T44" s="24"/>
      <c r="U44" s="24"/>
    </row>
    <row r="45" spans="2:21" s="6" customFormat="1" ht="18.75" customHeight="1">
      <c r="B45" s="23"/>
      <c r="C45" s="19" t="s">
        <v>19</v>
      </c>
      <c r="D45" s="24"/>
      <c r="E45" s="24"/>
      <c r="F45" s="17" t="str">
        <f>$F$12</f>
        <v>DC - Děčín</v>
      </c>
      <c r="G45" s="24"/>
      <c r="H45" s="19" t="s">
        <v>21</v>
      </c>
      <c r="J45" s="52" t="str">
        <f>IF($J$12="","",$J$12)</f>
        <v>29.05.2019</v>
      </c>
      <c r="K45" s="27"/>
      <c r="T45" s="24"/>
      <c r="U45" s="24"/>
    </row>
    <row r="46" spans="2:2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  <c r="T46" s="24"/>
      <c r="U46" s="24"/>
    </row>
    <row r="47" spans="2:21" s="6" customFormat="1" ht="15.75" customHeight="1">
      <c r="B47" s="23"/>
      <c r="C47" s="19" t="s">
        <v>23</v>
      </c>
      <c r="D47" s="24"/>
      <c r="E47" s="24"/>
      <c r="F47" s="17" t="str">
        <f>$E$15</f>
        <v>Měú Rumburk</v>
      </c>
      <c r="G47" s="24"/>
      <c r="H47" s="19" t="s">
        <v>31</v>
      </c>
      <c r="J47" s="17" t="str">
        <f>$E$21</f>
        <v>ENPRO Energo s.r.o.</v>
      </c>
      <c r="K47" s="27"/>
      <c r="T47" s="24"/>
      <c r="U47" s="24"/>
    </row>
    <row r="48" spans="2:21" s="6" customFormat="1" ht="15" customHeight="1">
      <c r="B48" s="23"/>
      <c r="C48" s="19" t="s">
        <v>29</v>
      </c>
      <c r="D48" s="24"/>
      <c r="E48" s="24"/>
      <c r="F48" s="17" t="str">
        <f>IF($E$18="","",$E$18)</f>
        <v>Vyplň údaj</v>
      </c>
      <c r="G48" s="24"/>
      <c r="H48" s="24"/>
      <c r="J48" s="24"/>
      <c r="K48" s="27"/>
      <c r="T48" s="24"/>
      <c r="U48" s="24"/>
    </row>
    <row r="49" spans="2:2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  <c r="T49" s="24"/>
      <c r="U49" s="24"/>
    </row>
    <row r="50" spans="2:21" s="6" customFormat="1" ht="30" customHeight="1">
      <c r="B50" s="23"/>
      <c r="C50" s="108" t="s">
        <v>92</v>
      </c>
      <c r="D50" s="32"/>
      <c r="E50" s="32"/>
      <c r="F50" s="32"/>
      <c r="G50" s="32"/>
      <c r="H50" s="32"/>
      <c r="I50" s="109"/>
      <c r="J50" s="110" t="s">
        <v>93</v>
      </c>
      <c r="K50" s="37"/>
      <c r="T50" s="24"/>
      <c r="U50" s="24"/>
    </row>
    <row r="51" spans="2:2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  <c r="T51" s="24"/>
      <c r="U51" s="24"/>
    </row>
    <row r="52" spans="2:47" s="6" customFormat="1" ht="30" customHeight="1">
      <c r="B52" s="23"/>
      <c r="C52" s="66" t="s">
        <v>94</v>
      </c>
      <c r="D52" s="24"/>
      <c r="E52" s="24"/>
      <c r="F52" s="24"/>
      <c r="G52" s="24"/>
      <c r="H52" s="24"/>
      <c r="J52" s="67">
        <f>ROUNDUP($J$72,2)</f>
        <v>0</v>
      </c>
      <c r="K52" s="27"/>
      <c r="T52" s="24"/>
      <c r="U52" s="24"/>
      <c r="AU52" s="6" t="s">
        <v>95</v>
      </c>
    </row>
    <row r="53" spans="2:21" s="6" customFormat="1" ht="22.5" customHeight="1">
      <c r="B53" s="23"/>
      <c r="C53" s="24"/>
      <c r="D53" s="24"/>
      <c r="E53" s="24"/>
      <c r="F53" s="24"/>
      <c r="G53" s="24"/>
      <c r="H53" s="24"/>
      <c r="J53" s="24"/>
      <c r="K53" s="27"/>
      <c r="T53" s="24"/>
      <c r="U53" s="24"/>
    </row>
    <row r="54" spans="2:21" s="6" customFormat="1" ht="7.5" customHeight="1">
      <c r="B54" s="38"/>
      <c r="C54" s="39"/>
      <c r="D54" s="39"/>
      <c r="E54" s="39"/>
      <c r="F54" s="39"/>
      <c r="G54" s="39"/>
      <c r="H54" s="39"/>
      <c r="I54" s="104"/>
      <c r="J54" s="39"/>
      <c r="K54" s="40"/>
      <c r="T54" s="24"/>
      <c r="U54" s="24"/>
    </row>
    <row r="58" spans="2:12" s="6" customFormat="1" ht="7.5" customHeight="1">
      <c r="B58" s="41"/>
      <c r="C58" s="42"/>
      <c r="D58" s="42"/>
      <c r="E58" s="42"/>
      <c r="F58" s="42"/>
      <c r="G58" s="42"/>
      <c r="H58" s="42"/>
      <c r="I58" s="106"/>
      <c r="J58" s="42"/>
      <c r="K58" s="42"/>
      <c r="L58" s="43"/>
    </row>
    <row r="59" spans="2:12" s="6" customFormat="1" ht="37.5" customHeight="1">
      <c r="B59" s="23"/>
      <c r="C59" s="12" t="s">
        <v>96</v>
      </c>
      <c r="D59" s="24"/>
      <c r="E59" s="24"/>
      <c r="F59" s="24"/>
      <c r="G59" s="24"/>
      <c r="H59" s="24"/>
      <c r="J59" s="24"/>
      <c r="K59" s="24"/>
      <c r="L59" s="43"/>
    </row>
    <row r="60" spans="2:12" s="6" customFormat="1" ht="7.5" customHeight="1">
      <c r="B60" s="23"/>
      <c r="C60" s="24"/>
      <c r="D60" s="24"/>
      <c r="E60" s="24"/>
      <c r="F60" s="24"/>
      <c r="G60" s="24"/>
      <c r="H60" s="24"/>
      <c r="J60" s="24"/>
      <c r="K60" s="24"/>
      <c r="L60" s="43"/>
    </row>
    <row r="61" spans="2:12" s="6" customFormat="1" ht="15" customHeight="1">
      <c r="B61" s="23"/>
      <c r="C61" s="19" t="s">
        <v>15</v>
      </c>
      <c r="D61" s="24"/>
      <c r="E61" s="24"/>
      <c r="F61" s="24"/>
      <c r="G61" s="24"/>
      <c r="H61" s="24"/>
      <c r="J61" s="24"/>
      <c r="K61" s="24"/>
      <c r="L61" s="43"/>
    </row>
    <row r="62" spans="2:12" s="6" customFormat="1" ht="16.5" customHeight="1">
      <c r="B62" s="23"/>
      <c r="C62" s="24"/>
      <c r="D62" s="24"/>
      <c r="E62" s="230" t="str">
        <f>$E$7</f>
        <v>Rumburk-VO ul.Palackého,Dlouhá,SNP</v>
      </c>
      <c r="F62" s="205"/>
      <c r="G62" s="205"/>
      <c r="H62" s="205"/>
      <c r="J62" s="24"/>
      <c r="K62" s="24"/>
      <c r="L62" s="43"/>
    </row>
    <row r="63" spans="2:12" s="6" customFormat="1" ht="15" customHeight="1">
      <c r="B63" s="23"/>
      <c r="C63" s="19" t="s">
        <v>89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18" customHeight="1">
      <c r="B64" s="23"/>
      <c r="C64" s="24"/>
      <c r="D64" s="24"/>
      <c r="E64" s="214" t="str">
        <f>$E$9</f>
        <v>SO 03 - demontáž vedení VO </v>
      </c>
      <c r="F64" s="205"/>
      <c r="G64" s="205"/>
      <c r="H64" s="205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8.75" customHeight="1">
      <c r="B66" s="23"/>
      <c r="C66" s="19" t="s">
        <v>19</v>
      </c>
      <c r="D66" s="24"/>
      <c r="E66" s="24"/>
      <c r="F66" s="17" t="str">
        <f>$F$12</f>
        <v>DC - Děčín</v>
      </c>
      <c r="G66" s="24"/>
      <c r="H66" s="19" t="s">
        <v>21</v>
      </c>
      <c r="J66" s="52" t="str">
        <f>IF($J$12="","",$J$12)</f>
        <v>29.05.2019</v>
      </c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.75" customHeight="1">
      <c r="B68" s="23"/>
      <c r="C68" s="19" t="s">
        <v>23</v>
      </c>
      <c r="D68" s="24"/>
      <c r="E68" s="24"/>
      <c r="F68" s="17" t="str">
        <f>$E$15</f>
        <v>Měú Rumburk</v>
      </c>
      <c r="G68" s="24"/>
      <c r="H68" s="19" t="s">
        <v>31</v>
      </c>
      <c r="J68" s="17" t="str">
        <f>$E$21</f>
        <v>ENPRO Energo s.r.o.</v>
      </c>
      <c r="K68" s="24"/>
      <c r="L68" s="43"/>
    </row>
    <row r="69" spans="2:12" s="6" customFormat="1" ht="15" customHeight="1">
      <c r="B69" s="23"/>
      <c r="C69" s="19" t="s">
        <v>29</v>
      </c>
      <c r="D69" s="24"/>
      <c r="E69" s="24"/>
      <c r="F69" s="17" t="str">
        <f>IF($E$18="","",$E$18)</f>
        <v>Vyplň údaj</v>
      </c>
      <c r="G69" s="24"/>
      <c r="H69" s="24"/>
      <c r="J69" s="24"/>
      <c r="K69" s="24"/>
      <c r="L69" s="43"/>
    </row>
    <row r="70" spans="2:12" s="6" customFormat="1" ht="11.2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20" s="111" customFormat="1" ht="30" customHeight="1">
      <c r="B71" s="112"/>
      <c r="C71" s="113" t="s">
        <v>97</v>
      </c>
      <c r="D71" s="114" t="s">
        <v>51</v>
      </c>
      <c r="E71" s="114" t="s">
        <v>47</v>
      </c>
      <c r="F71" s="114" t="s">
        <v>98</v>
      </c>
      <c r="G71" s="114" t="s">
        <v>99</v>
      </c>
      <c r="H71" s="114" t="s">
        <v>100</v>
      </c>
      <c r="I71" s="115" t="s">
        <v>101</v>
      </c>
      <c r="J71" s="114" t="s">
        <v>102</v>
      </c>
      <c r="K71" s="116" t="s">
        <v>103</v>
      </c>
      <c r="L71" s="117"/>
      <c r="M71" s="59" t="s">
        <v>104</v>
      </c>
      <c r="N71" s="60" t="s">
        <v>40</v>
      </c>
      <c r="O71" s="60" t="s">
        <v>105</v>
      </c>
      <c r="P71" s="60" t="s">
        <v>106</v>
      </c>
      <c r="Q71" s="60" t="s">
        <v>107</v>
      </c>
      <c r="R71" s="60" t="s">
        <v>108</v>
      </c>
      <c r="S71" s="60" t="s">
        <v>109</v>
      </c>
      <c r="T71" s="61" t="s">
        <v>110</v>
      </c>
    </row>
    <row r="72" spans="2:63" s="6" customFormat="1" ht="30" customHeight="1">
      <c r="B72" s="23"/>
      <c r="C72" s="66" t="s">
        <v>94</v>
      </c>
      <c r="D72" s="24"/>
      <c r="E72" s="24"/>
      <c r="F72" s="24"/>
      <c r="G72" s="24"/>
      <c r="H72" s="24"/>
      <c r="J72" s="118">
        <f>$BK$72</f>
        <v>0</v>
      </c>
      <c r="K72" s="24"/>
      <c r="L72" s="43"/>
      <c r="M72" s="63"/>
      <c r="N72" s="64"/>
      <c r="O72" s="64"/>
      <c r="P72" s="119">
        <f>SUM($P$73:$P$90)</f>
        <v>59.830999999999996</v>
      </c>
      <c r="Q72" s="64"/>
      <c r="R72" s="119">
        <f>SUM($R$73:$R$90)</f>
        <v>148.55</v>
      </c>
      <c r="S72" s="64"/>
      <c r="T72" s="120">
        <f>SUM($T$73:$T$90)</f>
        <v>0</v>
      </c>
      <c r="AT72" s="6" t="s">
        <v>65</v>
      </c>
      <c r="AU72" s="6" t="s">
        <v>95</v>
      </c>
      <c r="BK72" s="121">
        <f>SUM($BK$73:$BK$90)</f>
        <v>0</v>
      </c>
    </row>
    <row r="73" spans="2:63" s="6" customFormat="1" ht="15.75" customHeight="1">
      <c r="B73" s="23"/>
      <c r="C73" s="122" t="s">
        <v>73</v>
      </c>
      <c r="D73" s="122" t="s">
        <v>65</v>
      </c>
      <c r="E73" s="123" t="s">
        <v>524</v>
      </c>
      <c r="F73" s="124" t="s">
        <v>525</v>
      </c>
      <c r="G73" s="125" t="s">
        <v>111</v>
      </c>
      <c r="H73" s="126">
        <v>515</v>
      </c>
      <c r="I73" s="127"/>
      <c r="J73" s="128">
        <f>ROUND($I$73*$H$73,2)</f>
        <v>0</v>
      </c>
      <c r="K73" s="129"/>
      <c r="L73" s="43"/>
      <c r="M73" s="130"/>
      <c r="N73" s="131" t="s">
        <v>41</v>
      </c>
      <c r="O73" s="132">
        <v>0.017</v>
      </c>
      <c r="P73" s="132">
        <f>$O$73*$H$73</f>
        <v>8.755</v>
      </c>
      <c r="Q73" s="132">
        <v>0</v>
      </c>
      <c r="R73" s="132">
        <f>$Q$73*$H$73</f>
        <v>0</v>
      </c>
      <c r="S73" s="132">
        <v>0</v>
      </c>
      <c r="T73" s="133">
        <f>$S$73*$H$73</f>
        <v>0</v>
      </c>
      <c r="AR73" s="6" t="s">
        <v>114</v>
      </c>
      <c r="AT73" s="6" t="s">
        <v>115</v>
      </c>
      <c r="AU73" s="6" t="s">
        <v>66</v>
      </c>
      <c r="AY73" s="6" t="s">
        <v>116</v>
      </c>
      <c r="BG73" s="134">
        <f>IF($N$73="zákl. přenesená",$J$73,0)</f>
        <v>0</v>
      </c>
      <c r="BJ73" s="6" t="s">
        <v>114</v>
      </c>
      <c r="BK73" s="134">
        <f>ROUND($I$73*$H$73,2)</f>
        <v>0</v>
      </c>
    </row>
    <row r="74" spans="2:63" s="6" customFormat="1" ht="15.75" customHeight="1">
      <c r="B74" s="23"/>
      <c r="C74" s="122" t="s">
        <v>75</v>
      </c>
      <c r="D74" s="122" t="s">
        <v>65</v>
      </c>
      <c r="E74" s="123" t="s">
        <v>526</v>
      </c>
      <c r="F74" s="124" t="s">
        <v>527</v>
      </c>
      <c r="G74" s="125" t="s">
        <v>111</v>
      </c>
      <c r="H74" s="126">
        <v>222</v>
      </c>
      <c r="I74" s="127"/>
      <c r="J74" s="128">
        <f>ROUND($I$74*$H$74,2)</f>
        <v>0</v>
      </c>
      <c r="K74" s="129"/>
      <c r="L74" s="43"/>
      <c r="M74" s="130"/>
      <c r="N74" s="131" t="s">
        <v>41</v>
      </c>
      <c r="O74" s="132">
        <v>0.008</v>
      </c>
      <c r="P74" s="132">
        <f>$O$74*$H$74</f>
        <v>1.776</v>
      </c>
      <c r="Q74" s="132">
        <v>0</v>
      </c>
      <c r="R74" s="132">
        <f>$Q$74*$H$74</f>
        <v>0</v>
      </c>
      <c r="S74" s="132">
        <v>0</v>
      </c>
      <c r="T74" s="133">
        <f>$S$74*$H$74</f>
        <v>0</v>
      </c>
      <c r="AR74" s="6" t="s">
        <v>114</v>
      </c>
      <c r="AT74" s="6" t="s">
        <v>115</v>
      </c>
      <c r="AU74" s="6" t="s">
        <v>66</v>
      </c>
      <c r="AY74" s="6" t="s">
        <v>116</v>
      </c>
      <c r="BG74" s="134">
        <f>IF($N$74="zákl. přenesená",$J$74,0)</f>
        <v>0</v>
      </c>
      <c r="BJ74" s="6" t="s">
        <v>114</v>
      </c>
      <c r="BK74" s="134">
        <f>ROUND($I$74*$H$74,2)</f>
        <v>0</v>
      </c>
    </row>
    <row r="75" spans="2:63" s="6" customFormat="1" ht="15.75" customHeight="1">
      <c r="B75" s="23"/>
      <c r="C75" s="122" t="s">
        <v>122</v>
      </c>
      <c r="D75" s="122" t="s">
        <v>65</v>
      </c>
      <c r="E75" s="123" t="s">
        <v>528</v>
      </c>
      <c r="F75" s="124" t="s">
        <v>529</v>
      </c>
      <c r="G75" s="125" t="s">
        <v>133</v>
      </c>
      <c r="H75" s="126">
        <v>10</v>
      </c>
      <c r="I75" s="127"/>
      <c r="J75" s="128">
        <f>ROUND($I$75*$H$75,2)</f>
        <v>0</v>
      </c>
      <c r="K75" s="129"/>
      <c r="L75" s="43"/>
      <c r="M75" s="130"/>
      <c r="N75" s="131" t="s">
        <v>41</v>
      </c>
      <c r="O75" s="132">
        <v>0.037</v>
      </c>
      <c r="P75" s="132">
        <f>$O$75*$H$75</f>
        <v>0.37</v>
      </c>
      <c r="Q75" s="132">
        <v>0</v>
      </c>
      <c r="R75" s="132">
        <f>$Q$75*$H$75</f>
        <v>0</v>
      </c>
      <c r="S75" s="132">
        <v>0</v>
      </c>
      <c r="T75" s="133">
        <f>$S$75*$H$75</f>
        <v>0</v>
      </c>
      <c r="AR75" s="6" t="s">
        <v>114</v>
      </c>
      <c r="AT75" s="6" t="s">
        <v>115</v>
      </c>
      <c r="AU75" s="6" t="s">
        <v>66</v>
      </c>
      <c r="AY75" s="6" t="s">
        <v>116</v>
      </c>
      <c r="BG75" s="134">
        <f>IF($N$75="zákl. přenesená",$J$75,0)</f>
        <v>0</v>
      </c>
      <c r="BJ75" s="6" t="s">
        <v>114</v>
      </c>
      <c r="BK75" s="134">
        <f>ROUND($I$75*$H$75,2)</f>
        <v>0</v>
      </c>
    </row>
    <row r="76" spans="2:63" s="6" customFormat="1" ht="15.75" customHeight="1">
      <c r="B76" s="23"/>
      <c r="C76" s="122" t="s">
        <v>114</v>
      </c>
      <c r="D76" s="122" t="s">
        <v>65</v>
      </c>
      <c r="E76" s="123" t="s">
        <v>530</v>
      </c>
      <c r="F76" s="124" t="s">
        <v>531</v>
      </c>
      <c r="G76" s="125" t="s">
        <v>133</v>
      </c>
      <c r="H76" s="126">
        <v>16</v>
      </c>
      <c r="I76" s="127"/>
      <c r="J76" s="128">
        <f>ROUND($I$76*$H$76,2)</f>
        <v>0</v>
      </c>
      <c r="K76" s="129"/>
      <c r="L76" s="43"/>
      <c r="M76" s="130"/>
      <c r="N76" s="131" t="s">
        <v>41</v>
      </c>
      <c r="O76" s="132">
        <v>0.136</v>
      </c>
      <c r="P76" s="132">
        <f>$O$76*$H$76</f>
        <v>2.176</v>
      </c>
      <c r="Q76" s="132">
        <v>0</v>
      </c>
      <c r="R76" s="132">
        <f>$Q$76*$H$76</f>
        <v>0</v>
      </c>
      <c r="S76" s="132">
        <v>0</v>
      </c>
      <c r="T76" s="133">
        <f>$S$76*$H$76</f>
        <v>0</v>
      </c>
      <c r="AR76" s="6" t="s">
        <v>114</v>
      </c>
      <c r="AT76" s="6" t="s">
        <v>115</v>
      </c>
      <c r="AU76" s="6" t="s">
        <v>66</v>
      </c>
      <c r="AY76" s="6" t="s">
        <v>116</v>
      </c>
      <c r="BG76" s="134">
        <f>IF($N$76="zákl. přenesená",$J$76,0)</f>
        <v>0</v>
      </c>
      <c r="BJ76" s="6" t="s">
        <v>114</v>
      </c>
      <c r="BK76" s="134">
        <f>ROUND($I$76*$H$76,2)</f>
        <v>0</v>
      </c>
    </row>
    <row r="77" spans="2:63" s="6" customFormat="1" ht="15.75" customHeight="1">
      <c r="B77" s="23"/>
      <c r="C77" s="122" t="s">
        <v>127</v>
      </c>
      <c r="D77" s="122" t="s">
        <v>65</v>
      </c>
      <c r="E77" s="123" t="s">
        <v>532</v>
      </c>
      <c r="F77" s="124" t="s">
        <v>533</v>
      </c>
      <c r="G77" s="125" t="s">
        <v>133</v>
      </c>
      <c r="H77" s="126">
        <v>10</v>
      </c>
      <c r="I77" s="127"/>
      <c r="J77" s="128">
        <f>ROUND($I$77*$H$77,2)</f>
        <v>0</v>
      </c>
      <c r="K77" s="129"/>
      <c r="L77" s="43"/>
      <c r="M77" s="130"/>
      <c r="N77" s="131" t="s">
        <v>41</v>
      </c>
      <c r="O77" s="132">
        <v>0.053</v>
      </c>
      <c r="P77" s="132">
        <f>$O$77*$H$77</f>
        <v>0.53</v>
      </c>
      <c r="Q77" s="132">
        <v>0</v>
      </c>
      <c r="R77" s="132">
        <f>$Q$77*$H$77</f>
        <v>0</v>
      </c>
      <c r="S77" s="132">
        <v>0</v>
      </c>
      <c r="T77" s="133">
        <f>$S$77*$H$77</f>
        <v>0</v>
      </c>
      <c r="AR77" s="6" t="s">
        <v>114</v>
      </c>
      <c r="AT77" s="6" t="s">
        <v>115</v>
      </c>
      <c r="AU77" s="6" t="s">
        <v>66</v>
      </c>
      <c r="AY77" s="6" t="s">
        <v>116</v>
      </c>
      <c r="BG77" s="134">
        <f>IF($N$77="zákl. přenesená",$J$77,0)</f>
        <v>0</v>
      </c>
      <c r="BJ77" s="6" t="s">
        <v>114</v>
      </c>
      <c r="BK77" s="134">
        <f>ROUND($I$77*$H$77,2)</f>
        <v>0</v>
      </c>
    </row>
    <row r="78" spans="2:63" s="6" customFormat="1" ht="15.75" customHeight="1">
      <c r="B78" s="23"/>
      <c r="C78" s="122" t="s">
        <v>130</v>
      </c>
      <c r="D78" s="122" t="s">
        <v>65</v>
      </c>
      <c r="E78" s="123" t="s">
        <v>191</v>
      </c>
      <c r="F78" s="124" t="s">
        <v>192</v>
      </c>
      <c r="G78" s="125" t="s">
        <v>133</v>
      </c>
      <c r="H78" s="126">
        <v>11</v>
      </c>
      <c r="I78" s="127"/>
      <c r="J78" s="128">
        <f>ROUND($I$78*$H$78,2)</f>
        <v>0</v>
      </c>
      <c r="K78" s="129"/>
      <c r="L78" s="43"/>
      <c r="M78" s="130"/>
      <c r="N78" s="131" t="s">
        <v>41</v>
      </c>
      <c r="O78" s="132">
        <v>1.239</v>
      </c>
      <c r="P78" s="132">
        <f>$O$78*$H$78</f>
        <v>13.629000000000001</v>
      </c>
      <c r="Q78" s="132">
        <v>0</v>
      </c>
      <c r="R78" s="132">
        <f>$Q$78*$H$78</f>
        <v>0</v>
      </c>
      <c r="S78" s="132">
        <v>0</v>
      </c>
      <c r="T78" s="133">
        <f>$S$78*$H$78</f>
        <v>0</v>
      </c>
      <c r="AR78" s="6" t="s">
        <v>114</v>
      </c>
      <c r="AT78" s="6" t="s">
        <v>115</v>
      </c>
      <c r="AU78" s="6" t="s">
        <v>66</v>
      </c>
      <c r="AY78" s="6" t="s">
        <v>116</v>
      </c>
      <c r="BG78" s="134">
        <f>IF($N$78="zákl. přenesená",$J$78,0)</f>
        <v>0</v>
      </c>
      <c r="BJ78" s="6" t="s">
        <v>114</v>
      </c>
      <c r="BK78" s="134">
        <f>ROUND($I$78*$H$78,2)</f>
        <v>0</v>
      </c>
    </row>
    <row r="79" spans="2:63" s="6" customFormat="1" ht="15.75" customHeight="1">
      <c r="B79" s="23"/>
      <c r="C79" s="122" t="s">
        <v>135</v>
      </c>
      <c r="D79" s="122" t="s">
        <v>65</v>
      </c>
      <c r="E79" s="123" t="s">
        <v>534</v>
      </c>
      <c r="F79" s="124" t="s">
        <v>535</v>
      </c>
      <c r="G79" s="125" t="s">
        <v>133</v>
      </c>
      <c r="H79" s="126">
        <v>6</v>
      </c>
      <c r="I79" s="127"/>
      <c r="J79" s="128">
        <f>ROUND($I$79*$H$79,2)</f>
        <v>0</v>
      </c>
      <c r="K79" s="129"/>
      <c r="L79" s="43"/>
      <c r="M79" s="130"/>
      <c r="N79" s="131" t="s">
        <v>41</v>
      </c>
      <c r="O79" s="132">
        <v>0.54</v>
      </c>
      <c r="P79" s="132">
        <f>$O$79*$H$79</f>
        <v>3.24</v>
      </c>
      <c r="Q79" s="132">
        <v>0</v>
      </c>
      <c r="R79" s="132">
        <f>$Q$79*$H$79</f>
        <v>0</v>
      </c>
      <c r="S79" s="132">
        <v>0</v>
      </c>
      <c r="T79" s="133">
        <f>$S$79*$H$79</f>
        <v>0</v>
      </c>
      <c r="AR79" s="6" t="s">
        <v>114</v>
      </c>
      <c r="AT79" s="6" t="s">
        <v>115</v>
      </c>
      <c r="AU79" s="6" t="s">
        <v>66</v>
      </c>
      <c r="AY79" s="6" t="s">
        <v>116</v>
      </c>
      <c r="BG79" s="134">
        <f>IF($N$79="zákl. přenesená",$J$79,0)</f>
        <v>0</v>
      </c>
      <c r="BJ79" s="6" t="s">
        <v>114</v>
      </c>
      <c r="BK79" s="134">
        <f>ROUND($I$79*$H$79,2)</f>
        <v>0</v>
      </c>
    </row>
    <row r="80" spans="2:63" s="6" customFormat="1" ht="15.75" customHeight="1">
      <c r="B80" s="23"/>
      <c r="C80" s="122" t="s">
        <v>138</v>
      </c>
      <c r="D80" s="122" t="s">
        <v>65</v>
      </c>
      <c r="E80" s="123" t="s">
        <v>536</v>
      </c>
      <c r="F80" s="124" t="s">
        <v>537</v>
      </c>
      <c r="G80" s="125" t="s">
        <v>133</v>
      </c>
      <c r="H80" s="126">
        <v>5</v>
      </c>
      <c r="I80" s="127"/>
      <c r="J80" s="128">
        <f>ROUND($I$80*$H$80,2)</f>
        <v>0</v>
      </c>
      <c r="K80" s="129"/>
      <c r="L80" s="43"/>
      <c r="M80" s="130"/>
      <c r="N80" s="131" t="s">
        <v>41</v>
      </c>
      <c r="O80" s="132">
        <v>0.45</v>
      </c>
      <c r="P80" s="132">
        <f>$O$80*$H$80</f>
        <v>2.25</v>
      </c>
      <c r="Q80" s="132">
        <v>0</v>
      </c>
      <c r="R80" s="132">
        <f>$Q$80*$H$80</f>
        <v>0</v>
      </c>
      <c r="S80" s="132">
        <v>0</v>
      </c>
      <c r="T80" s="133">
        <f>$S$80*$H$80</f>
        <v>0</v>
      </c>
      <c r="AR80" s="6" t="s">
        <v>114</v>
      </c>
      <c r="AT80" s="6" t="s">
        <v>115</v>
      </c>
      <c r="AU80" s="6" t="s">
        <v>66</v>
      </c>
      <c r="AY80" s="6" t="s">
        <v>116</v>
      </c>
      <c r="BG80" s="134">
        <f>IF($N$80="zákl. přenesená",$J$80,0)</f>
        <v>0</v>
      </c>
      <c r="BJ80" s="6" t="s">
        <v>114</v>
      </c>
      <c r="BK80" s="134">
        <f>ROUND($I$80*$H$80,2)</f>
        <v>0</v>
      </c>
    </row>
    <row r="81" spans="2:63" s="6" customFormat="1" ht="15.75" customHeight="1">
      <c r="B81" s="23"/>
      <c r="C81" s="122" t="s">
        <v>143</v>
      </c>
      <c r="D81" s="122" t="s">
        <v>65</v>
      </c>
      <c r="E81" s="123" t="s">
        <v>538</v>
      </c>
      <c r="F81" s="124" t="s">
        <v>539</v>
      </c>
      <c r="G81" s="125" t="s">
        <v>133</v>
      </c>
      <c r="H81" s="126">
        <v>5</v>
      </c>
      <c r="I81" s="127"/>
      <c r="J81" s="128">
        <f>ROUND($I$81*$H$81,2)</f>
        <v>0</v>
      </c>
      <c r="K81" s="129"/>
      <c r="L81" s="43"/>
      <c r="M81" s="130"/>
      <c r="N81" s="131" t="s">
        <v>41</v>
      </c>
      <c r="O81" s="132">
        <v>0.082</v>
      </c>
      <c r="P81" s="132">
        <f>$O$81*$H$81</f>
        <v>0.41000000000000003</v>
      </c>
      <c r="Q81" s="132">
        <v>0</v>
      </c>
      <c r="R81" s="132">
        <f>$Q$81*$H$81</f>
        <v>0</v>
      </c>
      <c r="S81" s="132">
        <v>0</v>
      </c>
      <c r="T81" s="133">
        <f>$S$81*$H$81</f>
        <v>0</v>
      </c>
      <c r="AR81" s="6" t="s">
        <v>114</v>
      </c>
      <c r="AT81" s="6" t="s">
        <v>115</v>
      </c>
      <c r="AU81" s="6" t="s">
        <v>66</v>
      </c>
      <c r="AY81" s="6" t="s">
        <v>116</v>
      </c>
      <c r="BG81" s="134">
        <f>IF($N$81="zákl. přenesená",$J$81,0)</f>
        <v>0</v>
      </c>
      <c r="BJ81" s="6" t="s">
        <v>114</v>
      </c>
      <c r="BK81" s="134">
        <f>ROUND($I$81*$H$81,2)</f>
        <v>0</v>
      </c>
    </row>
    <row r="82" spans="2:63" s="6" customFormat="1" ht="15.75" customHeight="1">
      <c r="B82" s="23"/>
      <c r="C82" s="122" t="s">
        <v>7</v>
      </c>
      <c r="D82" s="122" t="s">
        <v>111</v>
      </c>
      <c r="E82" s="123" t="s">
        <v>540</v>
      </c>
      <c r="F82" s="124" t="s">
        <v>541</v>
      </c>
      <c r="G82" s="125" t="s">
        <v>312</v>
      </c>
      <c r="H82" s="126">
        <v>6</v>
      </c>
      <c r="I82" s="127"/>
      <c r="J82" s="128">
        <f>ROUND($I$82*$H$82,2)</f>
        <v>0</v>
      </c>
      <c r="K82" s="129"/>
      <c r="L82" s="43"/>
      <c r="M82" s="130"/>
      <c r="N82" s="131" t="s">
        <v>41</v>
      </c>
      <c r="O82" s="132">
        <v>2.2</v>
      </c>
      <c r="P82" s="132">
        <f>$O$82*$H$82</f>
        <v>13.200000000000001</v>
      </c>
      <c r="Q82" s="132">
        <v>0</v>
      </c>
      <c r="R82" s="132">
        <f>$Q$82*$H$82</f>
        <v>0</v>
      </c>
      <c r="S82" s="132">
        <v>0</v>
      </c>
      <c r="T82" s="133">
        <f>$S$82*$H$82</f>
        <v>0</v>
      </c>
      <c r="AR82" s="6" t="s">
        <v>114</v>
      </c>
      <c r="AT82" s="6" t="s">
        <v>115</v>
      </c>
      <c r="AU82" s="6" t="s">
        <v>66</v>
      </c>
      <c r="AY82" s="6" t="s">
        <v>116</v>
      </c>
      <c r="BG82" s="134">
        <f>IF($N$82="zákl. přenesená",$J$82,0)</f>
        <v>0</v>
      </c>
      <c r="BJ82" s="6" t="s">
        <v>114</v>
      </c>
      <c r="BK82" s="134">
        <f>ROUND($I$82*$H$82,2)</f>
        <v>0</v>
      </c>
    </row>
    <row r="83" spans="2:63" s="6" customFormat="1" ht="15.75" customHeight="1">
      <c r="B83" s="23"/>
      <c r="C83" s="135" t="s">
        <v>150</v>
      </c>
      <c r="D83" s="135" t="s">
        <v>117</v>
      </c>
      <c r="E83" s="136" t="s">
        <v>542</v>
      </c>
      <c r="F83" s="137" t="s">
        <v>543</v>
      </c>
      <c r="G83" s="138" t="s">
        <v>312</v>
      </c>
      <c r="H83" s="139">
        <v>6</v>
      </c>
      <c r="I83" s="140"/>
      <c r="J83" s="141">
        <f>ROUND($I$83*$H$83,2)</f>
        <v>0</v>
      </c>
      <c r="K83" s="142"/>
      <c r="L83" s="143"/>
      <c r="M83" s="144"/>
      <c r="N83" s="145" t="s">
        <v>41</v>
      </c>
      <c r="O83" s="24"/>
      <c r="P83" s="24"/>
      <c r="Q83" s="132">
        <v>0</v>
      </c>
      <c r="R83" s="132">
        <f>$Q$83*$H$83</f>
        <v>0</v>
      </c>
      <c r="S83" s="132">
        <v>0</v>
      </c>
      <c r="T83" s="133">
        <f>$S$83*$H$83</f>
        <v>0</v>
      </c>
      <c r="AR83" s="6" t="s">
        <v>114</v>
      </c>
      <c r="AT83" s="6" t="s">
        <v>111</v>
      </c>
      <c r="AU83" s="6" t="s">
        <v>66</v>
      </c>
      <c r="AY83" s="6" t="s">
        <v>116</v>
      </c>
      <c r="BG83" s="134">
        <f>IF($N$83="zákl. přenesená",$J$83,0)</f>
        <v>0</v>
      </c>
      <c r="BJ83" s="6" t="s">
        <v>114</v>
      </c>
      <c r="BK83" s="134">
        <f>ROUND($I$83*$H$83,2)</f>
        <v>0</v>
      </c>
    </row>
    <row r="84" spans="2:63" s="6" customFormat="1" ht="15.75" customHeight="1">
      <c r="B84" s="23"/>
      <c r="C84" s="122" t="s">
        <v>153</v>
      </c>
      <c r="D84" s="122" t="s">
        <v>111</v>
      </c>
      <c r="E84" s="123" t="s">
        <v>544</v>
      </c>
      <c r="F84" s="124" t="s">
        <v>545</v>
      </c>
      <c r="G84" s="125" t="s">
        <v>312</v>
      </c>
      <c r="H84" s="126">
        <v>4</v>
      </c>
      <c r="I84" s="127"/>
      <c r="J84" s="128">
        <f>ROUND($I$84*$H$84,2)</f>
        <v>0</v>
      </c>
      <c r="K84" s="129"/>
      <c r="L84" s="43"/>
      <c r="M84" s="130"/>
      <c r="N84" s="131" t="s">
        <v>41</v>
      </c>
      <c r="O84" s="132">
        <v>2</v>
      </c>
      <c r="P84" s="132">
        <f>$O$84*$H$84</f>
        <v>8</v>
      </c>
      <c r="Q84" s="132">
        <v>0</v>
      </c>
      <c r="R84" s="132">
        <f>$Q$84*$H$84</f>
        <v>0</v>
      </c>
      <c r="S84" s="132">
        <v>0</v>
      </c>
      <c r="T84" s="133">
        <f>$S$84*$H$84</f>
        <v>0</v>
      </c>
      <c r="AR84" s="6" t="s">
        <v>114</v>
      </c>
      <c r="AT84" s="6" t="s">
        <v>115</v>
      </c>
      <c r="AU84" s="6" t="s">
        <v>66</v>
      </c>
      <c r="AY84" s="6" t="s">
        <v>116</v>
      </c>
      <c r="BG84" s="134">
        <f>IF($N$84="zákl. přenesená",$J$84,0)</f>
        <v>0</v>
      </c>
      <c r="BJ84" s="6" t="s">
        <v>114</v>
      </c>
      <c r="BK84" s="134">
        <f>ROUND($I$84*$H$84,2)</f>
        <v>0</v>
      </c>
    </row>
    <row r="85" spans="2:63" s="6" customFormat="1" ht="15.75" customHeight="1">
      <c r="B85" s="23"/>
      <c r="C85" s="135" t="s">
        <v>156</v>
      </c>
      <c r="D85" s="135" t="s">
        <v>117</v>
      </c>
      <c r="E85" s="136" t="s">
        <v>546</v>
      </c>
      <c r="F85" s="137" t="s">
        <v>547</v>
      </c>
      <c r="G85" s="138" t="s">
        <v>312</v>
      </c>
      <c r="H85" s="139">
        <v>4</v>
      </c>
      <c r="I85" s="140"/>
      <c r="J85" s="141">
        <f>ROUND($I$85*$H$85,2)</f>
        <v>0</v>
      </c>
      <c r="K85" s="142"/>
      <c r="L85" s="143"/>
      <c r="M85" s="144"/>
      <c r="N85" s="145" t="s">
        <v>41</v>
      </c>
      <c r="O85" s="24"/>
      <c r="P85" s="24"/>
      <c r="Q85" s="132">
        <v>0</v>
      </c>
      <c r="R85" s="132">
        <f>$Q$85*$H$85</f>
        <v>0</v>
      </c>
      <c r="S85" s="132">
        <v>0</v>
      </c>
      <c r="T85" s="133">
        <f>$S$85*$H$85</f>
        <v>0</v>
      </c>
      <c r="AR85" s="6" t="s">
        <v>114</v>
      </c>
      <c r="AT85" s="6" t="s">
        <v>111</v>
      </c>
      <c r="AU85" s="6" t="s">
        <v>66</v>
      </c>
      <c r="AY85" s="6" t="s">
        <v>116</v>
      </c>
      <c r="BG85" s="134">
        <f>IF($N$85="zákl. přenesená",$J$85,0)</f>
        <v>0</v>
      </c>
      <c r="BJ85" s="6" t="s">
        <v>114</v>
      </c>
      <c r="BK85" s="134">
        <f>ROUND($I$85*$H$85,2)</f>
        <v>0</v>
      </c>
    </row>
    <row r="86" spans="2:63" s="6" customFormat="1" ht="15.75" customHeight="1">
      <c r="B86" s="23"/>
      <c r="C86" s="122" t="s">
        <v>160</v>
      </c>
      <c r="D86" s="122" t="s">
        <v>111</v>
      </c>
      <c r="E86" s="123" t="s">
        <v>548</v>
      </c>
      <c r="F86" s="124" t="s">
        <v>549</v>
      </c>
      <c r="G86" s="125" t="s">
        <v>133</v>
      </c>
      <c r="H86" s="126">
        <v>5</v>
      </c>
      <c r="I86" s="127"/>
      <c r="J86" s="128">
        <f>ROUND($I$86*$H$86,2)</f>
        <v>0</v>
      </c>
      <c r="K86" s="129"/>
      <c r="L86" s="43"/>
      <c r="M86" s="130"/>
      <c r="N86" s="131" t="s">
        <v>41</v>
      </c>
      <c r="O86" s="132">
        <v>1.099</v>
      </c>
      <c r="P86" s="132">
        <f>$O$86*$H$86</f>
        <v>5.495</v>
      </c>
      <c r="Q86" s="132">
        <v>0</v>
      </c>
      <c r="R86" s="132">
        <f>$Q$86*$H$86</f>
        <v>0</v>
      </c>
      <c r="S86" s="132">
        <v>0</v>
      </c>
      <c r="T86" s="133">
        <f>$S$86*$H$86</f>
        <v>0</v>
      </c>
      <c r="AR86" s="6" t="s">
        <v>114</v>
      </c>
      <c r="AT86" s="6" t="s">
        <v>115</v>
      </c>
      <c r="AU86" s="6" t="s">
        <v>66</v>
      </c>
      <c r="AY86" s="6" t="s">
        <v>116</v>
      </c>
      <c r="BG86" s="134">
        <f>IF($N$86="zákl. přenesená",$J$86,0)</f>
        <v>0</v>
      </c>
      <c r="BJ86" s="6" t="s">
        <v>114</v>
      </c>
      <c r="BK86" s="134">
        <f>ROUND($I$86*$H$86,2)</f>
        <v>0</v>
      </c>
    </row>
    <row r="87" spans="2:63" s="6" customFormat="1" ht="15.75" customHeight="1">
      <c r="B87" s="23"/>
      <c r="C87" s="135" t="s">
        <v>163</v>
      </c>
      <c r="D87" s="135" t="s">
        <v>117</v>
      </c>
      <c r="E87" s="136" t="s">
        <v>550</v>
      </c>
      <c r="F87" s="137" t="s">
        <v>551</v>
      </c>
      <c r="G87" s="138" t="s">
        <v>210</v>
      </c>
      <c r="H87" s="139">
        <v>99.75</v>
      </c>
      <c r="I87" s="140"/>
      <c r="J87" s="141">
        <f>ROUND($I$87*$H$87,2)</f>
        <v>0</v>
      </c>
      <c r="K87" s="142"/>
      <c r="L87" s="143"/>
      <c r="M87" s="144"/>
      <c r="N87" s="145" t="s">
        <v>41</v>
      </c>
      <c r="O87" s="24"/>
      <c r="P87" s="24"/>
      <c r="Q87" s="132">
        <v>1</v>
      </c>
      <c r="R87" s="132">
        <f>$Q$87*$H$87</f>
        <v>99.75</v>
      </c>
      <c r="S87" s="132">
        <v>0</v>
      </c>
      <c r="T87" s="133">
        <f>$S$87*$H$87</f>
        <v>0</v>
      </c>
      <c r="AR87" s="6" t="s">
        <v>114</v>
      </c>
      <c r="AT87" s="6" t="s">
        <v>111</v>
      </c>
      <c r="AU87" s="6" t="s">
        <v>66</v>
      </c>
      <c r="AY87" s="6" t="s">
        <v>116</v>
      </c>
      <c r="BG87" s="134">
        <f>IF($N$87="zákl. přenesená",$J$87,0)</f>
        <v>0</v>
      </c>
      <c r="BJ87" s="6" t="s">
        <v>114</v>
      </c>
      <c r="BK87" s="134">
        <f>ROUND($I$87*$H$87,2)</f>
        <v>0</v>
      </c>
    </row>
    <row r="88" spans="2:51" s="6" customFormat="1" ht="15.75" customHeight="1">
      <c r="B88" s="146"/>
      <c r="C88" s="147"/>
      <c r="D88" s="148" t="s">
        <v>120</v>
      </c>
      <c r="E88" s="147"/>
      <c r="F88" s="149" t="s">
        <v>552</v>
      </c>
      <c r="G88" s="147"/>
      <c r="H88" s="150">
        <v>99.75</v>
      </c>
      <c r="J88" s="147"/>
      <c r="K88" s="147"/>
      <c r="L88" s="151"/>
      <c r="M88" s="152"/>
      <c r="N88" s="147"/>
      <c r="O88" s="147"/>
      <c r="P88" s="147"/>
      <c r="Q88" s="147"/>
      <c r="R88" s="147"/>
      <c r="S88" s="147"/>
      <c r="T88" s="153"/>
      <c r="AT88" s="154" t="s">
        <v>120</v>
      </c>
      <c r="AU88" s="154" t="s">
        <v>66</v>
      </c>
      <c r="AV88" s="154" t="s">
        <v>75</v>
      </c>
      <c r="AW88" s="154" t="s">
        <v>66</v>
      </c>
      <c r="AX88" s="154" t="s">
        <v>73</v>
      </c>
      <c r="AY88" s="154" t="s">
        <v>116</v>
      </c>
    </row>
    <row r="89" spans="2:63" s="6" customFormat="1" ht="15.75" customHeight="1">
      <c r="B89" s="23"/>
      <c r="C89" s="135" t="s">
        <v>166</v>
      </c>
      <c r="D89" s="135" t="s">
        <v>117</v>
      </c>
      <c r="E89" s="136" t="s">
        <v>553</v>
      </c>
      <c r="F89" s="137" t="s">
        <v>554</v>
      </c>
      <c r="G89" s="138" t="s">
        <v>133</v>
      </c>
      <c r="H89" s="139">
        <v>10</v>
      </c>
      <c r="I89" s="140"/>
      <c r="J89" s="141">
        <f>ROUND($I$89*$H$89,2)</f>
        <v>0</v>
      </c>
      <c r="K89" s="142"/>
      <c r="L89" s="143"/>
      <c r="M89" s="144"/>
      <c r="N89" s="145" t="s">
        <v>41</v>
      </c>
      <c r="O89" s="24"/>
      <c r="P89" s="24"/>
      <c r="Q89" s="132">
        <v>4.88</v>
      </c>
      <c r="R89" s="132">
        <f>$Q$89*$H$89</f>
        <v>48.8</v>
      </c>
      <c r="S89" s="132">
        <v>0</v>
      </c>
      <c r="T89" s="133">
        <f>$S$89*$H$89</f>
        <v>0</v>
      </c>
      <c r="AR89" s="6" t="s">
        <v>114</v>
      </c>
      <c r="AT89" s="6" t="s">
        <v>111</v>
      </c>
      <c r="AU89" s="6" t="s">
        <v>66</v>
      </c>
      <c r="AY89" s="6" t="s">
        <v>116</v>
      </c>
      <c r="BG89" s="134">
        <f>IF($N$89="zákl. přenesená",$J$89,0)</f>
        <v>0</v>
      </c>
      <c r="BJ89" s="6" t="s">
        <v>114</v>
      </c>
      <c r="BK89" s="134">
        <f>ROUND($I$89*$H$89,2)</f>
        <v>0</v>
      </c>
    </row>
    <row r="90" spans="2:51" s="6" customFormat="1" ht="15.75" customHeight="1">
      <c r="B90" s="146"/>
      <c r="C90" s="147"/>
      <c r="D90" s="148" t="s">
        <v>120</v>
      </c>
      <c r="E90" s="147"/>
      <c r="F90" s="149" t="s">
        <v>555</v>
      </c>
      <c r="G90" s="147"/>
      <c r="H90" s="150">
        <v>10</v>
      </c>
      <c r="J90" s="147"/>
      <c r="K90" s="147"/>
      <c r="L90" s="151"/>
      <c r="M90" s="157"/>
      <c r="N90" s="158"/>
      <c r="O90" s="158"/>
      <c r="P90" s="158"/>
      <c r="Q90" s="158"/>
      <c r="R90" s="158"/>
      <c r="S90" s="158"/>
      <c r="T90" s="159"/>
      <c r="AT90" s="154" t="s">
        <v>120</v>
      </c>
      <c r="AU90" s="154" t="s">
        <v>66</v>
      </c>
      <c r="AV90" s="154" t="s">
        <v>75</v>
      </c>
      <c r="AW90" s="154" t="s">
        <v>66</v>
      </c>
      <c r="AX90" s="154" t="s">
        <v>73</v>
      </c>
      <c r="AY90" s="154" t="s">
        <v>116</v>
      </c>
    </row>
    <row r="91" spans="2:12" s="6" customFormat="1" ht="7.5" customHeight="1">
      <c r="B91" s="38"/>
      <c r="C91" s="39"/>
      <c r="D91" s="39"/>
      <c r="E91" s="39"/>
      <c r="F91" s="39"/>
      <c r="G91" s="39"/>
      <c r="H91" s="39"/>
      <c r="I91" s="104"/>
      <c r="J91" s="39"/>
      <c r="K91" s="39"/>
      <c r="L91" s="43"/>
    </row>
    <row r="199" s="2" customFormat="1" ht="14.25" customHeight="1"/>
  </sheetData>
  <sheetProtection password="CC35" sheet="1" objects="1" scenarios="1" formatColumns="0" formatRows="0" sort="0" autoFilter="0"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235"/>
      <c r="C1" s="235"/>
      <c r="D1" s="234" t="s">
        <v>1</v>
      </c>
      <c r="E1" s="235"/>
      <c r="F1" s="236" t="s">
        <v>592</v>
      </c>
      <c r="G1" s="241" t="s">
        <v>593</v>
      </c>
      <c r="H1" s="241"/>
      <c r="I1" s="235"/>
      <c r="J1" s="236" t="s">
        <v>594</v>
      </c>
      <c r="K1" s="234" t="s">
        <v>85</v>
      </c>
      <c r="L1" s="236" t="s">
        <v>595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9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66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I4" s="11"/>
      <c r="J4" s="11"/>
      <c r="K4" s="13"/>
      <c r="M4" s="14" t="s">
        <v>87</v>
      </c>
      <c r="AT4" s="2" t="s">
        <v>88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I6" s="11"/>
      <c r="J6" s="11"/>
      <c r="K6" s="13"/>
    </row>
    <row r="7" spans="2:11" s="2" customFormat="1" ht="15.75" customHeight="1">
      <c r="B7" s="10"/>
      <c r="C7" s="11"/>
      <c r="D7" s="11"/>
      <c r="E7" s="230" t="str">
        <f>'Rekapitulace stavby'!$K$6</f>
        <v>Rumburk-VO ul.Palackého,Dlouhá,SNP</v>
      </c>
      <c r="F7" s="198"/>
      <c r="G7" s="198"/>
      <c r="H7" s="198"/>
      <c r="I7" s="11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I8" s="24"/>
      <c r="J8" s="24"/>
      <c r="K8" s="27"/>
    </row>
    <row r="9" spans="2:11" s="6" customFormat="1" ht="37.5" customHeight="1">
      <c r="B9" s="23"/>
      <c r="C9" s="24"/>
      <c r="D9" s="24"/>
      <c r="E9" s="213" t="s">
        <v>556</v>
      </c>
      <c r="F9" s="205"/>
      <c r="G9" s="205"/>
      <c r="H9" s="205"/>
      <c r="I9" s="2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I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19" t="s">
        <v>18</v>
      </c>
      <c r="J11" s="17"/>
      <c r="K11" s="27"/>
    </row>
    <row r="12" spans="2:11" s="6" customFormat="1" ht="15" customHeight="1">
      <c r="B12" s="23"/>
      <c r="C12" s="24"/>
      <c r="D12" s="19" t="s">
        <v>19</v>
      </c>
      <c r="E12" s="24"/>
      <c r="F12" s="17" t="s">
        <v>20</v>
      </c>
      <c r="G12" s="24"/>
      <c r="H12" s="24"/>
      <c r="I12" s="19" t="s">
        <v>21</v>
      </c>
      <c r="J12" s="52" t="str">
        <f>'Rekapitulace stavby'!$AN$8</f>
        <v>29.05.2019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I13" s="24"/>
      <c r="J13" s="24"/>
      <c r="K13" s="27"/>
    </row>
    <row r="14" spans="2:11" s="6" customFormat="1" ht="15" customHeight="1">
      <c r="B14" s="23"/>
      <c r="C14" s="24"/>
      <c r="D14" s="19" t="s">
        <v>23</v>
      </c>
      <c r="E14" s="24"/>
      <c r="F14" s="24"/>
      <c r="G14" s="24"/>
      <c r="H14" s="24"/>
      <c r="I14" s="19" t="s">
        <v>24</v>
      </c>
      <c r="J14" s="17" t="s">
        <v>25</v>
      </c>
      <c r="K14" s="27"/>
    </row>
    <row r="15" spans="2:11" s="6" customFormat="1" ht="18.75" customHeight="1">
      <c r="B15" s="23"/>
      <c r="C15" s="24"/>
      <c r="D15" s="24"/>
      <c r="E15" s="17" t="s">
        <v>26</v>
      </c>
      <c r="F15" s="24"/>
      <c r="G15" s="24"/>
      <c r="H15" s="24"/>
      <c r="I15" s="19" t="s">
        <v>27</v>
      </c>
      <c r="J15" s="17" t="s">
        <v>28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19" t="s">
        <v>24</v>
      </c>
      <c r="J17" s="17" t="str">
        <f>IF('Rekapitulace stavby'!$AN$13="","",'Rekapitulace stavby'!$AN$13)</f>
        <v>Vyplň údaj</v>
      </c>
      <c r="K17" s="27"/>
    </row>
    <row r="18" spans="2:11" s="6" customFormat="1" ht="18.75" customHeight="1">
      <c r="B18" s="23"/>
      <c r="C18" s="24"/>
      <c r="D18" s="24"/>
      <c r="E18" s="17" t="str">
        <f>IF('Rekapitulace stavby'!$E$14="","",'Rekapitulace stavby'!$E$14)</f>
        <v>Vyplň údaj</v>
      </c>
      <c r="F18" s="24"/>
      <c r="G18" s="24"/>
      <c r="H18" s="24"/>
      <c r="I18" s="19" t="s">
        <v>27</v>
      </c>
      <c r="J18" s="17" t="str">
        <f>IF('Rekapitulace stavby'!$AN$14="","",'Rekapitulace stavby'!$AN$14)</f>
        <v>Vyplň údaj</v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19" t="s">
        <v>24</v>
      </c>
      <c r="J20" s="17" t="s">
        <v>32</v>
      </c>
      <c r="K20" s="27"/>
    </row>
    <row r="21" spans="2:11" s="6" customFormat="1" ht="18.75" customHeight="1">
      <c r="B21" s="23"/>
      <c r="C21" s="24"/>
      <c r="D21" s="24"/>
      <c r="E21" s="17" t="s">
        <v>33</v>
      </c>
      <c r="F21" s="24"/>
      <c r="G21" s="24"/>
      <c r="H21" s="24"/>
      <c r="I21" s="19" t="s">
        <v>27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I23" s="24"/>
      <c r="J23" s="24"/>
      <c r="K23" s="27"/>
    </row>
    <row r="24" spans="2:11" s="92" customFormat="1" ht="15.75" customHeight="1">
      <c r="B24" s="93"/>
      <c r="C24" s="94"/>
      <c r="D24" s="94"/>
      <c r="E24" s="201"/>
      <c r="F24" s="231"/>
      <c r="G24" s="231"/>
      <c r="H24" s="231"/>
      <c r="I24" s="94"/>
      <c r="J24" s="94"/>
      <c r="K24" s="95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64"/>
      <c r="J26" s="64"/>
      <c r="K26" s="96"/>
    </row>
    <row r="27" spans="2:11" s="6" customFormat="1" ht="26.25" customHeight="1">
      <c r="B27" s="23"/>
      <c r="C27" s="24"/>
      <c r="D27" s="97" t="s">
        <v>36</v>
      </c>
      <c r="E27" s="24"/>
      <c r="F27" s="24"/>
      <c r="G27" s="24"/>
      <c r="H27" s="24"/>
      <c r="I27" s="24"/>
      <c r="J27" s="67">
        <f>ROUNDUP($J$84,2)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64"/>
      <c r="J28" s="64"/>
      <c r="K28" s="96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28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9">
        <f>ROUNDUP(SUM($BG$84:$BG$171),2)</f>
        <v>0</v>
      </c>
      <c r="G30" s="24"/>
      <c r="H30" s="24"/>
      <c r="I30" s="160">
        <v>0.21</v>
      </c>
      <c r="J30" s="99">
        <v>0</v>
      </c>
      <c r="K30" s="27"/>
    </row>
    <row r="31" spans="2:11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7"/>
    </row>
    <row r="32" spans="2:11" s="6" customFormat="1" ht="26.25" customHeight="1">
      <c r="B32" s="23"/>
      <c r="C32" s="32"/>
      <c r="D32" s="33" t="s">
        <v>42</v>
      </c>
      <c r="E32" s="34"/>
      <c r="F32" s="34"/>
      <c r="G32" s="101" t="s">
        <v>43</v>
      </c>
      <c r="H32" s="35" t="s">
        <v>44</v>
      </c>
      <c r="I32" s="34"/>
      <c r="J32" s="36">
        <f>ROUNDUP(SUM($J$27:$J$30),2)</f>
        <v>0</v>
      </c>
      <c r="K32" s="103"/>
    </row>
    <row r="33" spans="2:11" s="6" customFormat="1" ht="15" customHeight="1">
      <c r="B33" s="38"/>
      <c r="C33" s="39"/>
      <c r="D33" s="39"/>
      <c r="E33" s="39"/>
      <c r="F33" s="39"/>
      <c r="G33" s="39"/>
      <c r="H33" s="39"/>
      <c r="I33" s="39"/>
      <c r="J33" s="39"/>
      <c r="K33" s="40"/>
    </row>
    <row r="37" spans="2:11" s="6" customFormat="1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7"/>
    </row>
    <row r="38" spans="2:21" s="6" customFormat="1" ht="37.5" customHeight="1">
      <c r="B38" s="23"/>
      <c r="C38" s="12" t="s">
        <v>91</v>
      </c>
      <c r="D38" s="24"/>
      <c r="E38" s="24"/>
      <c r="F38" s="24"/>
      <c r="G38" s="24"/>
      <c r="H38" s="24"/>
      <c r="I38" s="24"/>
      <c r="J38" s="24"/>
      <c r="K38" s="27"/>
      <c r="T38" s="24"/>
      <c r="U38" s="24"/>
    </row>
    <row r="39" spans="2:21" s="6" customFormat="1" ht="7.5" customHeight="1">
      <c r="B39" s="23"/>
      <c r="C39" s="24"/>
      <c r="D39" s="24"/>
      <c r="E39" s="24"/>
      <c r="F39" s="24"/>
      <c r="G39" s="24"/>
      <c r="H39" s="24"/>
      <c r="I39" s="24"/>
      <c r="J39" s="24"/>
      <c r="K39" s="27"/>
      <c r="T39" s="24"/>
      <c r="U39" s="24"/>
    </row>
    <row r="40" spans="2:21" s="6" customFormat="1" ht="15" customHeight="1">
      <c r="B40" s="23"/>
      <c r="C40" s="19" t="s">
        <v>15</v>
      </c>
      <c r="D40" s="24"/>
      <c r="E40" s="24"/>
      <c r="F40" s="24"/>
      <c r="G40" s="24"/>
      <c r="H40" s="24"/>
      <c r="I40" s="24"/>
      <c r="J40" s="24"/>
      <c r="K40" s="27"/>
      <c r="T40" s="24"/>
      <c r="U40" s="24"/>
    </row>
    <row r="41" spans="2:21" s="6" customFormat="1" ht="16.5" customHeight="1">
      <c r="B41" s="23"/>
      <c r="C41" s="24"/>
      <c r="D41" s="24"/>
      <c r="E41" s="230" t="str">
        <f>$E$7</f>
        <v>Rumburk-VO ul.Palackého,Dlouhá,SNP</v>
      </c>
      <c r="F41" s="205"/>
      <c r="G41" s="205"/>
      <c r="H41" s="205"/>
      <c r="I41" s="24"/>
      <c r="J41" s="24"/>
      <c r="K41" s="27"/>
      <c r="T41" s="24"/>
      <c r="U41" s="24"/>
    </row>
    <row r="42" spans="2:21" s="6" customFormat="1" ht="15" customHeight="1">
      <c r="B42" s="23"/>
      <c r="C42" s="19" t="s">
        <v>89</v>
      </c>
      <c r="D42" s="24"/>
      <c r="E42" s="24"/>
      <c r="F42" s="24"/>
      <c r="G42" s="24"/>
      <c r="H42" s="24"/>
      <c r="I42" s="24"/>
      <c r="J42" s="24"/>
      <c r="K42" s="27"/>
      <c r="T42" s="24"/>
      <c r="U42" s="24"/>
    </row>
    <row r="43" spans="2:21" s="6" customFormat="1" ht="19.5" customHeight="1">
      <c r="B43" s="23"/>
      <c r="C43" s="24"/>
      <c r="D43" s="24"/>
      <c r="E43" s="213" t="str">
        <f>$E$9</f>
        <v>VON - VEDLEJŠÍ A OSTATNÍ NÁKLADY</v>
      </c>
      <c r="F43" s="205"/>
      <c r="G43" s="205"/>
      <c r="H43" s="205"/>
      <c r="I43" s="24"/>
      <c r="J43" s="24"/>
      <c r="K43" s="27"/>
      <c r="T43" s="24"/>
      <c r="U43" s="24"/>
    </row>
    <row r="44" spans="2:21" s="6" customFormat="1" ht="7.5" customHeight="1">
      <c r="B44" s="23"/>
      <c r="C44" s="24"/>
      <c r="D44" s="24"/>
      <c r="E44" s="24"/>
      <c r="F44" s="24"/>
      <c r="G44" s="24"/>
      <c r="H44" s="24"/>
      <c r="I44" s="24"/>
      <c r="J44" s="24"/>
      <c r="K44" s="27"/>
      <c r="T44" s="24"/>
      <c r="U44" s="24"/>
    </row>
    <row r="45" spans="2:21" s="6" customFormat="1" ht="18.75" customHeight="1">
      <c r="B45" s="23"/>
      <c r="C45" s="19" t="s">
        <v>19</v>
      </c>
      <c r="D45" s="24"/>
      <c r="E45" s="24"/>
      <c r="F45" s="17" t="str">
        <f>$F$12</f>
        <v>DC - Děčín</v>
      </c>
      <c r="G45" s="24"/>
      <c r="H45" s="19" t="s">
        <v>21</v>
      </c>
      <c r="I45" s="24"/>
      <c r="J45" s="52" t="str">
        <f>IF($J$12="","",$J$12)</f>
        <v>29.05.2019</v>
      </c>
      <c r="K45" s="27"/>
      <c r="T45" s="24"/>
      <c r="U45" s="24"/>
    </row>
    <row r="46" spans="2:21" s="6" customFormat="1" ht="7.5" customHeight="1">
      <c r="B46" s="23"/>
      <c r="C46" s="24"/>
      <c r="D46" s="24"/>
      <c r="E46" s="24"/>
      <c r="F46" s="24"/>
      <c r="G46" s="24"/>
      <c r="H46" s="24"/>
      <c r="I46" s="24"/>
      <c r="J46" s="24"/>
      <c r="K46" s="27"/>
      <c r="T46" s="24"/>
      <c r="U46" s="24"/>
    </row>
    <row r="47" spans="2:21" s="6" customFormat="1" ht="15.75" customHeight="1">
      <c r="B47" s="23"/>
      <c r="C47" s="19" t="s">
        <v>23</v>
      </c>
      <c r="D47" s="24"/>
      <c r="E47" s="24"/>
      <c r="F47" s="17" t="str">
        <f>$E$15</f>
        <v>Měú Rumburk</v>
      </c>
      <c r="G47" s="24"/>
      <c r="H47" s="19" t="s">
        <v>31</v>
      </c>
      <c r="I47" s="24"/>
      <c r="J47" s="17" t="str">
        <f>$E$21</f>
        <v>ENPRO Energo s.r.o.</v>
      </c>
      <c r="K47" s="27"/>
      <c r="T47" s="24"/>
      <c r="U47" s="24"/>
    </row>
    <row r="48" spans="2:21" s="6" customFormat="1" ht="15" customHeight="1">
      <c r="B48" s="23"/>
      <c r="C48" s="19" t="s">
        <v>29</v>
      </c>
      <c r="D48" s="24"/>
      <c r="E48" s="24"/>
      <c r="F48" s="17" t="str">
        <f>IF($E$18="","",$E$18)</f>
        <v>Vyplň údaj</v>
      </c>
      <c r="G48" s="24"/>
      <c r="H48" s="24"/>
      <c r="I48" s="24"/>
      <c r="J48" s="24"/>
      <c r="K48" s="27"/>
      <c r="T48" s="24"/>
      <c r="U48" s="24"/>
    </row>
    <row r="49" spans="2:21" s="6" customFormat="1" ht="11.25" customHeight="1">
      <c r="B49" s="23"/>
      <c r="C49" s="24"/>
      <c r="D49" s="24"/>
      <c r="E49" s="24"/>
      <c r="F49" s="24"/>
      <c r="G49" s="24"/>
      <c r="H49" s="24"/>
      <c r="I49" s="24"/>
      <c r="J49" s="24"/>
      <c r="K49" s="27"/>
      <c r="T49" s="24"/>
      <c r="U49" s="24"/>
    </row>
    <row r="50" spans="2:21" s="6" customFormat="1" ht="30" customHeight="1">
      <c r="B50" s="23"/>
      <c r="C50" s="108" t="s">
        <v>92</v>
      </c>
      <c r="D50" s="32"/>
      <c r="E50" s="32"/>
      <c r="F50" s="32"/>
      <c r="G50" s="32"/>
      <c r="H50" s="32"/>
      <c r="I50" s="32"/>
      <c r="J50" s="110" t="s">
        <v>93</v>
      </c>
      <c r="K50" s="37"/>
      <c r="T50" s="24"/>
      <c r="U50" s="24"/>
    </row>
    <row r="51" spans="2:21" s="6" customFormat="1" ht="11.25" customHeight="1">
      <c r="B51" s="23"/>
      <c r="C51" s="24"/>
      <c r="D51" s="24"/>
      <c r="E51" s="24"/>
      <c r="F51" s="24"/>
      <c r="G51" s="24"/>
      <c r="H51" s="24"/>
      <c r="I51" s="24"/>
      <c r="J51" s="24"/>
      <c r="K51" s="27"/>
      <c r="T51" s="24"/>
      <c r="U51" s="24"/>
    </row>
    <row r="52" spans="2:47" s="6" customFormat="1" ht="30" customHeight="1">
      <c r="B52" s="23"/>
      <c r="C52" s="66" t="s">
        <v>94</v>
      </c>
      <c r="D52" s="24"/>
      <c r="E52" s="24"/>
      <c r="F52" s="24"/>
      <c r="G52" s="24"/>
      <c r="H52" s="24"/>
      <c r="I52" s="24"/>
      <c r="J52" s="67">
        <f>ROUNDUP($J$84,2)</f>
        <v>0</v>
      </c>
      <c r="K52" s="27"/>
      <c r="T52" s="24"/>
      <c r="U52" s="24"/>
      <c r="AU52" s="6" t="s">
        <v>95</v>
      </c>
    </row>
    <row r="53" spans="2:21" s="74" customFormat="1" ht="25.5" customHeight="1">
      <c r="B53" s="161"/>
      <c r="C53" s="162"/>
      <c r="D53" s="163" t="s">
        <v>90</v>
      </c>
      <c r="E53" s="163"/>
      <c r="F53" s="163"/>
      <c r="G53" s="163"/>
      <c r="H53" s="163"/>
      <c r="I53" s="163"/>
      <c r="J53" s="164">
        <f>ROUNDUP($J$85,2)</f>
        <v>0</v>
      </c>
      <c r="K53" s="165"/>
      <c r="T53" s="162"/>
      <c r="U53" s="162"/>
    </row>
    <row r="54" spans="2:21" s="166" customFormat="1" ht="21" customHeight="1">
      <c r="B54" s="167"/>
      <c r="C54" s="168"/>
      <c r="D54" s="169" t="s">
        <v>557</v>
      </c>
      <c r="E54" s="169"/>
      <c r="F54" s="169"/>
      <c r="G54" s="169"/>
      <c r="H54" s="169"/>
      <c r="I54" s="169"/>
      <c r="J54" s="170">
        <f>ROUNDUP($J$86,2)</f>
        <v>0</v>
      </c>
      <c r="K54" s="171"/>
      <c r="T54" s="168"/>
      <c r="U54" s="168"/>
    </row>
    <row r="55" spans="2:21" s="166" customFormat="1" ht="21" customHeight="1">
      <c r="B55" s="167"/>
      <c r="C55" s="168"/>
      <c r="D55" s="169" t="s">
        <v>558</v>
      </c>
      <c r="E55" s="169"/>
      <c r="F55" s="169"/>
      <c r="G55" s="169"/>
      <c r="H55" s="169"/>
      <c r="I55" s="169"/>
      <c r="J55" s="170">
        <f>ROUNDUP($J$88,2)</f>
        <v>0</v>
      </c>
      <c r="K55" s="171"/>
      <c r="T55" s="168"/>
      <c r="U55" s="168"/>
    </row>
    <row r="56" spans="2:21" s="166" customFormat="1" ht="21" customHeight="1">
      <c r="B56" s="167"/>
      <c r="C56" s="168"/>
      <c r="D56" s="169" t="s">
        <v>559</v>
      </c>
      <c r="E56" s="169"/>
      <c r="F56" s="169"/>
      <c r="G56" s="169"/>
      <c r="H56" s="169"/>
      <c r="I56" s="169"/>
      <c r="J56" s="170">
        <f>ROUNDUP($J$99,2)</f>
        <v>0</v>
      </c>
      <c r="K56" s="171"/>
      <c r="T56" s="168"/>
      <c r="U56" s="168"/>
    </row>
    <row r="57" spans="2:21" s="74" customFormat="1" ht="25.5" customHeight="1">
      <c r="B57" s="161"/>
      <c r="C57" s="162"/>
      <c r="D57" s="163" t="s">
        <v>377</v>
      </c>
      <c r="E57" s="163"/>
      <c r="F57" s="163"/>
      <c r="G57" s="163"/>
      <c r="H57" s="163"/>
      <c r="I57" s="163"/>
      <c r="J57" s="164">
        <f>ROUNDUP($J$114,2)</f>
        <v>0</v>
      </c>
      <c r="K57" s="165"/>
      <c r="T57" s="162"/>
      <c r="U57" s="162"/>
    </row>
    <row r="58" spans="2:21" s="166" customFormat="1" ht="21" customHeight="1">
      <c r="B58" s="167"/>
      <c r="C58" s="168"/>
      <c r="D58" s="169" t="s">
        <v>557</v>
      </c>
      <c r="E58" s="169"/>
      <c r="F58" s="169"/>
      <c r="G58" s="169"/>
      <c r="H58" s="169"/>
      <c r="I58" s="169"/>
      <c r="J58" s="170">
        <f>ROUNDUP($J$115,2)</f>
        <v>0</v>
      </c>
      <c r="K58" s="171"/>
      <c r="T58" s="168"/>
      <c r="U58" s="168"/>
    </row>
    <row r="59" spans="2:21" s="166" customFormat="1" ht="21" customHeight="1">
      <c r="B59" s="167"/>
      <c r="C59" s="168"/>
      <c r="D59" s="169" t="s">
        <v>558</v>
      </c>
      <c r="E59" s="169"/>
      <c r="F59" s="169"/>
      <c r="G59" s="169"/>
      <c r="H59" s="169"/>
      <c r="I59" s="169"/>
      <c r="J59" s="170">
        <f>ROUNDUP($J$117,2)</f>
        <v>0</v>
      </c>
      <c r="K59" s="171"/>
      <c r="T59" s="168"/>
      <c r="U59" s="168"/>
    </row>
    <row r="60" spans="2:21" s="166" customFormat="1" ht="21" customHeight="1">
      <c r="B60" s="167"/>
      <c r="C60" s="168"/>
      <c r="D60" s="169" t="s">
        <v>559</v>
      </c>
      <c r="E60" s="169"/>
      <c r="F60" s="169"/>
      <c r="G60" s="169"/>
      <c r="H60" s="169"/>
      <c r="I60" s="169"/>
      <c r="J60" s="170">
        <f>ROUNDUP($J$128,2)</f>
        <v>0</v>
      </c>
      <c r="K60" s="171"/>
      <c r="T60" s="168"/>
      <c r="U60" s="168"/>
    </row>
    <row r="61" spans="2:21" s="74" customFormat="1" ht="25.5" customHeight="1">
      <c r="B61" s="161"/>
      <c r="C61" s="162"/>
      <c r="D61" s="163" t="s">
        <v>523</v>
      </c>
      <c r="E61" s="163"/>
      <c r="F61" s="163"/>
      <c r="G61" s="163"/>
      <c r="H61" s="163"/>
      <c r="I61" s="163"/>
      <c r="J61" s="164">
        <f>ROUNDUP($J$143,2)</f>
        <v>0</v>
      </c>
      <c r="K61" s="165"/>
      <c r="T61" s="162"/>
      <c r="U61" s="162"/>
    </row>
    <row r="62" spans="2:21" s="166" customFormat="1" ht="21" customHeight="1">
      <c r="B62" s="167"/>
      <c r="C62" s="168"/>
      <c r="D62" s="169" t="s">
        <v>557</v>
      </c>
      <c r="E62" s="169"/>
      <c r="F62" s="169"/>
      <c r="G62" s="169"/>
      <c r="H62" s="169"/>
      <c r="I62" s="169"/>
      <c r="J62" s="170">
        <f>ROUNDUP($J$144,2)</f>
        <v>0</v>
      </c>
      <c r="K62" s="171"/>
      <c r="T62" s="168"/>
      <c r="U62" s="168"/>
    </row>
    <row r="63" spans="2:21" s="166" customFormat="1" ht="21" customHeight="1">
      <c r="B63" s="167"/>
      <c r="C63" s="168"/>
      <c r="D63" s="169" t="s">
        <v>558</v>
      </c>
      <c r="E63" s="169"/>
      <c r="F63" s="169"/>
      <c r="G63" s="169"/>
      <c r="H63" s="169"/>
      <c r="I63" s="169"/>
      <c r="J63" s="170">
        <f>ROUNDUP($J$146,2)</f>
        <v>0</v>
      </c>
      <c r="K63" s="171"/>
      <c r="T63" s="168"/>
      <c r="U63" s="168"/>
    </row>
    <row r="64" spans="2:21" s="166" customFormat="1" ht="21" customHeight="1">
      <c r="B64" s="167"/>
      <c r="C64" s="168"/>
      <c r="D64" s="169" t="s">
        <v>559</v>
      </c>
      <c r="E64" s="169"/>
      <c r="F64" s="169"/>
      <c r="G64" s="169"/>
      <c r="H64" s="169"/>
      <c r="I64" s="169"/>
      <c r="J64" s="170">
        <f>ROUNDUP($J$157,2)</f>
        <v>0</v>
      </c>
      <c r="K64" s="171"/>
      <c r="T64" s="168"/>
      <c r="U64" s="168"/>
    </row>
    <row r="65" spans="2:21" s="6" customFormat="1" ht="22.5" customHeight="1">
      <c r="B65" s="23"/>
      <c r="C65" s="24"/>
      <c r="D65" s="24"/>
      <c r="E65" s="24"/>
      <c r="F65" s="24"/>
      <c r="G65" s="24"/>
      <c r="H65" s="24"/>
      <c r="I65" s="24"/>
      <c r="J65" s="24"/>
      <c r="K65" s="27"/>
      <c r="T65" s="24"/>
      <c r="U65" s="24"/>
    </row>
    <row r="66" spans="2:21" s="6" customFormat="1" ht="7.5" customHeight="1">
      <c r="B66" s="38"/>
      <c r="C66" s="39"/>
      <c r="D66" s="39"/>
      <c r="E66" s="39"/>
      <c r="F66" s="39"/>
      <c r="G66" s="39"/>
      <c r="H66" s="39"/>
      <c r="I66" s="39"/>
      <c r="J66" s="39"/>
      <c r="K66" s="40"/>
      <c r="T66" s="24"/>
      <c r="U66" s="24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3"/>
    </row>
    <row r="71" spans="2:12" s="6" customFormat="1" ht="37.5" customHeight="1">
      <c r="B71" s="23"/>
      <c r="C71" s="12" t="s">
        <v>96</v>
      </c>
      <c r="D71" s="24"/>
      <c r="E71" s="24"/>
      <c r="F71" s="24"/>
      <c r="G71" s="24"/>
      <c r="H71" s="24"/>
      <c r="I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43"/>
    </row>
    <row r="73" spans="2:12" s="6" customFormat="1" ht="15" customHeight="1">
      <c r="B73" s="23"/>
      <c r="C73" s="19" t="s">
        <v>15</v>
      </c>
      <c r="D73" s="24"/>
      <c r="E73" s="24"/>
      <c r="F73" s="24"/>
      <c r="G73" s="24"/>
      <c r="H73" s="24"/>
      <c r="I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230" t="str">
        <f>$E$7</f>
        <v>Rumburk-VO ul.Palackého,Dlouhá,SNP</v>
      </c>
      <c r="F74" s="205"/>
      <c r="G74" s="205"/>
      <c r="H74" s="205"/>
      <c r="I74" s="24"/>
      <c r="J74" s="24"/>
      <c r="K74" s="24"/>
      <c r="L74" s="43"/>
    </row>
    <row r="75" spans="2:12" s="6" customFormat="1" ht="15" customHeight="1">
      <c r="B75" s="23"/>
      <c r="C75" s="19" t="s">
        <v>89</v>
      </c>
      <c r="D75" s="24"/>
      <c r="E75" s="24"/>
      <c r="F75" s="24"/>
      <c r="G75" s="24"/>
      <c r="H75" s="24"/>
      <c r="I75" s="24"/>
      <c r="J75" s="24"/>
      <c r="K75" s="24"/>
      <c r="L75" s="43"/>
    </row>
    <row r="76" spans="2:12" s="6" customFormat="1" ht="18" customHeight="1">
      <c r="B76" s="23"/>
      <c r="C76" s="24"/>
      <c r="D76" s="24"/>
      <c r="E76" s="214" t="str">
        <f>$E$9</f>
        <v>VON - VEDLEJŠÍ A OSTATNÍ NÁKLADY</v>
      </c>
      <c r="F76" s="205"/>
      <c r="G76" s="205"/>
      <c r="H76" s="205"/>
      <c r="I76" s="24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43"/>
    </row>
    <row r="78" spans="2:12" s="6" customFormat="1" ht="18.75" customHeight="1">
      <c r="B78" s="23"/>
      <c r="C78" s="19" t="s">
        <v>19</v>
      </c>
      <c r="D78" s="24"/>
      <c r="E78" s="24"/>
      <c r="F78" s="17" t="str">
        <f>$F$12</f>
        <v>DC - Děčín</v>
      </c>
      <c r="G78" s="24"/>
      <c r="H78" s="19" t="s">
        <v>21</v>
      </c>
      <c r="I78" s="24"/>
      <c r="J78" s="52" t="str">
        <f>IF($J$12="","",$J$12)</f>
        <v>29.05.2019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43"/>
    </row>
    <row r="80" spans="2:12" s="6" customFormat="1" ht="15.75" customHeight="1">
      <c r="B80" s="23"/>
      <c r="C80" s="19" t="s">
        <v>23</v>
      </c>
      <c r="D80" s="24"/>
      <c r="E80" s="24"/>
      <c r="F80" s="17" t="str">
        <f>$E$15</f>
        <v>Měú Rumburk</v>
      </c>
      <c r="G80" s="24"/>
      <c r="H80" s="19" t="s">
        <v>31</v>
      </c>
      <c r="I80" s="24"/>
      <c r="J80" s="17" t="str">
        <f>$E$21</f>
        <v>ENPRO Energo s.r.o.</v>
      </c>
      <c r="K80" s="24"/>
      <c r="L80" s="43"/>
    </row>
    <row r="81" spans="2:12" s="6" customFormat="1" ht="15" customHeight="1">
      <c r="B81" s="23"/>
      <c r="C81" s="19" t="s">
        <v>29</v>
      </c>
      <c r="D81" s="24"/>
      <c r="E81" s="24"/>
      <c r="F81" s="17" t="str">
        <f>IF($E$18="","",$E$18)</f>
        <v>Vyplň údaj</v>
      </c>
      <c r="G81" s="24"/>
      <c r="H81" s="24"/>
      <c r="I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43"/>
    </row>
    <row r="83" spans="2:20" s="111" customFormat="1" ht="30" customHeight="1">
      <c r="B83" s="112"/>
      <c r="C83" s="113" t="s">
        <v>97</v>
      </c>
      <c r="D83" s="114" t="s">
        <v>51</v>
      </c>
      <c r="E83" s="114" t="s">
        <v>47</v>
      </c>
      <c r="F83" s="114" t="s">
        <v>98</v>
      </c>
      <c r="G83" s="114" t="s">
        <v>99</v>
      </c>
      <c r="H83" s="114" t="s">
        <v>100</v>
      </c>
      <c r="I83" s="114" t="s">
        <v>101</v>
      </c>
      <c r="J83" s="114" t="s">
        <v>102</v>
      </c>
      <c r="K83" s="116" t="s">
        <v>103</v>
      </c>
      <c r="L83" s="117"/>
      <c r="M83" s="59" t="s">
        <v>104</v>
      </c>
      <c r="N83" s="60" t="s">
        <v>40</v>
      </c>
      <c r="O83" s="60" t="s">
        <v>105</v>
      </c>
      <c r="P83" s="60" t="s">
        <v>106</v>
      </c>
      <c r="Q83" s="60" t="s">
        <v>107</v>
      </c>
      <c r="R83" s="60" t="s">
        <v>108</v>
      </c>
      <c r="S83" s="60" t="s">
        <v>109</v>
      </c>
      <c r="T83" s="61" t="s">
        <v>110</v>
      </c>
    </row>
    <row r="84" spans="2:63" s="6" customFormat="1" ht="30" customHeight="1">
      <c r="B84" s="23"/>
      <c r="C84" s="66" t="s">
        <v>94</v>
      </c>
      <c r="D84" s="24"/>
      <c r="E84" s="24"/>
      <c r="F84" s="24"/>
      <c r="G84" s="24"/>
      <c r="H84" s="24"/>
      <c r="I84" s="24"/>
      <c r="J84" s="118">
        <f>$BK$84</f>
        <v>0</v>
      </c>
      <c r="K84" s="24"/>
      <c r="L84" s="43"/>
      <c r="M84" s="63"/>
      <c r="N84" s="64"/>
      <c r="O84" s="64"/>
      <c r="P84" s="119">
        <f>$P$85+$P$114+$P$143</f>
        <v>0</v>
      </c>
      <c r="Q84" s="64"/>
      <c r="R84" s="119">
        <f>$R$85+$R$114+$R$143</f>
        <v>0</v>
      </c>
      <c r="S84" s="64"/>
      <c r="T84" s="120">
        <f>$T$85+$T$114+$T$143</f>
        <v>0</v>
      </c>
      <c r="AT84" s="6" t="s">
        <v>65</v>
      </c>
      <c r="AU84" s="6" t="s">
        <v>95</v>
      </c>
      <c r="BK84" s="121">
        <f>$BK$85+$BK$114+$BK$143</f>
        <v>0</v>
      </c>
    </row>
    <row r="85" spans="2:63" s="172" customFormat="1" ht="37.5" customHeight="1">
      <c r="B85" s="173"/>
      <c r="C85" s="174"/>
      <c r="D85" s="174" t="s">
        <v>65</v>
      </c>
      <c r="E85" s="175" t="s">
        <v>70</v>
      </c>
      <c r="F85" s="175" t="s">
        <v>71</v>
      </c>
      <c r="G85" s="176"/>
      <c r="H85" s="174"/>
      <c r="I85" s="174"/>
      <c r="J85" s="177">
        <f>$BK$85</f>
        <v>0</v>
      </c>
      <c r="K85" s="174"/>
      <c r="L85" s="178"/>
      <c r="M85" s="179"/>
      <c r="N85" s="174"/>
      <c r="O85" s="174"/>
      <c r="P85" s="180">
        <f>$P$86+$P$88+$P$99</f>
        <v>0</v>
      </c>
      <c r="Q85" s="174"/>
      <c r="R85" s="180">
        <f>$R$86+$R$88+$R$99</f>
        <v>0</v>
      </c>
      <c r="S85" s="174"/>
      <c r="T85" s="181">
        <f>$T$86+$T$88+$T$99</f>
        <v>0</v>
      </c>
      <c r="AR85" s="182" t="s">
        <v>73</v>
      </c>
      <c r="AT85" s="182" t="s">
        <v>65</v>
      </c>
      <c r="AU85" s="183" t="s">
        <v>66</v>
      </c>
      <c r="AY85" s="183" t="s">
        <v>116</v>
      </c>
      <c r="BK85" s="184">
        <f>$BK$86+$BK$88+$BK$99</f>
        <v>0</v>
      </c>
    </row>
    <row r="86" spans="2:63" s="172" customFormat="1" ht="21" customHeight="1">
      <c r="B86" s="173"/>
      <c r="C86" s="174"/>
      <c r="D86" s="174" t="s">
        <v>65</v>
      </c>
      <c r="E86" s="185" t="s">
        <v>73</v>
      </c>
      <c r="F86" s="185" t="s">
        <v>560</v>
      </c>
      <c r="G86" s="186"/>
      <c r="H86" s="174"/>
      <c r="I86" s="174"/>
      <c r="J86" s="187">
        <f>$BK$86</f>
        <v>0</v>
      </c>
      <c r="K86" s="174"/>
      <c r="L86" s="178"/>
      <c r="M86" s="179"/>
      <c r="N86" s="174"/>
      <c r="O86" s="174"/>
      <c r="P86" s="180">
        <f>$P$87</f>
        <v>0</v>
      </c>
      <c r="Q86" s="174"/>
      <c r="R86" s="180">
        <f>$R$87</f>
        <v>0</v>
      </c>
      <c r="S86" s="174"/>
      <c r="T86" s="181">
        <f>$T$87</f>
        <v>0</v>
      </c>
      <c r="AR86" s="188" t="s">
        <v>73</v>
      </c>
      <c r="AT86" s="188" t="s">
        <v>65</v>
      </c>
      <c r="AU86" s="183" t="s">
        <v>73</v>
      </c>
      <c r="AY86" s="183" t="s">
        <v>116</v>
      </c>
      <c r="BK86" s="184">
        <f>$BK$87</f>
        <v>0</v>
      </c>
    </row>
    <row r="87" spans="2:63" s="6" customFormat="1" ht="15.75" customHeight="1">
      <c r="B87" s="23"/>
      <c r="C87" s="122" t="s">
        <v>73</v>
      </c>
      <c r="D87" s="122" t="s">
        <v>82</v>
      </c>
      <c r="E87" s="123" t="s">
        <v>73</v>
      </c>
      <c r="F87" s="124" t="s">
        <v>561</v>
      </c>
      <c r="G87" s="125" t="s">
        <v>562</v>
      </c>
      <c r="H87" s="126">
        <v>1</v>
      </c>
      <c r="I87" s="127"/>
      <c r="J87" s="128">
        <f>ROUND($I$87*$H$87,2)</f>
        <v>0</v>
      </c>
      <c r="K87" s="129"/>
      <c r="L87" s="43"/>
      <c r="M87" s="130"/>
      <c r="N87" s="131" t="s">
        <v>41</v>
      </c>
      <c r="O87" s="24"/>
      <c r="P87" s="24"/>
      <c r="Q87" s="132">
        <v>0</v>
      </c>
      <c r="R87" s="132">
        <f>$Q$87*$H$87</f>
        <v>0</v>
      </c>
      <c r="S87" s="132">
        <v>0</v>
      </c>
      <c r="T87" s="133">
        <f>$S$87*$H$87</f>
        <v>0</v>
      </c>
      <c r="AR87" s="6" t="s">
        <v>138</v>
      </c>
      <c r="AT87" s="6" t="s">
        <v>115</v>
      </c>
      <c r="AU87" s="6" t="s">
        <v>75</v>
      </c>
      <c r="AY87" s="6" t="s">
        <v>116</v>
      </c>
      <c r="BG87" s="134">
        <f>IF($N$87="zákl. přenesená",$J$87,0)</f>
        <v>0</v>
      </c>
      <c r="BJ87" s="6" t="s">
        <v>114</v>
      </c>
      <c r="BK87" s="134">
        <f>ROUND($I$87*$H$87,2)</f>
        <v>0</v>
      </c>
    </row>
    <row r="88" spans="2:63" s="172" customFormat="1" ht="30.75" customHeight="1">
      <c r="B88" s="173"/>
      <c r="C88" s="174"/>
      <c r="D88" s="174" t="s">
        <v>65</v>
      </c>
      <c r="E88" s="185" t="s">
        <v>75</v>
      </c>
      <c r="F88" s="185" t="s">
        <v>563</v>
      </c>
      <c r="G88" s="186"/>
      <c r="H88" s="174"/>
      <c r="I88" s="174"/>
      <c r="J88" s="187">
        <f>$BK$88</f>
        <v>0</v>
      </c>
      <c r="K88" s="174"/>
      <c r="L88" s="178"/>
      <c r="M88" s="179"/>
      <c r="N88" s="174"/>
      <c r="O88" s="174"/>
      <c r="P88" s="180">
        <f>SUM($P$89:$P$98)</f>
        <v>0</v>
      </c>
      <c r="Q88" s="174"/>
      <c r="R88" s="180">
        <f>SUM($R$89:$R$98)</f>
        <v>0</v>
      </c>
      <c r="S88" s="174"/>
      <c r="T88" s="181">
        <f>SUM($T$89:$T$98)</f>
        <v>0</v>
      </c>
      <c r="AR88" s="188" t="s">
        <v>73</v>
      </c>
      <c r="AT88" s="188" t="s">
        <v>65</v>
      </c>
      <c r="AU88" s="183" t="s">
        <v>73</v>
      </c>
      <c r="AY88" s="183" t="s">
        <v>116</v>
      </c>
      <c r="BK88" s="184">
        <f>SUM($BK$89:$BK$98)</f>
        <v>0</v>
      </c>
    </row>
    <row r="89" spans="2:63" s="6" customFormat="1" ht="15.75" customHeight="1">
      <c r="B89" s="23"/>
      <c r="C89" s="122" t="s">
        <v>75</v>
      </c>
      <c r="D89" s="122" t="s">
        <v>82</v>
      </c>
      <c r="E89" s="123" t="s">
        <v>75</v>
      </c>
      <c r="F89" s="124" t="s">
        <v>564</v>
      </c>
      <c r="G89" s="125" t="s">
        <v>562</v>
      </c>
      <c r="H89" s="126">
        <v>1</v>
      </c>
      <c r="I89" s="127"/>
      <c r="J89" s="128">
        <f>ROUND($I$89*$H$89,2)</f>
        <v>0</v>
      </c>
      <c r="K89" s="129"/>
      <c r="L89" s="43"/>
      <c r="M89" s="130"/>
      <c r="N89" s="131" t="s">
        <v>41</v>
      </c>
      <c r="O89" s="24"/>
      <c r="P89" s="24"/>
      <c r="Q89" s="132">
        <v>0</v>
      </c>
      <c r="R89" s="132">
        <f>$Q$89*$H$89</f>
        <v>0</v>
      </c>
      <c r="S89" s="132">
        <v>0</v>
      </c>
      <c r="T89" s="133">
        <f>$S$89*$H$89</f>
        <v>0</v>
      </c>
      <c r="AR89" s="6" t="s">
        <v>138</v>
      </c>
      <c r="AT89" s="6" t="s">
        <v>115</v>
      </c>
      <c r="AU89" s="6" t="s">
        <v>75</v>
      </c>
      <c r="AY89" s="6" t="s">
        <v>116</v>
      </c>
      <c r="BG89" s="134">
        <f>IF($N$89="zákl. přenesená",$J$89,0)</f>
        <v>0</v>
      </c>
      <c r="BJ89" s="6" t="s">
        <v>114</v>
      </c>
      <c r="BK89" s="134">
        <f>ROUND($I$89*$H$89,2)</f>
        <v>0</v>
      </c>
    </row>
    <row r="90" spans="2:63" s="6" customFormat="1" ht="15.75" customHeight="1">
      <c r="B90" s="23"/>
      <c r="C90" s="122" t="s">
        <v>122</v>
      </c>
      <c r="D90" s="122" t="s">
        <v>82</v>
      </c>
      <c r="E90" s="123" t="s">
        <v>122</v>
      </c>
      <c r="F90" s="124" t="s">
        <v>565</v>
      </c>
      <c r="G90" s="125" t="s">
        <v>562</v>
      </c>
      <c r="H90" s="126">
        <v>1</v>
      </c>
      <c r="I90" s="127"/>
      <c r="J90" s="128">
        <f>ROUND($I$90*$H$90,2)</f>
        <v>0</v>
      </c>
      <c r="K90" s="129"/>
      <c r="L90" s="43"/>
      <c r="M90" s="130"/>
      <c r="N90" s="131" t="s">
        <v>41</v>
      </c>
      <c r="O90" s="24"/>
      <c r="P90" s="24"/>
      <c r="Q90" s="132">
        <v>0</v>
      </c>
      <c r="R90" s="132">
        <f>$Q$90*$H$90</f>
        <v>0</v>
      </c>
      <c r="S90" s="132">
        <v>0</v>
      </c>
      <c r="T90" s="133">
        <f>$S$90*$H$90</f>
        <v>0</v>
      </c>
      <c r="AR90" s="6" t="s">
        <v>138</v>
      </c>
      <c r="AT90" s="6" t="s">
        <v>115</v>
      </c>
      <c r="AU90" s="6" t="s">
        <v>75</v>
      </c>
      <c r="AY90" s="6" t="s">
        <v>116</v>
      </c>
      <c r="BG90" s="134">
        <f>IF($N$90="zákl. přenesená",$J$90,0)</f>
        <v>0</v>
      </c>
      <c r="BJ90" s="6" t="s">
        <v>114</v>
      </c>
      <c r="BK90" s="134">
        <f>ROUND($I$90*$H$90,2)</f>
        <v>0</v>
      </c>
    </row>
    <row r="91" spans="2:63" s="6" customFormat="1" ht="15.75" customHeight="1">
      <c r="B91" s="23"/>
      <c r="C91" s="122" t="s">
        <v>114</v>
      </c>
      <c r="D91" s="122" t="s">
        <v>82</v>
      </c>
      <c r="E91" s="123" t="s">
        <v>114</v>
      </c>
      <c r="F91" s="124" t="s">
        <v>566</v>
      </c>
      <c r="G91" s="125" t="s">
        <v>562</v>
      </c>
      <c r="H91" s="126">
        <v>1</v>
      </c>
      <c r="I91" s="127"/>
      <c r="J91" s="128">
        <f>ROUND($I$91*$H$91,2)</f>
        <v>0</v>
      </c>
      <c r="K91" s="129"/>
      <c r="L91" s="43"/>
      <c r="M91" s="130"/>
      <c r="N91" s="131" t="s">
        <v>41</v>
      </c>
      <c r="O91" s="24"/>
      <c r="P91" s="24"/>
      <c r="Q91" s="132">
        <v>0</v>
      </c>
      <c r="R91" s="132">
        <f>$Q$91*$H$91</f>
        <v>0</v>
      </c>
      <c r="S91" s="132">
        <v>0</v>
      </c>
      <c r="T91" s="133">
        <f>$S$91*$H$91</f>
        <v>0</v>
      </c>
      <c r="AR91" s="6" t="s">
        <v>138</v>
      </c>
      <c r="AT91" s="6" t="s">
        <v>115</v>
      </c>
      <c r="AU91" s="6" t="s">
        <v>75</v>
      </c>
      <c r="AY91" s="6" t="s">
        <v>116</v>
      </c>
      <c r="BG91" s="134">
        <f>IF($N$91="zákl. přenesená",$J$91,0)</f>
        <v>0</v>
      </c>
      <c r="BJ91" s="6" t="s">
        <v>114</v>
      </c>
      <c r="BK91" s="134">
        <f>ROUND($I$91*$H$91,2)</f>
        <v>0</v>
      </c>
    </row>
    <row r="92" spans="2:63" s="6" customFormat="1" ht="15.75" customHeight="1">
      <c r="B92" s="23"/>
      <c r="C92" s="122" t="s">
        <v>127</v>
      </c>
      <c r="D92" s="122" t="s">
        <v>82</v>
      </c>
      <c r="E92" s="123" t="s">
        <v>127</v>
      </c>
      <c r="F92" s="124" t="s">
        <v>567</v>
      </c>
      <c r="G92" s="125" t="s">
        <v>562</v>
      </c>
      <c r="H92" s="126">
        <v>1</v>
      </c>
      <c r="I92" s="127"/>
      <c r="J92" s="128">
        <f>ROUND($I$92*$H$92,2)</f>
        <v>0</v>
      </c>
      <c r="K92" s="129"/>
      <c r="L92" s="43"/>
      <c r="M92" s="130"/>
      <c r="N92" s="131" t="s">
        <v>41</v>
      </c>
      <c r="O92" s="24"/>
      <c r="P92" s="24"/>
      <c r="Q92" s="132">
        <v>0</v>
      </c>
      <c r="R92" s="132">
        <f>$Q$92*$H$92</f>
        <v>0</v>
      </c>
      <c r="S92" s="132">
        <v>0</v>
      </c>
      <c r="T92" s="133">
        <f>$S$92*$H$92</f>
        <v>0</v>
      </c>
      <c r="AR92" s="6" t="s">
        <v>138</v>
      </c>
      <c r="AT92" s="6" t="s">
        <v>115</v>
      </c>
      <c r="AU92" s="6" t="s">
        <v>75</v>
      </c>
      <c r="AY92" s="6" t="s">
        <v>116</v>
      </c>
      <c r="BG92" s="134">
        <f>IF($N$92="zákl. přenesená",$J$92,0)</f>
        <v>0</v>
      </c>
      <c r="BJ92" s="6" t="s">
        <v>114</v>
      </c>
      <c r="BK92" s="134">
        <f>ROUND($I$92*$H$92,2)</f>
        <v>0</v>
      </c>
    </row>
    <row r="93" spans="2:63" s="6" customFormat="1" ht="15.75" customHeight="1">
      <c r="B93" s="23"/>
      <c r="C93" s="122" t="s">
        <v>130</v>
      </c>
      <c r="D93" s="122" t="s">
        <v>82</v>
      </c>
      <c r="E93" s="123" t="s">
        <v>130</v>
      </c>
      <c r="F93" s="124" t="s">
        <v>568</v>
      </c>
      <c r="G93" s="125" t="s">
        <v>562</v>
      </c>
      <c r="H93" s="126">
        <v>1</v>
      </c>
      <c r="I93" s="127"/>
      <c r="J93" s="128">
        <f>ROUND($I$93*$H$93,2)</f>
        <v>0</v>
      </c>
      <c r="K93" s="129"/>
      <c r="L93" s="43"/>
      <c r="M93" s="130"/>
      <c r="N93" s="131" t="s">
        <v>41</v>
      </c>
      <c r="O93" s="24"/>
      <c r="P93" s="24"/>
      <c r="Q93" s="132">
        <v>0</v>
      </c>
      <c r="R93" s="132">
        <f>$Q$93*$H$93</f>
        <v>0</v>
      </c>
      <c r="S93" s="132">
        <v>0</v>
      </c>
      <c r="T93" s="133">
        <f>$S$93*$H$93</f>
        <v>0</v>
      </c>
      <c r="AR93" s="6" t="s">
        <v>138</v>
      </c>
      <c r="AT93" s="6" t="s">
        <v>115</v>
      </c>
      <c r="AU93" s="6" t="s">
        <v>75</v>
      </c>
      <c r="AY93" s="6" t="s">
        <v>116</v>
      </c>
      <c r="BG93" s="134">
        <f>IF($N$93="zákl. přenesená",$J$93,0)</f>
        <v>0</v>
      </c>
      <c r="BJ93" s="6" t="s">
        <v>114</v>
      </c>
      <c r="BK93" s="134">
        <f>ROUND($I$93*$H$93,2)</f>
        <v>0</v>
      </c>
    </row>
    <row r="94" spans="2:63" s="6" customFormat="1" ht="15.75" customHeight="1">
      <c r="B94" s="23"/>
      <c r="C94" s="122" t="s">
        <v>135</v>
      </c>
      <c r="D94" s="122" t="s">
        <v>82</v>
      </c>
      <c r="E94" s="123" t="s">
        <v>135</v>
      </c>
      <c r="F94" s="124" t="s">
        <v>569</v>
      </c>
      <c r="G94" s="125" t="s">
        <v>562</v>
      </c>
      <c r="H94" s="126">
        <v>1</v>
      </c>
      <c r="I94" s="127"/>
      <c r="J94" s="128">
        <f>ROUND($I$94*$H$94,2)</f>
        <v>0</v>
      </c>
      <c r="K94" s="129"/>
      <c r="L94" s="43"/>
      <c r="M94" s="130"/>
      <c r="N94" s="131" t="s">
        <v>41</v>
      </c>
      <c r="O94" s="24"/>
      <c r="P94" s="24"/>
      <c r="Q94" s="132">
        <v>0</v>
      </c>
      <c r="R94" s="132">
        <f>$Q$94*$H$94</f>
        <v>0</v>
      </c>
      <c r="S94" s="132">
        <v>0</v>
      </c>
      <c r="T94" s="133">
        <f>$S$94*$H$94</f>
        <v>0</v>
      </c>
      <c r="AR94" s="6" t="s">
        <v>138</v>
      </c>
      <c r="AT94" s="6" t="s">
        <v>115</v>
      </c>
      <c r="AU94" s="6" t="s">
        <v>75</v>
      </c>
      <c r="AY94" s="6" t="s">
        <v>116</v>
      </c>
      <c r="BG94" s="134">
        <f>IF($N$94="zákl. přenesená",$J$94,0)</f>
        <v>0</v>
      </c>
      <c r="BJ94" s="6" t="s">
        <v>114</v>
      </c>
      <c r="BK94" s="134">
        <f>ROUND($I$94*$H$94,2)</f>
        <v>0</v>
      </c>
    </row>
    <row r="95" spans="2:63" s="6" customFormat="1" ht="15.75" customHeight="1">
      <c r="B95" s="23"/>
      <c r="C95" s="122" t="s">
        <v>138</v>
      </c>
      <c r="D95" s="122" t="s">
        <v>82</v>
      </c>
      <c r="E95" s="123" t="s">
        <v>138</v>
      </c>
      <c r="F95" s="124" t="s">
        <v>570</v>
      </c>
      <c r="G95" s="125" t="s">
        <v>562</v>
      </c>
      <c r="H95" s="126">
        <v>1</v>
      </c>
      <c r="I95" s="127"/>
      <c r="J95" s="128">
        <f>ROUND($I$95*$H$95,2)</f>
        <v>0</v>
      </c>
      <c r="K95" s="129"/>
      <c r="L95" s="43"/>
      <c r="M95" s="130"/>
      <c r="N95" s="131" t="s">
        <v>41</v>
      </c>
      <c r="O95" s="24"/>
      <c r="P95" s="24"/>
      <c r="Q95" s="132">
        <v>0</v>
      </c>
      <c r="R95" s="132">
        <f>$Q$95*$H$95</f>
        <v>0</v>
      </c>
      <c r="S95" s="132">
        <v>0</v>
      </c>
      <c r="T95" s="133">
        <f>$S$95*$H$95</f>
        <v>0</v>
      </c>
      <c r="AR95" s="6" t="s">
        <v>138</v>
      </c>
      <c r="AT95" s="6" t="s">
        <v>115</v>
      </c>
      <c r="AU95" s="6" t="s">
        <v>75</v>
      </c>
      <c r="AY95" s="6" t="s">
        <v>116</v>
      </c>
      <c r="BG95" s="134">
        <f>IF($N$95="zákl. přenesená",$J$95,0)</f>
        <v>0</v>
      </c>
      <c r="BJ95" s="6" t="s">
        <v>114</v>
      </c>
      <c r="BK95" s="134">
        <f>ROUND($I$95*$H$95,2)</f>
        <v>0</v>
      </c>
    </row>
    <row r="96" spans="2:63" s="6" customFormat="1" ht="15.75" customHeight="1">
      <c r="B96" s="23"/>
      <c r="C96" s="122" t="s">
        <v>143</v>
      </c>
      <c r="D96" s="122" t="s">
        <v>82</v>
      </c>
      <c r="E96" s="123" t="s">
        <v>143</v>
      </c>
      <c r="F96" s="124" t="s">
        <v>571</v>
      </c>
      <c r="G96" s="125" t="s">
        <v>562</v>
      </c>
      <c r="H96" s="126">
        <v>1</v>
      </c>
      <c r="I96" s="127"/>
      <c r="J96" s="128">
        <f>ROUND($I$96*$H$96,2)</f>
        <v>0</v>
      </c>
      <c r="K96" s="129"/>
      <c r="L96" s="43"/>
      <c r="M96" s="130"/>
      <c r="N96" s="131" t="s">
        <v>41</v>
      </c>
      <c r="O96" s="24"/>
      <c r="P96" s="24"/>
      <c r="Q96" s="132">
        <v>0</v>
      </c>
      <c r="R96" s="132">
        <f>$Q$96*$H$96</f>
        <v>0</v>
      </c>
      <c r="S96" s="132">
        <v>0</v>
      </c>
      <c r="T96" s="133">
        <f>$S$96*$H$96</f>
        <v>0</v>
      </c>
      <c r="AR96" s="6" t="s">
        <v>138</v>
      </c>
      <c r="AT96" s="6" t="s">
        <v>115</v>
      </c>
      <c r="AU96" s="6" t="s">
        <v>75</v>
      </c>
      <c r="AY96" s="6" t="s">
        <v>116</v>
      </c>
      <c r="BG96" s="134">
        <f>IF($N$96="zákl. přenesená",$J$96,0)</f>
        <v>0</v>
      </c>
      <c r="BJ96" s="6" t="s">
        <v>114</v>
      </c>
      <c r="BK96" s="134">
        <f>ROUND($I$96*$H$96,2)</f>
        <v>0</v>
      </c>
    </row>
    <row r="97" spans="2:63" s="6" customFormat="1" ht="15.75" customHeight="1">
      <c r="B97" s="23"/>
      <c r="C97" s="122" t="s">
        <v>7</v>
      </c>
      <c r="D97" s="122" t="s">
        <v>82</v>
      </c>
      <c r="E97" s="123" t="s">
        <v>7</v>
      </c>
      <c r="F97" s="124" t="s">
        <v>572</v>
      </c>
      <c r="G97" s="125" t="s">
        <v>562</v>
      </c>
      <c r="H97" s="126">
        <v>1</v>
      </c>
      <c r="I97" s="127"/>
      <c r="J97" s="128">
        <f>ROUND($I$97*$H$97,2)</f>
        <v>0</v>
      </c>
      <c r="K97" s="129"/>
      <c r="L97" s="43"/>
      <c r="M97" s="130"/>
      <c r="N97" s="131" t="s">
        <v>41</v>
      </c>
      <c r="O97" s="24"/>
      <c r="P97" s="24"/>
      <c r="Q97" s="132">
        <v>0</v>
      </c>
      <c r="R97" s="132">
        <f>$Q$97*$H$97</f>
        <v>0</v>
      </c>
      <c r="S97" s="132">
        <v>0</v>
      </c>
      <c r="T97" s="133">
        <f>$S$97*$H$97</f>
        <v>0</v>
      </c>
      <c r="AR97" s="6" t="s">
        <v>138</v>
      </c>
      <c r="AT97" s="6" t="s">
        <v>115</v>
      </c>
      <c r="AU97" s="6" t="s">
        <v>75</v>
      </c>
      <c r="AY97" s="6" t="s">
        <v>116</v>
      </c>
      <c r="BG97" s="134">
        <f>IF($N$97="zákl. přenesená",$J$97,0)</f>
        <v>0</v>
      </c>
      <c r="BJ97" s="6" t="s">
        <v>114</v>
      </c>
      <c r="BK97" s="134">
        <f>ROUND($I$97*$H$97,2)</f>
        <v>0</v>
      </c>
    </row>
    <row r="98" spans="2:63" s="6" customFormat="1" ht="15.75" customHeight="1">
      <c r="B98" s="23"/>
      <c r="C98" s="122" t="s">
        <v>150</v>
      </c>
      <c r="D98" s="122" t="s">
        <v>82</v>
      </c>
      <c r="E98" s="123" t="s">
        <v>150</v>
      </c>
      <c r="F98" s="124" t="s">
        <v>573</v>
      </c>
      <c r="G98" s="125" t="s">
        <v>562</v>
      </c>
      <c r="H98" s="126">
        <v>1</v>
      </c>
      <c r="I98" s="127"/>
      <c r="J98" s="128">
        <f>ROUND($I$98*$H$98,2)</f>
        <v>0</v>
      </c>
      <c r="K98" s="129"/>
      <c r="L98" s="43"/>
      <c r="M98" s="130"/>
      <c r="N98" s="131" t="s">
        <v>41</v>
      </c>
      <c r="O98" s="24"/>
      <c r="P98" s="24"/>
      <c r="Q98" s="132">
        <v>0</v>
      </c>
      <c r="R98" s="132">
        <f>$Q$98*$H$98</f>
        <v>0</v>
      </c>
      <c r="S98" s="132">
        <v>0</v>
      </c>
      <c r="T98" s="133">
        <f>$S$98*$H$98</f>
        <v>0</v>
      </c>
      <c r="AR98" s="6" t="s">
        <v>138</v>
      </c>
      <c r="AT98" s="6" t="s">
        <v>115</v>
      </c>
      <c r="AU98" s="6" t="s">
        <v>75</v>
      </c>
      <c r="AY98" s="6" t="s">
        <v>116</v>
      </c>
      <c r="BG98" s="134">
        <f>IF($N$98="zákl. přenesená",$J$98,0)</f>
        <v>0</v>
      </c>
      <c r="BJ98" s="6" t="s">
        <v>114</v>
      </c>
      <c r="BK98" s="134">
        <f>ROUND($I$98*$H$98,2)</f>
        <v>0</v>
      </c>
    </row>
    <row r="99" spans="2:63" s="172" customFormat="1" ht="30.75" customHeight="1">
      <c r="B99" s="173"/>
      <c r="C99" s="174"/>
      <c r="D99" s="174" t="s">
        <v>65</v>
      </c>
      <c r="E99" s="185" t="s">
        <v>122</v>
      </c>
      <c r="F99" s="185" t="s">
        <v>574</v>
      </c>
      <c r="G99" s="186"/>
      <c r="H99" s="174"/>
      <c r="I99" s="174"/>
      <c r="J99" s="187">
        <f>$BK$99</f>
        <v>0</v>
      </c>
      <c r="K99" s="174"/>
      <c r="L99" s="178"/>
      <c r="M99" s="179"/>
      <c r="N99" s="174"/>
      <c r="O99" s="174"/>
      <c r="P99" s="180">
        <f>SUM($P$100:$P$113)</f>
        <v>0</v>
      </c>
      <c r="Q99" s="174"/>
      <c r="R99" s="180">
        <f>SUM($R$100:$R$113)</f>
        <v>0</v>
      </c>
      <c r="S99" s="174"/>
      <c r="T99" s="181">
        <f>SUM($T$100:$T$113)</f>
        <v>0</v>
      </c>
      <c r="AR99" s="188" t="s">
        <v>73</v>
      </c>
      <c r="AT99" s="188" t="s">
        <v>65</v>
      </c>
      <c r="AU99" s="183" t="s">
        <v>73</v>
      </c>
      <c r="AY99" s="183" t="s">
        <v>116</v>
      </c>
      <c r="BK99" s="184">
        <f>SUM($BK$100:$BK$113)</f>
        <v>0</v>
      </c>
    </row>
    <row r="100" spans="2:63" s="6" customFormat="1" ht="15.75" customHeight="1">
      <c r="B100" s="23"/>
      <c r="C100" s="122" t="s">
        <v>153</v>
      </c>
      <c r="D100" s="122" t="s">
        <v>82</v>
      </c>
      <c r="E100" s="123" t="s">
        <v>153</v>
      </c>
      <c r="F100" s="124" t="s">
        <v>575</v>
      </c>
      <c r="G100" s="125" t="s">
        <v>562</v>
      </c>
      <c r="H100" s="126">
        <v>1</v>
      </c>
      <c r="I100" s="127"/>
      <c r="J100" s="128">
        <f>ROUND($I$100*$H$100,2)</f>
        <v>0</v>
      </c>
      <c r="K100" s="129"/>
      <c r="L100" s="43"/>
      <c r="M100" s="130"/>
      <c r="N100" s="131" t="s">
        <v>41</v>
      </c>
      <c r="O100" s="24"/>
      <c r="P100" s="24"/>
      <c r="Q100" s="132">
        <v>0</v>
      </c>
      <c r="R100" s="132">
        <f>$Q$100*$H$100</f>
        <v>0</v>
      </c>
      <c r="S100" s="132">
        <v>0</v>
      </c>
      <c r="T100" s="133">
        <f>$S$100*$H$100</f>
        <v>0</v>
      </c>
      <c r="AR100" s="6" t="s">
        <v>138</v>
      </c>
      <c r="AT100" s="6" t="s">
        <v>115</v>
      </c>
      <c r="AU100" s="6" t="s">
        <v>75</v>
      </c>
      <c r="AY100" s="6" t="s">
        <v>116</v>
      </c>
      <c r="BG100" s="134">
        <f>IF($N$100="zákl. přenesená",$J$100,0)</f>
        <v>0</v>
      </c>
      <c r="BJ100" s="6" t="s">
        <v>114</v>
      </c>
      <c r="BK100" s="134">
        <f>ROUND($I$100*$H$100,2)</f>
        <v>0</v>
      </c>
    </row>
    <row r="101" spans="2:63" s="6" customFormat="1" ht="15.75" customHeight="1">
      <c r="B101" s="23"/>
      <c r="C101" s="122" t="s">
        <v>156</v>
      </c>
      <c r="D101" s="122" t="s">
        <v>82</v>
      </c>
      <c r="E101" s="123" t="s">
        <v>156</v>
      </c>
      <c r="F101" s="124" t="s">
        <v>576</v>
      </c>
      <c r="G101" s="125" t="s">
        <v>562</v>
      </c>
      <c r="H101" s="126">
        <v>1</v>
      </c>
      <c r="I101" s="127"/>
      <c r="J101" s="128">
        <f>ROUND($I$101*$H$101,2)</f>
        <v>0</v>
      </c>
      <c r="K101" s="129"/>
      <c r="L101" s="43"/>
      <c r="M101" s="130"/>
      <c r="N101" s="131" t="s">
        <v>41</v>
      </c>
      <c r="O101" s="24"/>
      <c r="P101" s="24"/>
      <c r="Q101" s="132">
        <v>0</v>
      </c>
      <c r="R101" s="132">
        <f>$Q$101*$H$101</f>
        <v>0</v>
      </c>
      <c r="S101" s="132">
        <v>0</v>
      </c>
      <c r="T101" s="133">
        <f>$S$101*$H$101</f>
        <v>0</v>
      </c>
      <c r="AR101" s="6" t="s">
        <v>138</v>
      </c>
      <c r="AT101" s="6" t="s">
        <v>115</v>
      </c>
      <c r="AU101" s="6" t="s">
        <v>75</v>
      </c>
      <c r="AY101" s="6" t="s">
        <v>116</v>
      </c>
      <c r="BG101" s="134">
        <f>IF($N$101="zákl. přenesená",$J$101,0)</f>
        <v>0</v>
      </c>
      <c r="BJ101" s="6" t="s">
        <v>114</v>
      </c>
      <c r="BK101" s="134">
        <f>ROUND($I$101*$H$101,2)</f>
        <v>0</v>
      </c>
    </row>
    <row r="102" spans="2:63" s="6" customFormat="1" ht="15.75" customHeight="1">
      <c r="B102" s="23"/>
      <c r="C102" s="122" t="s">
        <v>160</v>
      </c>
      <c r="D102" s="122" t="s">
        <v>82</v>
      </c>
      <c r="E102" s="123" t="s">
        <v>160</v>
      </c>
      <c r="F102" s="124" t="s">
        <v>577</v>
      </c>
      <c r="G102" s="125" t="s">
        <v>562</v>
      </c>
      <c r="H102" s="126">
        <v>1</v>
      </c>
      <c r="I102" s="127"/>
      <c r="J102" s="128">
        <f>ROUND($I$102*$H$102,2)</f>
        <v>0</v>
      </c>
      <c r="K102" s="129"/>
      <c r="L102" s="43"/>
      <c r="M102" s="130"/>
      <c r="N102" s="131" t="s">
        <v>41</v>
      </c>
      <c r="O102" s="24"/>
      <c r="P102" s="24"/>
      <c r="Q102" s="132">
        <v>0</v>
      </c>
      <c r="R102" s="132">
        <f>$Q$102*$H$102</f>
        <v>0</v>
      </c>
      <c r="S102" s="132">
        <v>0</v>
      </c>
      <c r="T102" s="133">
        <f>$S$102*$H$102</f>
        <v>0</v>
      </c>
      <c r="AR102" s="6" t="s">
        <v>138</v>
      </c>
      <c r="AT102" s="6" t="s">
        <v>115</v>
      </c>
      <c r="AU102" s="6" t="s">
        <v>75</v>
      </c>
      <c r="AY102" s="6" t="s">
        <v>116</v>
      </c>
      <c r="BG102" s="134">
        <f>IF($N$102="zákl. přenesená",$J$102,0)</f>
        <v>0</v>
      </c>
      <c r="BJ102" s="6" t="s">
        <v>114</v>
      </c>
      <c r="BK102" s="134">
        <f>ROUND($I$102*$H$102,2)</f>
        <v>0</v>
      </c>
    </row>
    <row r="103" spans="2:63" s="6" customFormat="1" ht="15.75" customHeight="1">
      <c r="B103" s="23"/>
      <c r="C103" s="122" t="s">
        <v>163</v>
      </c>
      <c r="D103" s="122" t="s">
        <v>82</v>
      </c>
      <c r="E103" s="123" t="s">
        <v>163</v>
      </c>
      <c r="F103" s="124" t="s">
        <v>578</v>
      </c>
      <c r="G103" s="125" t="s">
        <v>562</v>
      </c>
      <c r="H103" s="126">
        <v>1</v>
      </c>
      <c r="I103" s="127"/>
      <c r="J103" s="128">
        <f>ROUND($I$103*$H$103,2)</f>
        <v>0</v>
      </c>
      <c r="K103" s="129"/>
      <c r="L103" s="43"/>
      <c r="M103" s="130"/>
      <c r="N103" s="131" t="s">
        <v>41</v>
      </c>
      <c r="O103" s="24"/>
      <c r="P103" s="24"/>
      <c r="Q103" s="132">
        <v>0</v>
      </c>
      <c r="R103" s="132">
        <f>$Q$103*$H$103</f>
        <v>0</v>
      </c>
      <c r="S103" s="132">
        <v>0</v>
      </c>
      <c r="T103" s="133">
        <f>$S$103*$H$103</f>
        <v>0</v>
      </c>
      <c r="AR103" s="6" t="s">
        <v>138</v>
      </c>
      <c r="AT103" s="6" t="s">
        <v>115</v>
      </c>
      <c r="AU103" s="6" t="s">
        <v>75</v>
      </c>
      <c r="AY103" s="6" t="s">
        <v>116</v>
      </c>
      <c r="BG103" s="134">
        <f>IF($N$103="zákl. přenesená",$J$103,0)</f>
        <v>0</v>
      </c>
      <c r="BJ103" s="6" t="s">
        <v>114</v>
      </c>
      <c r="BK103" s="134">
        <f>ROUND($I$103*$H$103,2)</f>
        <v>0</v>
      </c>
    </row>
    <row r="104" spans="2:63" s="6" customFormat="1" ht="15.75" customHeight="1">
      <c r="B104" s="23"/>
      <c r="C104" s="122" t="s">
        <v>166</v>
      </c>
      <c r="D104" s="122" t="s">
        <v>82</v>
      </c>
      <c r="E104" s="123" t="s">
        <v>166</v>
      </c>
      <c r="F104" s="124" t="s">
        <v>579</v>
      </c>
      <c r="G104" s="125" t="s">
        <v>562</v>
      </c>
      <c r="H104" s="126">
        <v>1</v>
      </c>
      <c r="I104" s="127"/>
      <c r="J104" s="128">
        <f>ROUND($I$104*$H$104,2)</f>
        <v>0</v>
      </c>
      <c r="K104" s="129"/>
      <c r="L104" s="43"/>
      <c r="M104" s="130"/>
      <c r="N104" s="131" t="s">
        <v>41</v>
      </c>
      <c r="O104" s="24"/>
      <c r="P104" s="24"/>
      <c r="Q104" s="132">
        <v>0</v>
      </c>
      <c r="R104" s="132">
        <f>$Q$104*$H$104</f>
        <v>0</v>
      </c>
      <c r="S104" s="132">
        <v>0</v>
      </c>
      <c r="T104" s="133">
        <f>$S$104*$H$104</f>
        <v>0</v>
      </c>
      <c r="AR104" s="6" t="s">
        <v>138</v>
      </c>
      <c r="AT104" s="6" t="s">
        <v>115</v>
      </c>
      <c r="AU104" s="6" t="s">
        <v>75</v>
      </c>
      <c r="AY104" s="6" t="s">
        <v>116</v>
      </c>
      <c r="BG104" s="134">
        <f>IF($N$104="zákl. přenesená",$J$104,0)</f>
        <v>0</v>
      </c>
      <c r="BJ104" s="6" t="s">
        <v>114</v>
      </c>
      <c r="BK104" s="134">
        <f>ROUND($I$104*$H$104,2)</f>
        <v>0</v>
      </c>
    </row>
    <row r="105" spans="2:63" s="6" customFormat="1" ht="15.75" customHeight="1">
      <c r="B105" s="23"/>
      <c r="C105" s="122" t="s">
        <v>170</v>
      </c>
      <c r="D105" s="122" t="s">
        <v>82</v>
      </c>
      <c r="E105" s="123" t="s">
        <v>170</v>
      </c>
      <c r="F105" s="124" t="s">
        <v>580</v>
      </c>
      <c r="G105" s="125" t="s">
        <v>562</v>
      </c>
      <c r="H105" s="126">
        <v>1</v>
      </c>
      <c r="I105" s="127"/>
      <c r="J105" s="128">
        <f>ROUND($I$105*$H$105,2)</f>
        <v>0</v>
      </c>
      <c r="K105" s="129"/>
      <c r="L105" s="43"/>
      <c r="M105" s="130"/>
      <c r="N105" s="131" t="s">
        <v>41</v>
      </c>
      <c r="O105" s="24"/>
      <c r="P105" s="24"/>
      <c r="Q105" s="132">
        <v>0</v>
      </c>
      <c r="R105" s="132">
        <f>$Q$105*$H$105</f>
        <v>0</v>
      </c>
      <c r="S105" s="132">
        <v>0</v>
      </c>
      <c r="T105" s="133">
        <f>$S$105*$H$105</f>
        <v>0</v>
      </c>
      <c r="AR105" s="6" t="s">
        <v>138</v>
      </c>
      <c r="AT105" s="6" t="s">
        <v>115</v>
      </c>
      <c r="AU105" s="6" t="s">
        <v>75</v>
      </c>
      <c r="AY105" s="6" t="s">
        <v>116</v>
      </c>
      <c r="BG105" s="134">
        <f>IF($N$105="zákl. přenesená",$J$105,0)</f>
        <v>0</v>
      </c>
      <c r="BJ105" s="6" t="s">
        <v>114</v>
      </c>
      <c r="BK105" s="134">
        <f>ROUND($I$105*$H$105,2)</f>
        <v>0</v>
      </c>
    </row>
    <row r="106" spans="2:63" s="6" customFormat="1" ht="15.75" customHeight="1">
      <c r="B106" s="23"/>
      <c r="C106" s="122" t="s">
        <v>173</v>
      </c>
      <c r="D106" s="122" t="s">
        <v>82</v>
      </c>
      <c r="E106" s="123" t="s">
        <v>173</v>
      </c>
      <c r="F106" s="124" t="s">
        <v>581</v>
      </c>
      <c r="G106" s="125" t="s">
        <v>562</v>
      </c>
      <c r="H106" s="126">
        <v>1</v>
      </c>
      <c r="I106" s="127"/>
      <c r="J106" s="128">
        <f>ROUND($I$106*$H$106,2)</f>
        <v>0</v>
      </c>
      <c r="K106" s="129"/>
      <c r="L106" s="43"/>
      <c r="M106" s="130"/>
      <c r="N106" s="131" t="s">
        <v>41</v>
      </c>
      <c r="O106" s="24"/>
      <c r="P106" s="24"/>
      <c r="Q106" s="132">
        <v>0</v>
      </c>
      <c r="R106" s="132">
        <f>$Q$106*$H$106</f>
        <v>0</v>
      </c>
      <c r="S106" s="132">
        <v>0</v>
      </c>
      <c r="T106" s="133">
        <f>$S$106*$H$106</f>
        <v>0</v>
      </c>
      <c r="AR106" s="6" t="s">
        <v>138</v>
      </c>
      <c r="AT106" s="6" t="s">
        <v>115</v>
      </c>
      <c r="AU106" s="6" t="s">
        <v>75</v>
      </c>
      <c r="AY106" s="6" t="s">
        <v>116</v>
      </c>
      <c r="BG106" s="134">
        <f>IF($N$106="zákl. přenesená",$J$106,0)</f>
        <v>0</v>
      </c>
      <c r="BJ106" s="6" t="s">
        <v>114</v>
      </c>
      <c r="BK106" s="134">
        <f>ROUND($I$106*$H$106,2)</f>
        <v>0</v>
      </c>
    </row>
    <row r="107" spans="2:63" s="6" customFormat="1" ht="15.75" customHeight="1">
      <c r="B107" s="23"/>
      <c r="C107" s="122" t="s">
        <v>176</v>
      </c>
      <c r="D107" s="122" t="s">
        <v>82</v>
      </c>
      <c r="E107" s="123" t="s">
        <v>176</v>
      </c>
      <c r="F107" s="124" t="s">
        <v>582</v>
      </c>
      <c r="G107" s="125" t="s">
        <v>562</v>
      </c>
      <c r="H107" s="126">
        <v>1</v>
      </c>
      <c r="I107" s="127"/>
      <c r="J107" s="128">
        <f>ROUND($I$107*$H$107,2)</f>
        <v>0</v>
      </c>
      <c r="K107" s="129"/>
      <c r="L107" s="43"/>
      <c r="M107" s="130"/>
      <c r="N107" s="131" t="s">
        <v>41</v>
      </c>
      <c r="O107" s="24"/>
      <c r="P107" s="24"/>
      <c r="Q107" s="132">
        <v>0</v>
      </c>
      <c r="R107" s="132">
        <f>$Q$107*$H$107</f>
        <v>0</v>
      </c>
      <c r="S107" s="132">
        <v>0</v>
      </c>
      <c r="T107" s="133">
        <f>$S$107*$H$107</f>
        <v>0</v>
      </c>
      <c r="AR107" s="6" t="s">
        <v>138</v>
      </c>
      <c r="AT107" s="6" t="s">
        <v>115</v>
      </c>
      <c r="AU107" s="6" t="s">
        <v>75</v>
      </c>
      <c r="AY107" s="6" t="s">
        <v>116</v>
      </c>
      <c r="BG107" s="134">
        <f>IF($N$107="zákl. přenesená",$J$107,0)</f>
        <v>0</v>
      </c>
      <c r="BJ107" s="6" t="s">
        <v>114</v>
      </c>
      <c r="BK107" s="134">
        <f>ROUND($I$107*$H$107,2)</f>
        <v>0</v>
      </c>
    </row>
    <row r="108" spans="2:63" s="6" customFormat="1" ht="15.75" customHeight="1">
      <c r="B108" s="23"/>
      <c r="C108" s="122" t="s">
        <v>179</v>
      </c>
      <c r="D108" s="122" t="s">
        <v>82</v>
      </c>
      <c r="E108" s="123" t="s">
        <v>179</v>
      </c>
      <c r="F108" s="124" t="s">
        <v>583</v>
      </c>
      <c r="G108" s="125" t="s">
        <v>562</v>
      </c>
      <c r="H108" s="126">
        <v>1</v>
      </c>
      <c r="I108" s="127"/>
      <c r="J108" s="128">
        <f>ROUND($I$108*$H$108,2)</f>
        <v>0</v>
      </c>
      <c r="K108" s="129"/>
      <c r="L108" s="43"/>
      <c r="M108" s="130"/>
      <c r="N108" s="131" t="s">
        <v>41</v>
      </c>
      <c r="O108" s="24"/>
      <c r="P108" s="24"/>
      <c r="Q108" s="132">
        <v>0</v>
      </c>
      <c r="R108" s="132">
        <f>$Q$108*$H$108</f>
        <v>0</v>
      </c>
      <c r="S108" s="132">
        <v>0</v>
      </c>
      <c r="T108" s="133">
        <f>$S$108*$H$108</f>
        <v>0</v>
      </c>
      <c r="AR108" s="6" t="s">
        <v>138</v>
      </c>
      <c r="AT108" s="6" t="s">
        <v>115</v>
      </c>
      <c r="AU108" s="6" t="s">
        <v>75</v>
      </c>
      <c r="AY108" s="6" t="s">
        <v>116</v>
      </c>
      <c r="BG108" s="134">
        <f>IF($N$108="zákl. přenesená",$J$108,0)</f>
        <v>0</v>
      </c>
      <c r="BJ108" s="6" t="s">
        <v>114</v>
      </c>
      <c r="BK108" s="134">
        <f>ROUND($I$108*$H$108,2)</f>
        <v>0</v>
      </c>
    </row>
    <row r="109" spans="2:63" s="6" customFormat="1" ht="15.75" customHeight="1">
      <c r="B109" s="23"/>
      <c r="C109" s="122" t="s">
        <v>6</v>
      </c>
      <c r="D109" s="122" t="s">
        <v>82</v>
      </c>
      <c r="E109" s="123" t="s">
        <v>6</v>
      </c>
      <c r="F109" s="124" t="s">
        <v>584</v>
      </c>
      <c r="G109" s="125" t="s">
        <v>562</v>
      </c>
      <c r="H109" s="126">
        <v>1</v>
      </c>
      <c r="I109" s="127"/>
      <c r="J109" s="128">
        <f>ROUND($I$109*$H$109,2)</f>
        <v>0</v>
      </c>
      <c r="K109" s="129"/>
      <c r="L109" s="43"/>
      <c r="M109" s="130"/>
      <c r="N109" s="131" t="s">
        <v>41</v>
      </c>
      <c r="O109" s="24"/>
      <c r="P109" s="24"/>
      <c r="Q109" s="132">
        <v>0</v>
      </c>
      <c r="R109" s="132">
        <f>$Q$109*$H$109</f>
        <v>0</v>
      </c>
      <c r="S109" s="132">
        <v>0</v>
      </c>
      <c r="T109" s="133">
        <f>$S$109*$H$109</f>
        <v>0</v>
      </c>
      <c r="AR109" s="6" t="s">
        <v>138</v>
      </c>
      <c r="AT109" s="6" t="s">
        <v>115</v>
      </c>
      <c r="AU109" s="6" t="s">
        <v>75</v>
      </c>
      <c r="AY109" s="6" t="s">
        <v>116</v>
      </c>
      <c r="BG109" s="134">
        <f>IF($N$109="zákl. přenesená",$J$109,0)</f>
        <v>0</v>
      </c>
      <c r="BJ109" s="6" t="s">
        <v>114</v>
      </c>
      <c r="BK109" s="134">
        <f>ROUND($I$109*$H$109,2)</f>
        <v>0</v>
      </c>
    </row>
    <row r="110" spans="2:63" s="6" customFormat="1" ht="15.75" customHeight="1">
      <c r="B110" s="23"/>
      <c r="C110" s="122" t="s">
        <v>184</v>
      </c>
      <c r="D110" s="122" t="s">
        <v>82</v>
      </c>
      <c r="E110" s="123" t="s">
        <v>184</v>
      </c>
      <c r="F110" s="124" t="s">
        <v>585</v>
      </c>
      <c r="G110" s="125" t="s">
        <v>562</v>
      </c>
      <c r="H110" s="126">
        <v>1</v>
      </c>
      <c r="I110" s="127"/>
      <c r="J110" s="128">
        <f>ROUND($I$110*$H$110,2)</f>
        <v>0</v>
      </c>
      <c r="K110" s="129"/>
      <c r="L110" s="43"/>
      <c r="M110" s="130"/>
      <c r="N110" s="131" t="s">
        <v>41</v>
      </c>
      <c r="O110" s="24"/>
      <c r="P110" s="24"/>
      <c r="Q110" s="132">
        <v>0</v>
      </c>
      <c r="R110" s="132">
        <f>$Q$110*$H$110</f>
        <v>0</v>
      </c>
      <c r="S110" s="132">
        <v>0</v>
      </c>
      <c r="T110" s="133">
        <f>$S$110*$H$110</f>
        <v>0</v>
      </c>
      <c r="AR110" s="6" t="s">
        <v>138</v>
      </c>
      <c r="AT110" s="6" t="s">
        <v>115</v>
      </c>
      <c r="AU110" s="6" t="s">
        <v>75</v>
      </c>
      <c r="AY110" s="6" t="s">
        <v>116</v>
      </c>
      <c r="BG110" s="134">
        <f>IF($N$110="zákl. přenesená",$J$110,0)</f>
        <v>0</v>
      </c>
      <c r="BJ110" s="6" t="s">
        <v>114</v>
      </c>
      <c r="BK110" s="134">
        <f>ROUND($I$110*$H$110,2)</f>
        <v>0</v>
      </c>
    </row>
    <row r="111" spans="2:63" s="6" customFormat="1" ht="15.75" customHeight="1">
      <c r="B111" s="23"/>
      <c r="C111" s="122" t="s">
        <v>187</v>
      </c>
      <c r="D111" s="122" t="s">
        <v>82</v>
      </c>
      <c r="E111" s="123" t="s">
        <v>187</v>
      </c>
      <c r="F111" s="124" t="s">
        <v>586</v>
      </c>
      <c r="G111" s="125" t="s">
        <v>562</v>
      </c>
      <c r="H111" s="126">
        <v>1</v>
      </c>
      <c r="I111" s="127"/>
      <c r="J111" s="128">
        <f>ROUND($I$111*$H$111,2)</f>
        <v>0</v>
      </c>
      <c r="K111" s="129"/>
      <c r="L111" s="43"/>
      <c r="M111" s="130"/>
      <c r="N111" s="131" t="s">
        <v>41</v>
      </c>
      <c r="O111" s="24"/>
      <c r="P111" s="24"/>
      <c r="Q111" s="132">
        <v>0</v>
      </c>
      <c r="R111" s="132">
        <f>$Q$111*$H$111</f>
        <v>0</v>
      </c>
      <c r="S111" s="132">
        <v>0</v>
      </c>
      <c r="T111" s="133">
        <f>$S$111*$H$111</f>
        <v>0</v>
      </c>
      <c r="AR111" s="6" t="s">
        <v>138</v>
      </c>
      <c r="AT111" s="6" t="s">
        <v>115</v>
      </c>
      <c r="AU111" s="6" t="s">
        <v>75</v>
      </c>
      <c r="AY111" s="6" t="s">
        <v>116</v>
      </c>
      <c r="BG111" s="134">
        <f>IF($N$111="zákl. přenesená",$J$111,0)</f>
        <v>0</v>
      </c>
      <c r="BJ111" s="6" t="s">
        <v>114</v>
      </c>
      <c r="BK111" s="134">
        <f>ROUND($I$111*$H$111,2)</f>
        <v>0</v>
      </c>
    </row>
    <row r="112" spans="2:63" s="6" customFormat="1" ht="15.75" customHeight="1">
      <c r="B112" s="23"/>
      <c r="C112" s="122" t="s">
        <v>190</v>
      </c>
      <c r="D112" s="122" t="s">
        <v>82</v>
      </c>
      <c r="E112" s="123" t="s">
        <v>190</v>
      </c>
      <c r="F112" s="124" t="s">
        <v>587</v>
      </c>
      <c r="G112" s="125" t="s">
        <v>562</v>
      </c>
      <c r="H112" s="126">
        <v>1</v>
      </c>
      <c r="I112" s="127"/>
      <c r="J112" s="128">
        <f>ROUND($I$112*$H$112,2)</f>
        <v>0</v>
      </c>
      <c r="K112" s="129"/>
      <c r="L112" s="43"/>
      <c r="M112" s="130"/>
      <c r="N112" s="131" t="s">
        <v>41</v>
      </c>
      <c r="O112" s="24"/>
      <c r="P112" s="24"/>
      <c r="Q112" s="132">
        <v>0</v>
      </c>
      <c r="R112" s="132">
        <f>$Q$112*$H$112</f>
        <v>0</v>
      </c>
      <c r="S112" s="132">
        <v>0</v>
      </c>
      <c r="T112" s="133">
        <f>$S$112*$H$112</f>
        <v>0</v>
      </c>
      <c r="AR112" s="6" t="s">
        <v>138</v>
      </c>
      <c r="AT112" s="6" t="s">
        <v>115</v>
      </c>
      <c r="AU112" s="6" t="s">
        <v>75</v>
      </c>
      <c r="AY112" s="6" t="s">
        <v>116</v>
      </c>
      <c r="BG112" s="134">
        <f>IF($N$112="zákl. přenesená",$J$112,0)</f>
        <v>0</v>
      </c>
      <c r="BJ112" s="6" t="s">
        <v>114</v>
      </c>
      <c r="BK112" s="134">
        <f>ROUND($I$112*$H$112,2)</f>
        <v>0</v>
      </c>
    </row>
    <row r="113" spans="2:63" s="6" customFormat="1" ht="15.75" customHeight="1">
      <c r="B113" s="23"/>
      <c r="C113" s="122" t="s">
        <v>193</v>
      </c>
      <c r="D113" s="122" t="s">
        <v>82</v>
      </c>
      <c r="E113" s="123" t="s">
        <v>193</v>
      </c>
      <c r="F113" s="124" t="s">
        <v>588</v>
      </c>
      <c r="G113" s="125" t="s">
        <v>562</v>
      </c>
      <c r="H113" s="126">
        <v>1</v>
      </c>
      <c r="I113" s="127"/>
      <c r="J113" s="128">
        <f>ROUND($I$113*$H$113,2)</f>
        <v>0</v>
      </c>
      <c r="K113" s="129"/>
      <c r="L113" s="43"/>
      <c r="M113" s="130"/>
      <c r="N113" s="131" t="s">
        <v>41</v>
      </c>
      <c r="O113" s="24"/>
      <c r="P113" s="24"/>
      <c r="Q113" s="132">
        <v>0</v>
      </c>
      <c r="R113" s="132">
        <f>$Q$113*$H$113</f>
        <v>0</v>
      </c>
      <c r="S113" s="132">
        <v>0</v>
      </c>
      <c r="T113" s="133">
        <f>$S$113*$H$113</f>
        <v>0</v>
      </c>
      <c r="AR113" s="6" t="s">
        <v>138</v>
      </c>
      <c r="AT113" s="6" t="s">
        <v>115</v>
      </c>
      <c r="AU113" s="6" t="s">
        <v>75</v>
      </c>
      <c r="AY113" s="6" t="s">
        <v>116</v>
      </c>
      <c r="BG113" s="134">
        <f>IF($N$113="zákl. přenesená",$J$113,0)</f>
        <v>0</v>
      </c>
      <c r="BJ113" s="6" t="s">
        <v>114</v>
      </c>
      <c r="BK113" s="134">
        <f>ROUND($I$113*$H$113,2)</f>
        <v>0</v>
      </c>
    </row>
    <row r="114" spans="2:63" s="172" customFormat="1" ht="37.5" customHeight="1">
      <c r="B114" s="173"/>
      <c r="C114" s="174"/>
      <c r="D114" s="174" t="s">
        <v>65</v>
      </c>
      <c r="E114" s="175" t="s">
        <v>76</v>
      </c>
      <c r="F114" s="175" t="s">
        <v>77</v>
      </c>
      <c r="G114" s="176"/>
      <c r="H114" s="174"/>
      <c r="I114" s="174"/>
      <c r="J114" s="177">
        <f>$BK$114</f>
        <v>0</v>
      </c>
      <c r="K114" s="174"/>
      <c r="L114" s="178"/>
      <c r="M114" s="179"/>
      <c r="N114" s="174"/>
      <c r="O114" s="174"/>
      <c r="P114" s="180">
        <f>$P$115+$P$117+$P$128</f>
        <v>0</v>
      </c>
      <c r="Q114" s="174"/>
      <c r="R114" s="180">
        <f>$R$115+$R$117+$R$128</f>
        <v>0</v>
      </c>
      <c r="S114" s="174"/>
      <c r="T114" s="181">
        <f>$T$115+$T$117+$T$128</f>
        <v>0</v>
      </c>
      <c r="AR114" s="182" t="s">
        <v>73</v>
      </c>
      <c r="AT114" s="182" t="s">
        <v>65</v>
      </c>
      <c r="AU114" s="183" t="s">
        <v>66</v>
      </c>
      <c r="AY114" s="183" t="s">
        <v>116</v>
      </c>
      <c r="BK114" s="184">
        <f>$BK$115+$BK$117+$BK$128</f>
        <v>0</v>
      </c>
    </row>
    <row r="115" spans="2:63" s="172" customFormat="1" ht="21" customHeight="1">
      <c r="B115" s="173"/>
      <c r="C115" s="174"/>
      <c r="D115" s="174" t="s">
        <v>65</v>
      </c>
      <c r="E115" s="185" t="s">
        <v>73</v>
      </c>
      <c r="F115" s="185" t="s">
        <v>560</v>
      </c>
      <c r="G115" s="186"/>
      <c r="H115" s="174"/>
      <c r="I115" s="174"/>
      <c r="J115" s="187">
        <f>$BK$115</f>
        <v>0</v>
      </c>
      <c r="K115" s="174"/>
      <c r="L115" s="178"/>
      <c r="M115" s="179"/>
      <c r="N115" s="174"/>
      <c r="O115" s="174"/>
      <c r="P115" s="180">
        <f>$P$116</f>
        <v>0</v>
      </c>
      <c r="Q115" s="174"/>
      <c r="R115" s="180">
        <f>$R$116</f>
        <v>0</v>
      </c>
      <c r="S115" s="174"/>
      <c r="T115" s="181">
        <f>$T$116</f>
        <v>0</v>
      </c>
      <c r="AR115" s="188" t="s">
        <v>73</v>
      </c>
      <c r="AT115" s="188" t="s">
        <v>65</v>
      </c>
      <c r="AU115" s="183" t="s">
        <v>73</v>
      </c>
      <c r="AY115" s="183" t="s">
        <v>116</v>
      </c>
      <c r="BK115" s="184">
        <f>$BK$116</f>
        <v>0</v>
      </c>
    </row>
    <row r="116" spans="2:63" s="6" customFormat="1" ht="15.75" customHeight="1">
      <c r="B116" s="23"/>
      <c r="C116" s="122" t="s">
        <v>196</v>
      </c>
      <c r="D116" s="122" t="s">
        <v>82</v>
      </c>
      <c r="E116" s="123" t="s">
        <v>73</v>
      </c>
      <c r="F116" s="124" t="s">
        <v>561</v>
      </c>
      <c r="G116" s="125" t="s">
        <v>562</v>
      </c>
      <c r="H116" s="126">
        <v>1</v>
      </c>
      <c r="I116" s="127"/>
      <c r="J116" s="128">
        <f>ROUND($I$116*$H$116,2)</f>
        <v>0</v>
      </c>
      <c r="K116" s="129"/>
      <c r="L116" s="43"/>
      <c r="M116" s="130"/>
      <c r="N116" s="131" t="s">
        <v>41</v>
      </c>
      <c r="O116" s="24"/>
      <c r="P116" s="24"/>
      <c r="Q116" s="132">
        <v>0</v>
      </c>
      <c r="R116" s="132">
        <f>$Q$116*$H$116</f>
        <v>0</v>
      </c>
      <c r="S116" s="132">
        <v>0</v>
      </c>
      <c r="T116" s="133">
        <f>$S$116*$H$116</f>
        <v>0</v>
      </c>
      <c r="AR116" s="6" t="s">
        <v>138</v>
      </c>
      <c r="AT116" s="6" t="s">
        <v>115</v>
      </c>
      <c r="AU116" s="6" t="s">
        <v>75</v>
      </c>
      <c r="AY116" s="6" t="s">
        <v>116</v>
      </c>
      <c r="BG116" s="134">
        <f>IF($N$116="zákl. přenesená",$J$116,0)</f>
        <v>0</v>
      </c>
      <c r="BJ116" s="6" t="s">
        <v>114</v>
      </c>
      <c r="BK116" s="134">
        <f>ROUND($I$116*$H$116,2)</f>
        <v>0</v>
      </c>
    </row>
    <row r="117" spans="2:63" s="172" customFormat="1" ht="30.75" customHeight="1">
      <c r="B117" s="173"/>
      <c r="C117" s="174"/>
      <c r="D117" s="174" t="s">
        <v>65</v>
      </c>
      <c r="E117" s="185" t="s">
        <v>75</v>
      </c>
      <c r="F117" s="185" t="s">
        <v>563</v>
      </c>
      <c r="G117" s="186"/>
      <c r="H117" s="174"/>
      <c r="I117" s="174"/>
      <c r="J117" s="187">
        <f>$BK$117</f>
        <v>0</v>
      </c>
      <c r="K117" s="174"/>
      <c r="L117" s="178"/>
      <c r="M117" s="179"/>
      <c r="N117" s="174"/>
      <c r="O117" s="174"/>
      <c r="P117" s="180">
        <f>SUM($P$118:$P$127)</f>
        <v>0</v>
      </c>
      <c r="Q117" s="174"/>
      <c r="R117" s="180">
        <f>SUM($R$118:$R$127)</f>
        <v>0</v>
      </c>
      <c r="S117" s="174"/>
      <c r="T117" s="181">
        <f>SUM($T$118:$T$127)</f>
        <v>0</v>
      </c>
      <c r="AR117" s="188" t="s">
        <v>73</v>
      </c>
      <c r="AT117" s="188" t="s">
        <v>65</v>
      </c>
      <c r="AU117" s="183" t="s">
        <v>73</v>
      </c>
      <c r="AY117" s="183" t="s">
        <v>116</v>
      </c>
      <c r="BK117" s="184">
        <f>SUM($BK$118:$BK$127)</f>
        <v>0</v>
      </c>
    </row>
    <row r="118" spans="2:63" s="6" customFormat="1" ht="15.75" customHeight="1">
      <c r="B118" s="23"/>
      <c r="C118" s="122" t="s">
        <v>199</v>
      </c>
      <c r="D118" s="122" t="s">
        <v>82</v>
      </c>
      <c r="E118" s="123" t="s">
        <v>75</v>
      </c>
      <c r="F118" s="124" t="s">
        <v>564</v>
      </c>
      <c r="G118" s="125" t="s">
        <v>562</v>
      </c>
      <c r="H118" s="126">
        <v>1</v>
      </c>
      <c r="I118" s="127"/>
      <c r="J118" s="128">
        <f>ROUND($I$118*$H$118,2)</f>
        <v>0</v>
      </c>
      <c r="K118" s="129"/>
      <c r="L118" s="43"/>
      <c r="M118" s="130"/>
      <c r="N118" s="131" t="s">
        <v>41</v>
      </c>
      <c r="O118" s="24"/>
      <c r="P118" s="24"/>
      <c r="Q118" s="132">
        <v>0</v>
      </c>
      <c r="R118" s="132">
        <f>$Q$118*$H$118</f>
        <v>0</v>
      </c>
      <c r="S118" s="132">
        <v>0</v>
      </c>
      <c r="T118" s="133">
        <f>$S$118*$H$118</f>
        <v>0</v>
      </c>
      <c r="AR118" s="6" t="s">
        <v>138</v>
      </c>
      <c r="AT118" s="6" t="s">
        <v>115</v>
      </c>
      <c r="AU118" s="6" t="s">
        <v>75</v>
      </c>
      <c r="AY118" s="6" t="s">
        <v>116</v>
      </c>
      <c r="BG118" s="134">
        <f>IF($N$118="zákl. přenesená",$J$118,0)</f>
        <v>0</v>
      </c>
      <c r="BJ118" s="6" t="s">
        <v>114</v>
      </c>
      <c r="BK118" s="134">
        <f>ROUND($I$118*$H$118,2)</f>
        <v>0</v>
      </c>
    </row>
    <row r="119" spans="2:63" s="6" customFormat="1" ht="15.75" customHeight="1">
      <c r="B119" s="23"/>
      <c r="C119" s="122" t="s">
        <v>202</v>
      </c>
      <c r="D119" s="122" t="s">
        <v>82</v>
      </c>
      <c r="E119" s="123" t="s">
        <v>122</v>
      </c>
      <c r="F119" s="124" t="s">
        <v>565</v>
      </c>
      <c r="G119" s="125" t="s">
        <v>562</v>
      </c>
      <c r="H119" s="126">
        <v>1</v>
      </c>
      <c r="I119" s="127"/>
      <c r="J119" s="128">
        <f>ROUND($I$119*$H$119,2)</f>
        <v>0</v>
      </c>
      <c r="K119" s="129"/>
      <c r="L119" s="43"/>
      <c r="M119" s="130"/>
      <c r="N119" s="131" t="s">
        <v>41</v>
      </c>
      <c r="O119" s="24"/>
      <c r="P119" s="24"/>
      <c r="Q119" s="132">
        <v>0</v>
      </c>
      <c r="R119" s="132">
        <f>$Q$119*$H$119</f>
        <v>0</v>
      </c>
      <c r="S119" s="132">
        <v>0</v>
      </c>
      <c r="T119" s="133">
        <f>$S$119*$H$119</f>
        <v>0</v>
      </c>
      <c r="AR119" s="6" t="s">
        <v>138</v>
      </c>
      <c r="AT119" s="6" t="s">
        <v>115</v>
      </c>
      <c r="AU119" s="6" t="s">
        <v>75</v>
      </c>
      <c r="AY119" s="6" t="s">
        <v>116</v>
      </c>
      <c r="BG119" s="134">
        <f>IF($N$119="zákl. přenesená",$J$119,0)</f>
        <v>0</v>
      </c>
      <c r="BJ119" s="6" t="s">
        <v>114</v>
      </c>
      <c r="BK119" s="134">
        <f>ROUND($I$119*$H$119,2)</f>
        <v>0</v>
      </c>
    </row>
    <row r="120" spans="2:63" s="6" customFormat="1" ht="15.75" customHeight="1">
      <c r="B120" s="23"/>
      <c r="C120" s="122" t="s">
        <v>207</v>
      </c>
      <c r="D120" s="122" t="s">
        <v>82</v>
      </c>
      <c r="E120" s="123" t="s">
        <v>114</v>
      </c>
      <c r="F120" s="124" t="s">
        <v>566</v>
      </c>
      <c r="G120" s="125" t="s">
        <v>562</v>
      </c>
      <c r="H120" s="126">
        <v>1</v>
      </c>
      <c r="I120" s="127"/>
      <c r="J120" s="128">
        <f>ROUND($I$120*$H$120,2)</f>
        <v>0</v>
      </c>
      <c r="K120" s="129"/>
      <c r="L120" s="43"/>
      <c r="M120" s="130"/>
      <c r="N120" s="131" t="s">
        <v>41</v>
      </c>
      <c r="O120" s="24"/>
      <c r="P120" s="24"/>
      <c r="Q120" s="132">
        <v>0</v>
      </c>
      <c r="R120" s="132">
        <f>$Q$120*$H$120</f>
        <v>0</v>
      </c>
      <c r="S120" s="132">
        <v>0</v>
      </c>
      <c r="T120" s="133">
        <f>$S$120*$H$120</f>
        <v>0</v>
      </c>
      <c r="AR120" s="6" t="s">
        <v>138</v>
      </c>
      <c r="AT120" s="6" t="s">
        <v>115</v>
      </c>
      <c r="AU120" s="6" t="s">
        <v>75</v>
      </c>
      <c r="AY120" s="6" t="s">
        <v>116</v>
      </c>
      <c r="BG120" s="134">
        <f>IF($N$120="zákl. přenesená",$J$120,0)</f>
        <v>0</v>
      </c>
      <c r="BJ120" s="6" t="s">
        <v>114</v>
      </c>
      <c r="BK120" s="134">
        <f>ROUND($I$120*$H$120,2)</f>
        <v>0</v>
      </c>
    </row>
    <row r="121" spans="2:63" s="6" customFormat="1" ht="15.75" customHeight="1">
      <c r="B121" s="23"/>
      <c r="C121" s="122" t="s">
        <v>212</v>
      </c>
      <c r="D121" s="122" t="s">
        <v>82</v>
      </c>
      <c r="E121" s="123" t="s">
        <v>127</v>
      </c>
      <c r="F121" s="124" t="s">
        <v>567</v>
      </c>
      <c r="G121" s="125" t="s">
        <v>562</v>
      </c>
      <c r="H121" s="126">
        <v>1</v>
      </c>
      <c r="I121" s="127"/>
      <c r="J121" s="128">
        <f>ROUND($I$121*$H$121,2)</f>
        <v>0</v>
      </c>
      <c r="K121" s="129"/>
      <c r="L121" s="43"/>
      <c r="M121" s="130"/>
      <c r="N121" s="131" t="s">
        <v>41</v>
      </c>
      <c r="O121" s="24"/>
      <c r="P121" s="24"/>
      <c r="Q121" s="132">
        <v>0</v>
      </c>
      <c r="R121" s="132">
        <f>$Q$121*$H$121</f>
        <v>0</v>
      </c>
      <c r="S121" s="132">
        <v>0</v>
      </c>
      <c r="T121" s="133">
        <f>$S$121*$H$121</f>
        <v>0</v>
      </c>
      <c r="AR121" s="6" t="s">
        <v>138</v>
      </c>
      <c r="AT121" s="6" t="s">
        <v>115</v>
      </c>
      <c r="AU121" s="6" t="s">
        <v>75</v>
      </c>
      <c r="AY121" s="6" t="s">
        <v>116</v>
      </c>
      <c r="BG121" s="134">
        <f>IF($N$121="zákl. přenesená",$J$121,0)</f>
        <v>0</v>
      </c>
      <c r="BJ121" s="6" t="s">
        <v>114</v>
      </c>
      <c r="BK121" s="134">
        <f>ROUND($I$121*$H$121,2)</f>
        <v>0</v>
      </c>
    </row>
    <row r="122" spans="2:63" s="6" customFormat="1" ht="15.75" customHeight="1">
      <c r="B122" s="23"/>
      <c r="C122" s="122" t="s">
        <v>215</v>
      </c>
      <c r="D122" s="122" t="s">
        <v>82</v>
      </c>
      <c r="E122" s="123" t="s">
        <v>130</v>
      </c>
      <c r="F122" s="124" t="s">
        <v>568</v>
      </c>
      <c r="G122" s="125" t="s">
        <v>562</v>
      </c>
      <c r="H122" s="126">
        <v>1</v>
      </c>
      <c r="I122" s="127"/>
      <c r="J122" s="128">
        <f>ROUND($I$122*$H$122,2)</f>
        <v>0</v>
      </c>
      <c r="K122" s="129"/>
      <c r="L122" s="43"/>
      <c r="M122" s="130"/>
      <c r="N122" s="131" t="s">
        <v>41</v>
      </c>
      <c r="O122" s="24"/>
      <c r="P122" s="24"/>
      <c r="Q122" s="132">
        <v>0</v>
      </c>
      <c r="R122" s="132">
        <f>$Q$122*$H$122</f>
        <v>0</v>
      </c>
      <c r="S122" s="132">
        <v>0</v>
      </c>
      <c r="T122" s="133">
        <f>$S$122*$H$122</f>
        <v>0</v>
      </c>
      <c r="AR122" s="6" t="s">
        <v>138</v>
      </c>
      <c r="AT122" s="6" t="s">
        <v>115</v>
      </c>
      <c r="AU122" s="6" t="s">
        <v>75</v>
      </c>
      <c r="AY122" s="6" t="s">
        <v>116</v>
      </c>
      <c r="BG122" s="134">
        <f>IF($N$122="zákl. přenesená",$J$122,0)</f>
        <v>0</v>
      </c>
      <c r="BJ122" s="6" t="s">
        <v>114</v>
      </c>
      <c r="BK122" s="134">
        <f>ROUND($I$122*$H$122,2)</f>
        <v>0</v>
      </c>
    </row>
    <row r="123" spans="2:63" s="6" customFormat="1" ht="15.75" customHeight="1">
      <c r="B123" s="23"/>
      <c r="C123" s="122" t="s">
        <v>218</v>
      </c>
      <c r="D123" s="122" t="s">
        <v>82</v>
      </c>
      <c r="E123" s="123" t="s">
        <v>135</v>
      </c>
      <c r="F123" s="124" t="s">
        <v>569</v>
      </c>
      <c r="G123" s="125" t="s">
        <v>562</v>
      </c>
      <c r="H123" s="126">
        <v>1</v>
      </c>
      <c r="I123" s="127"/>
      <c r="J123" s="128">
        <f>ROUND($I$123*$H$123,2)</f>
        <v>0</v>
      </c>
      <c r="K123" s="129"/>
      <c r="L123" s="43"/>
      <c r="M123" s="130"/>
      <c r="N123" s="131" t="s">
        <v>41</v>
      </c>
      <c r="O123" s="24"/>
      <c r="P123" s="24"/>
      <c r="Q123" s="132">
        <v>0</v>
      </c>
      <c r="R123" s="132">
        <f>$Q$123*$H$123</f>
        <v>0</v>
      </c>
      <c r="S123" s="132">
        <v>0</v>
      </c>
      <c r="T123" s="133">
        <f>$S$123*$H$123</f>
        <v>0</v>
      </c>
      <c r="AR123" s="6" t="s">
        <v>138</v>
      </c>
      <c r="AT123" s="6" t="s">
        <v>115</v>
      </c>
      <c r="AU123" s="6" t="s">
        <v>75</v>
      </c>
      <c r="AY123" s="6" t="s">
        <v>116</v>
      </c>
      <c r="BG123" s="134">
        <f>IF($N$123="zákl. přenesená",$J$123,0)</f>
        <v>0</v>
      </c>
      <c r="BJ123" s="6" t="s">
        <v>114</v>
      </c>
      <c r="BK123" s="134">
        <f>ROUND($I$123*$H$123,2)</f>
        <v>0</v>
      </c>
    </row>
    <row r="124" spans="2:63" s="6" customFormat="1" ht="15.75" customHeight="1">
      <c r="B124" s="23"/>
      <c r="C124" s="122" t="s">
        <v>221</v>
      </c>
      <c r="D124" s="122" t="s">
        <v>82</v>
      </c>
      <c r="E124" s="123" t="s">
        <v>138</v>
      </c>
      <c r="F124" s="124" t="s">
        <v>570</v>
      </c>
      <c r="G124" s="125" t="s">
        <v>562</v>
      </c>
      <c r="H124" s="126">
        <v>1</v>
      </c>
      <c r="I124" s="127"/>
      <c r="J124" s="128">
        <f>ROUND($I$124*$H$124,2)</f>
        <v>0</v>
      </c>
      <c r="K124" s="129"/>
      <c r="L124" s="43"/>
      <c r="M124" s="130"/>
      <c r="N124" s="131" t="s">
        <v>41</v>
      </c>
      <c r="O124" s="24"/>
      <c r="P124" s="24"/>
      <c r="Q124" s="132">
        <v>0</v>
      </c>
      <c r="R124" s="132">
        <f>$Q$124*$H$124</f>
        <v>0</v>
      </c>
      <c r="S124" s="132">
        <v>0</v>
      </c>
      <c r="T124" s="133">
        <f>$S$124*$H$124</f>
        <v>0</v>
      </c>
      <c r="AR124" s="6" t="s">
        <v>138</v>
      </c>
      <c r="AT124" s="6" t="s">
        <v>115</v>
      </c>
      <c r="AU124" s="6" t="s">
        <v>75</v>
      </c>
      <c r="AY124" s="6" t="s">
        <v>116</v>
      </c>
      <c r="BG124" s="134">
        <f>IF($N$124="zákl. přenesená",$J$124,0)</f>
        <v>0</v>
      </c>
      <c r="BJ124" s="6" t="s">
        <v>114</v>
      </c>
      <c r="BK124" s="134">
        <f>ROUND($I$124*$H$124,2)</f>
        <v>0</v>
      </c>
    </row>
    <row r="125" spans="2:63" s="6" customFormat="1" ht="15.75" customHeight="1">
      <c r="B125" s="23"/>
      <c r="C125" s="122" t="s">
        <v>224</v>
      </c>
      <c r="D125" s="122" t="s">
        <v>82</v>
      </c>
      <c r="E125" s="123" t="s">
        <v>143</v>
      </c>
      <c r="F125" s="124" t="s">
        <v>571</v>
      </c>
      <c r="G125" s="125" t="s">
        <v>562</v>
      </c>
      <c r="H125" s="126">
        <v>1</v>
      </c>
      <c r="I125" s="127"/>
      <c r="J125" s="128">
        <f>ROUND($I$125*$H$125,2)</f>
        <v>0</v>
      </c>
      <c r="K125" s="129"/>
      <c r="L125" s="43"/>
      <c r="M125" s="130"/>
      <c r="N125" s="131" t="s">
        <v>41</v>
      </c>
      <c r="O125" s="24"/>
      <c r="P125" s="24"/>
      <c r="Q125" s="132">
        <v>0</v>
      </c>
      <c r="R125" s="132">
        <f>$Q$125*$H$125</f>
        <v>0</v>
      </c>
      <c r="S125" s="132">
        <v>0</v>
      </c>
      <c r="T125" s="133">
        <f>$S$125*$H$125</f>
        <v>0</v>
      </c>
      <c r="AR125" s="6" t="s">
        <v>138</v>
      </c>
      <c r="AT125" s="6" t="s">
        <v>115</v>
      </c>
      <c r="AU125" s="6" t="s">
        <v>75</v>
      </c>
      <c r="AY125" s="6" t="s">
        <v>116</v>
      </c>
      <c r="BG125" s="134">
        <f>IF($N$125="zákl. přenesená",$J$125,0)</f>
        <v>0</v>
      </c>
      <c r="BJ125" s="6" t="s">
        <v>114</v>
      </c>
      <c r="BK125" s="134">
        <f>ROUND($I$125*$H$125,2)</f>
        <v>0</v>
      </c>
    </row>
    <row r="126" spans="2:63" s="6" customFormat="1" ht="15.75" customHeight="1">
      <c r="B126" s="23"/>
      <c r="C126" s="122" t="s">
        <v>227</v>
      </c>
      <c r="D126" s="122" t="s">
        <v>82</v>
      </c>
      <c r="E126" s="123" t="s">
        <v>7</v>
      </c>
      <c r="F126" s="124" t="s">
        <v>572</v>
      </c>
      <c r="G126" s="125" t="s">
        <v>562</v>
      </c>
      <c r="H126" s="126">
        <v>1</v>
      </c>
      <c r="I126" s="127"/>
      <c r="J126" s="128">
        <f>ROUND($I$126*$H$126,2)</f>
        <v>0</v>
      </c>
      <c r="K126" s="129"/>
      <c r="L126" s="43"/>
      <c r="M126" s="130"/>
      <c r="N126" s="131" t="s">
        <v>41</v>
      </c>
      <c r="O126" s="24"/>
      <c r="P126" s="24"/>
      <c r="Q126" s="132">
        <v>0</v>
      </c>
      <c r="R126" s="132">
        <f>$Q$126*$H$126</f>
        <v>0</v>
      </c>
      <c r="S126" s="132">
        <v>0</v>
      </c>
      <c r="T126" s="133">
        <f>$S$126*$H$126</f>
        <v>0</v>
      </c>
      <c r="AR126" s="6" t="s">
        <v>138</v>
      </c>
      <c r="AT126" s="6" t="s">
        <v>115</v>
      </c>
      <c r="AU126" s="6" t="s">
        <v>75</v>
      </c>
      <c r="AY126" s="6" t="s">
        <v>116</v>
      </c>
      <c r="BG126" s="134">
        <f>IF($N$126="zákl. přenesená",$J$126,0)</f>
        <v>0</v>
      </c>
      <c r="BJ126" s="6" t="s">
        <v>114</v>
      </c>
      <c r="BK126" s="134">
        <f>ROUND($I$126*$H$126,2)</f>
        <v>0</v>
      </c>
    </row>
    <row r="127" spans="2:63" s="6" customFormat="1" ht="15.75" customHeight="1">
      <c r="B127" s="23"/>
      <c r="C127" s="122" t="s">
        <v>231</v>
      </c>
      <c r="D127" s="122" t="s">
        <v>82</v>
      </c>
      <c r="E127" s="123" t="s">
        <v>150</v>
      </c>
      <c r="F127" s="124" t="s">
        <v>573</v>
      </c>
      <c r="G127" s="125" t="s">
        <v>562</v>
      </c>
      <c r="H127" s="126">
        <v>1</v>
      </c>
      <c r="I127" s="127"/>
      <c r="J127" s="128">
        <f>ROUND($I$127*$H$127,2)</f>
        <v>0</v>
      </c>
      <c r="K127" s="129"/>
      <c r="L127" s="43"/>
      <c r="M127" s="130"/>
      <c r="N127" s="131" t="s">
        <v>41</v>
      </c>
      <c r="O127" s="24"/>
      <c r="P127" s="24"/>
      <c r="Q127" s="132">
        <v>0</v>
      </c>
      <c r="R127" s="132">
        <f>$Q$127*$H$127</f>
        <v>0</v>
      </c>
      <c r="S127" s="132">
        <v>0</v>
      </c>
      <c r="T127" s="133">
        <f>$S$127*$H$127</f>
        <v>0</v>
      </c>
      <c r="AR127" s="6" t="s">
        <v>138</v>
      </c>
      <c r="AT127" s="6" t="s">
        <v>115</v>
      </c>
      <c r="AU127" s="6" t="s">
        <v>75</v>
      </c>
      <c r="AY127" s="6" t="s">
        <v>116</v>
      </c>
      <c r="BG127" s="134">
        <f>IF($N$127="zákl. přenesená",$J$127,0)</f>
        <v>0</v>
      </c>
      <c r="BJ127" s="6" t="s">
        <v>114</v>
      </c>
      <c r="BK127" s="134">
        <f>ROUND($I$127*$H$127,2)</f>
        <v>0</v>
      </c>
    </row>
    <row r="128" spans="2:63" s="172" customFormat="1" ht="30.75" customHeight="1">
      <c r="B128" s="173"/>
      <c r="C128" s="174"/>
      <c r="D128" s="174" t="s">
        <v>65</v>
      </c>
      <c r="E128" s="185" t="s">
        <v>122</v>
      </c>
      <c r="F128" s="185" t="s">
        <v>574</v>
      </c>
      <c r="G128" s="186"/>
      <c r="H128" s="174"/>
      <c r="I128" s="174"/>
      <c r="J128" s="187">
        <f>$BK$128</f>
        <v>0</v>
      </c>
      <c r="K128" s="174"/>
      <c r="L128" s="178"/>
      <c r="M128" s="179"/>
      <c r="N128" s="174"/>
      <c r="O128" s="174"/>
      <c r="P128" s="180">
        <f>SUM($P$129:$P$142)</f>
        <v>0</v>
      </c>
      <c r="Q128" s="174"/>
      <c r="R128" s="180">
        <f>SUM($R$129:$R$142)</f>
        <v>0</v>
      </c>
      <c r="S128" s="174"/>
      <c r="T128" s="181">
        <f>SUM($T$129:$T$142)</f>
        <v>0</v>
      </c>
      <c r="AR128" s="188" t="s">
        <v>73</v>
      </c>
      <c r="AT128" s="188" t="s">
        <v>65</v>
      </c>
      <c r="AU128" s="183" t="s">
        <v>73</v>
      </c>
      <c r="AY128" s="183" t="s">
        <v>116</v>
      </c>
      <c r="BK128" s="184">
        <f>SUM($BK$129:$BK$142)</f>
        <v>0</v>
      </c>
    </row>
    <row r="129" spans="2:63" s="6" customFormat="1" ht="15.75" customHeight="1">
      <c r="B129" s="23"/>
      <c r="C129" s="122" t="s">
        <v>234</v>
      </c>
      <c r="D129" s="122" t="s">
        <v>82</v>
      </c>
      <c r="E129" s="123" t="s">
        <v>153</v>
      </c>
      <c r="F129" s="124" t="s">
        <v>575</v>
      </c>
      <c r="G129" s="125" t="s">
        <v>562</v>
      </c>
      <c r="H129" s="126">
        <v>1</v>
      </c>
      <c r="I129" s="127"/>
      <c r="J129" s="128">
        <f>ROUND($I$129*$H$129,2)</f>
        <v>0</v>
      </c>
      <c r="K129" s="129"/>
      <c r="L129" s="43"/>
      <c r="M129" s="130"/>
      <c r="N129" s="131" t="s">
        <v>41</v>
      </c>
      <c r="O129" s="24"/>
      <c r="P129" s="24"/>
      <c r="Q129" s="132">
        <v>0</v>
      </c>
      <c r="R129" s="132">
        <f>$Q$129*$H$129</f>
        <v>0</v>
      </c>
      <c r="S129" s="132">
        <v>0</v>
      </c>
      <c r="T129" s="133">
        <f>$S$129*$H$129</f>
        <v>0</v>
      </c>
      <c r="AR129" s="6" t="s">
        <v>138</v>
      </c>
      <c r="AT129" s="6" t="s">
        <v>115</v>
      </c>
      <c r="AU129" s="6" t="s">
        <v>75</v>
      </c>
      <c r="AY129" s="6" t="s">
        <v>116</v>
      </c>
      <c r="BG129" s="134">
        <f>IF($N$129="zákl. přenesená",$J$129,0)</f>
        <v>0</v>
      </c>
      <c r="BJ129" s="6" t="s">
        <v>114</v>
      </c>
      <c r="BK129" s="134">
        <f>ROUND($I$129*$H$129,2)</f>
        <v>0</v>
      </c>
    </row>
    <row r="130" spans="2:63" s="6" customFormat="1" ht="15.75" customHeight="1">
      <c r="B130" s="23"/>
      <c r="C130" s="122" t="s">
        <v>239</v>
      </c>
      <c r="D130" s="122" t="s">
        <v>82</v>
      </c>
      <c r="E130" s="123" t="s">
        <v>156</v>
      </c>
      <c r="F130" s="124" t="s">
        <v>576</v>
      </c>
      <c r="G130" s="125" t="s">
        <v>562</v>
      </c>
      <c r="H130" s="126">
        <v>1</v>
      </c>
      <c r="I130" s="127"/>
      <c r="J130" s="128">
        <f>ROUND($I$130*$H$130,2)</f>
        <v>0</v>
      </c>
      <c r="K130" s="129"/>
      <c r="L130" s="43"/>
      <c r="M130" s="130"/>
      <c r="N130" s="131" t="s">
        <v>41</v>
      </c>
      <c r="O130" s="24"/>
      <c r="P130" s="24"/>
      <c r="Q130" s="132">
        <v>0</v>
      </c>
      <c r="R130" s="132">
        <f>$Q$130*$H$130</f>
        <v>0</v>
      </c>
      <c r="S130" s="132">
        <v>0</v>
      </c>
      <c r="T130" s="133">
        <f>$S$130*$H$130</f>
        <v>0</v>
      </c>
      <c r="AR130" s="6" t="s">
        <v>138</v>
      </c>
      <c r="AT130" s="6" t="s">
        <v>115</v>
      </c>
      <c r="AU130" s="6" t="s">
        <v>75</v>
      </c>
      <c r="AY130" s="6" t="s">
        <v>116</v>
      </c>
      <c r="BG130" s="134">
        <f>IF($N$130="zákl. přenesená",$J$130,0)</f>
        <v>0</v>
      </c>
      <c r="BJ130" s="6" t="s">
        <v>114</v>
      </c>
      <c r="BK130" s="134">
        <f>ROUND($I$130*$H$130,2)</f>
        <v>0</v>
      </c>
    </row>
    <row r="131" spans="2:63" s="6" customFormat="1" ht="15.75" customHeight="1">
      <c r="B131" s="23"/>
      <c r="C131" s="122" t="s">
        <v>244</v>
      </c>
      <c r="D131" s="122" t="s">
        <v>82</v>
      </c>
      <c r="E131" s="123" t="s">
        <v>160</v>
      </c>
      <c r="F131" s="124" t="s">
        <v>577</v>
      </c>
      <c r="G131" s="125" t="s">
        <v>562</v>
      </c>
      <c r="H131" s="126">
        <v>1</v>
      </c>
      <c r="I131" s="127"/>
      <c r="J131" s="128">
        <f>ROUND($I$131*$H$131,2)</f>
        <v>0</v>
      </c>
      <c r="K131" s="129"/>
      <c r="L131" s="43"/>
      <c r="M131" s="130"/>
      <c r="N131" s="131" t="s">
        <v>41</v>
      </c>
      <c r="O131" s="24"/>
      <c r="P131" s="24"/>
      <c r="Q131" s="132">
        <v>0</v>
      </c>
      <c r="R131" s="132">
        <f>$Q$131*$H$131</f>
        <v>0</v>
      </c>
      <c r="S131" s="132">
        <v>0</v>
      </c>
      <c r="T131" s="133">
        <f>$S$131*$H$131</f>
        <v>0</v>
      </c>
      <c r="AR131" s="6" t="s">
        <v>138</v>
      </c>
      <c r="AT131" s="6" t="s">
        <v>115</v>
      </c>
      <c r="AU131" s="6" t="s">
        <v>75</v>
      </c>
      <c r="AY131" s="6" t="s">
        <v>116</v>
      </c>
      <c r="BG131" s="134">
        <f>IF($N$131="zákl. přenesená",$J$131,0)</f>
        <v>0</v>
      </c>
      <c r="BJ131" s="6" t="s">
        <v>114</v>
      </c>
      <c r="BK131" s="134">
        <f>ROUND($I$131*$H$131,2)</f>
        <v>0</v>
      </c>
    </row>
    <row r="132" spans="2:63" s="6" customFormat="1" ht="15.75" customHeight="1">
      <c r="B132" s="23"/>
      <c r="C132" s="122" t="s">
        <v>247</v>
      </c>
      <c r="D132" s="122" t="s">
        <v>82</v>
      </c>
      <c r="E132" s="123" t="s">
        <v>163</v>
      </c>
      <c r="F132" s="124" t="s">
        <v>578</v>
      </c>
      <c r="G132" s="125" t="s">
        <v>562</v>
      </c>
      <c r="H132" s="126">
        <v>1</v>
      </c>
      <c r="I132" s="127"/>
      <c r="J132" s="128">
        <f>ROUND($I$132*$H$132,2)</f>
        <v>0</v>
      </c>
      <c r="K132" s="129"/>
      <c r="L132" s="43"/>
      <c r="M132" s="130"/>
      <c r="N132" s="131" t="s">
        <v>41</v>
      </c>
      <c r="O132" s="24"/>
      <c r="P132" s="24"/>
      <c r="Q132" s="132">
        <v>0</v>
      </c>
      <c r="R132" s="132">
        <f>$Q$132*$H$132</f>
        <v>0</v>
      </c>
      <c r="S132" s="132">
        <v>0</v>
      </c>
      <c r="T132" s="133">
        <f>$S$132*$H$132</f>
        <v>0</v>
      </c>
      <c r="AR132" s="6" t="s">
        <v>138</v>
      </c>
      <c r="AT132" s="6" t="s">
        <v>115</v>
      </c>
      <c r="AU132" s="6" t="s">
        <v>75</v>
      </c>
      <c r="AY132" s="6" t="s">
        <v>116</v>
      </c>
      <c r="BG132" s="134">
        <f>IF($N$132="zákl. přenesená",$J$132,0)</f>
        <v>0</v>
      </c>
      <c r="BJ132" s="6" t="s">
        <v>114</v>
      </c>
      <c r="BK132" s="134">
        <f>ROUND($I$132*$H$132,2)</f>
        <v>0</v>
      </c>
    </row>
    <row r="133" spans="2:63" s="6" customFormat="1" ht="15.75" customHeight="1">
      <c r="B133" s="23"/>
      <c r="C133" s="122" t="s">
        <v>251</v>
      </c>
      <c r="D133" s="122" t="s">
        <v>82</v>
      </c>
      <c r="E133" s="123" t="s">
        <v>166</v>
      </c>
      <c r="F133" s="124" t="s">
        <v>579</v>
      </c>
      <c r="G133" s="125" t="s">
        <v>562</v>
      </c>
      <c r="H133" s="126">
        <v>1</v>
      </c>
      <c r="I133" s="127"/>
      <c r="J133" s="128">
        <f>ROUND($I$133*$H$133,2)</f>
        <v>0</v>
      </c>
      <c r="K133" s="129"/>
      <c r="L133" s="43"/>
      <c r="M133" s="130"/>
      <c r="N133" s="131" t="s">
        <v>41</v>
      </c>
      <c r="O133" s="24"/>
      <c r="P133" s="24"/>
      <c r="Q133" s="132">
        <v>0</v>
      </c>
      <c r="R133" s="132">
        <f>$Q$133*$H$133</f>
        <v>0</v>
      </c>
      <c r="S133" s="132">
        <v>0</v>
      </c>
      <c r="T133" s="133">
        <f>$S$133*$H$133</f>
        <v>0</v>
      </c>
      <c r="AR133" s="6" t="s">
        <v>138</v>
      </c>
      <c r="AT133" s="6" t="s">
        <v>115</v>
      </c>
      <c r="AU133" s="6" t="s">
        <v>75</v>
      </c>
      <c r="AY133" s="6" t="s">
        <v>116</v>
      </c>
      <c r="BG133" s="134">
        <f>IF($N$133="zákl. přenesená",$J$133,0)</f>
        <v>0</v>
      </c>
      <c r="BJ133" s="6" t="s">
        <v>114</v>
      </c>
      <c r="BK133" s="134">
        <f>ROUND($I$133*$H$133,2)</f>
        <v>0</v>
      </c>
    </row>
    <row r="134" spans="2:63" s="6" customFormat="1" ht="15.75" customHeight="1">
      <c r="B134" s="23"/>
      <c r="C134" s="122" t="s">
        <v>254</v>
      </c>
      <c r="D134" s="122" t="s">
        <v>82</v>
      </c>
      <c r="E134" s="123" t="s">
        <v>170</v>
      </c>
      <c r="F134" s="124" t="s">
        <v>580</v>
      </c>
      <c r="G134" s="125" t="s">
        <v>562</v>
      </c>
      <c r="H134" s="126">
        <v>1</v>
      </c>
      <c r="I134" s="127"/>
      <c r="J134" s="128">
        <f>ROUND($I$134*$H$134,2)</f>
        <v>0</v>
      </c>
      <c r="K134" s="129"/>
      <c r="L134" s="43"/>
      <c r="M134" s="130"/>
      <c r="N134" s="131" t="s">
        <v>41</v>
      </c>
      <c r="O134" s="24"/>
      <c r="P134" s="24"/>
      <c r="Q134" s="132">
        <v>0</v>
      </c>
      <c r="R134" s="132">
        <f>$Q$134*$H$134</f>
        <v>0</v>
      </c>
      <c r="S134" s="132">
        <v>0</v>
      </c>
      <c r="T134" s="133">
        <f>$S$134*$H$134</f>
        <v>0</v>
      </c>
      <c r="AR134" s="6" t="s">
        <v>138</v>
      </c>
      <c r="AT134" s="6" t="s">
        <v>115</v>
      </c>
      <c r="AU134" s="6" t="s">
        <v>75</v>
      </c>
      <c r="AY134" s="6" t="s">
        <v>116</v>
      </c>
      <c r="BG134" s="134">
        <f>IF($N$134="zákl. přenesená",$J$134,0)</f>
        <v>0</v>
      </c>
      <c r="BJ134" s="6" t="s">
        <v>114</v>
      </c>
      <c r="BK134" s="134">
        <f>ROUND($I$134*$H$134,2)</f>
        <v>0</v>
      </c>
    </row>
    <row r="135" spans="2:63" s="6" customFormat="1" ht="15.75" customHeight="1">
      <c r="B135" s="23"/>
      <c r="C135" s="122" t="s">
        <v>259</v>
      </c>
      <c r="D135" s="122" t="s">
        <v>82</v>
      </c>
      <c r="E135" s="123" t="s">
        <v>173</v>
      </c>
      <c r="F135" s="124" t="s">
        <v>581</v>
      </c>
      <c r="G135" s="125" t="s">
        <v>562</v>
      </c>
      <c r="H135" s="126">
        <v>1</v>
      </c>
      <c r="I135" s="127"/>
      <c r="J135" s="128">
        <f>ROUND($I$135*$H$135,2)</f>
        <v>0</v>
      </c>
      <c r="K135" s="129"/>
      <c r="L135" s="43"/>
      <c r="M135" s="130"/>
      <c r="N135" s="131" t="s">
        <v>41</v>
      </c>
      <c r="O135" s="24"/>
      <c r="P135" s="24"/>
      <c r="Q135" s="132">
        <v>0</v>
      </c>
      <c r="R135" s="132">
        <f>$Q$135*$H$135</f>
        <v>0</v>
      </c>
      <c r="S135" s="132">
        <v>0</v>
      </c>
      <c r="T135" s="133">
        <f>$S$135*$H$135</f>
        <v>0</v>
      </c>
      <c r="AR135" s="6" t="s">
        <v>138</v>
      </c>
      <c r="AT135" s="6" t="s">
        <v>115</v>
      </c>
      <c r="AU135" s="6" t="s">
        <v>75</v>
      </c>
      <c r="AY135" s="6" t="s">
        <v>116</v>
      </c>
      <c r="BG135" s="134">
        <f>IF($N$135="zákl. přenesená",$J$135,0)</f>
        <v>0</v>
      </c>
      <c r="BJ135" s="6" t="s">
        <v>114</v>
      </c>
      <c r="BK135" s="134">
        <f>ROUND($I$135*$H$135,2)</f>
        <v>0</v>
      </c>
    </row>
    <row r="136" spans="2:63" s="6" customFormat="1" ht="15.75" customHeight="1">
      <c r="B136" s="23"/>
      <c r="C136" s="122" t="s">
        <v>264</v>
      </c>
      <c r="D136" s="122" t="s">
        <v>82</v>
      </c>
      <c r="E136" s="123" t="s">
        <v>176</v>
      </c>
      <c r="F136" s="124" t="s">
        <v>582</v>
      </c>
      <c r="G136" s="125" t="s">
        <v>562</v>
      </c>
      <c r="H136" s="126">
        <v>1</v>
      </c>
      <c r="I136" s="127"/>
      <c r="J136" s="128">
        <f>ROUND($I$136*$H$136,2)</f>
        <v>0</v>
      </c>
      <c r="K136" s="129"/>
      <c r="L136" s="43"/>
      <c r="M136" s="130"/>
      <c r="N136" s="131" t="s">
        <v>41</v>
      </c>
      <c r="O136" s="24"/>
      <c r="P136" s="24"/>
      <c r="Q136" s="132">
        <v>0</v>
      </c>
      <c r="R136" s="132">
        <f>$Q$136*$H$136</f>
        <v>0</v>
      </c>
      <c r="S136" s="132">
        <v>0</v>
      </c>
      <c r="T136" s="133">
        <f>$S$136*$H$136</f>
        <v>0</v>
      </c>
      <c r="AR136" s="6" t="s">
        <v>138</v>
      </c>
      <c r="AT136" s="6" t="s">
        <v>115</v>
      </c>
      <c r="AU136" s="6" t="s">
        <v>75</v>
      </c>
      <c r="AY136" s="6" t="s">
        <v>116</v>
      </c>
      <c r="BG136" s="134">
        <f>IF($N$136="zákl. přenesená",$J$136,0)</f>
        <v>0</v>
      </c>
      <c r="BJ136" s="6" t="s">
        <v>114</v>
      </c>
      <c r="BK136" s="134">
        <f>ROUND($I$136*$H$136,2)</f>
        <v>0</v>
      </c>
    </row>
    <row r="137" spans="2:63" s="6" customFormat="1" ht="15.75" customHeight="1">
      <c r="B137" s="23"/>
      <c r="C137" s="122" t="s">
        <v>267</v>
      </c>
      <c r="D137" s="122" t="s">
        <v>82</v>
      </c>
      <c r="E137" s="123" t="s">
        <v>179</v>
      </c>
      <c r="F137" s="124" t="s">
        <v>583</v>
      </c>
      <c r="G137" s="125" t="s">
        <v>562</v>
      </c>
      <c r="H137" s="126">
        <v>1</v>
      </c>
      <c r="I137" s="127"/>
      <c r="J137" s="128">
        <f>ROUND($I$137*$H$137,2)</f>
        <v>0</v>
      </c>
      <c r="K137" s="129"/>
      <c r="L137" s="43"/>
      <c r="M137" s="130"/>
      <c r="N137" s="131" t="s">
        <v>41</v>
      </c>
      <c r="O137" s="24"/>
      <c r="P137" s="24"/>
      <c r="Q137" s="132">
        <v>0</v>
      </c>
      <c r="R137" s="132">
        <f>$Q$137*$H$137</f>
        <v>0</v>
      </c>
      <c r="S137" s="132">
        <v>0</v>
      </c>
      <c r="T137" s="133">
        <f>$S$137*$H$137</f>
        <v>0</v>
      </c>
      <c r="AR137" s="6" t="s">
        <v>138</v>
      </c>
      <c r="AT137" s="6" t="s">
        <v>115</v>
      </c>
      <c r="AU137" s="6" t="s">
        <v>75</v>
      </c>
      <c r="AY137" s="6" t="s">
        <v>116</v>
      </c>
      <c r="BG137" s="134">
        <f>IF($N$137="zákl. přenesená",$J$137,0)</f>
        <v>0</v>
      </c>
      <c r="BJ137" s="6" t="s">
        <v>114</v>
      </c>
      <c r="BK137" s="134">
        <f>ROUND($I$137*$H$137,2)</f>
        <v>0</v>
      </c>
    </row>
    <row r="138" spans="2:63" s="6" customFormat="1" ht="15.75" customHeight="1">
      <c r="B138" s="23"/>
      <c r="C138" s="122" t="s">
        <v>271</v>
      </c>
      <c r="D138" s="122" t="s">
        <v>82</v>
      </c>
      <c r="E138" s="123" t="s">
        <v>6</v>
      </c>
      <c r="F138" s="124" t="s">
        <v>584</v>
      </c>
      <c r="G138" s="125" t="s">
        <v>562</v>
      </c>
      <c r="H138" s="126">
        <v>1</v>
      </c>
      <c r="I138" s="127"/>
      <c r="J138" s="128">
        <f>ROUND($I$138*$H$138,2)</f>
        <v>0</v>
      </c>
      <c r="K138" s="129"/>
      <c r="L138" s="43"/>
      <c r="M138" s="130"/>
      <c r="N138" s="131" t="s">
        <v>41</v>
      </c>
      <c r="O138" s="24"/>
      <c r="P138" s="24"/>
      <c r="Q138" s="132">
        <v>0</v>
      </c>
      <c r="R138" s="132">
        <f>$Q$138*$H$138</f>
        <v>0</v>
      </c>
      <c r="S138" s="132">
        <v>0</v>
      </c>
      <c r="T138" s="133">
        <f>$S$138*$H$138</f>
        <v>0</v>
      </c>
      <c r="AR138" s="6" t="s">
        <v>138</v>
      </c>
      <c r="AT138" s="6" t="s">
        <v>115</v>
      </c>
      <c r="AU138" s="6" t="s">
        <v>75</v>
      </c>
      <c r="AY138" s="6" t="s">
        <v>116</v>
      </c>
      <c r="BG138" s="134">
        <f>IF($N$138="zákl. přenesená",$J$138,0)</f>
        <v>0</v>
      </c>
      <c r="BJ138" s="6" t="s">
        <v>114</v>
      </c>
      <c r="BK138" s="134">
        <f>ROUND($I$138*$H$138,2)</f>
        <v>0</v>
      </c>
    </row>
    <row r="139" spans="2:63" s="6" customFormat="1" ht="15.75" customHeight="1">
      <c r="B139" s="23"/>
      <c r="C139" s="122" t="s">
        <v>274</v>
      </c>
      <c r="D139" s="122" t="s">
        <v>82</v>
      </c>
      <c r="E139" s="123" t="s">
        <v>184</v>
      </c>
      <c r="F139" s="124" t="s">
        <v>585</v>
      </c>
      <c r="G139" s="125" t="s">
        <v>562</v>
      </c>
      <c r="H139" s="126">
        <v>1</v>
      </c>
      <c r="I139" s="127"/>
      <c r="J139" s="128">
        <f>ROUND($I$139*$H$139,2)</f>
        <v>0</v>
      </c>
      <c r="K139" s="129"/>
      <c r="L139" s="43"/>
      <c r="M139" s="130"/>
      <c r="N139" s="131" t="s">
        <v>41</v>
      </c>
      <c r="O139" s="24"/>
      <c r="P139" s="24"/>
      <c r="Q139" s="132">
        <v>0</v>
      </c>
      <c r="R139" s="132">
        <f>$Q$139*$H$139</f>
        <v>0</v>
      </c>
      <c r="S139" s="132">
        <v>0</v>
      </c>
      <c r="T139" s="133">
        <f>$S$139*$H$139</f>
        <v>0</v>
      </c>
      <c r="AR139" s="6" t="s">
        <v>138</v>
      </c>
      <c r="AT139" s="6" t="s">
        <v>115</v>
      </c>
      <c r="AU139" s="6" t="s">
        <v>75</v>
      </c>
      <c r="AY139" s="6" t="s">
        <v>116</v>
      </c>
      <c r="BG139" s="134">
        <f>IF($N$139="zákl. přenesená",$J$139,0)</f>
        <v>0</v>
      </c>
      <c r="BJ139" s="6" t="s">
        <v>114</v>
      </c>
      <c r="BK139" s="134">
        <f>ROUND($I$139*$H$139,2)</f>
        <v>0</v>
      </c>
    </row>
    <row r="140" spans="2:63" s="6" customFormat="1" ht="15.75" customHeight="1">
      <c r="B140" s="23"/>
      <c r="C140" s="122" t="s">
        <v>278</v>
      </c>
      <c r="D140" s="122" t="s">
        <v>82</v>
      </c>
      <c r="E140" s="123" t="s">
        <v>187</v>
      </c>
      <c r="F140" s="124" t="s">
        <v>586</v>
      </c>
      <c r="G140" s="125" t="s">
        <v>562</v>
      </c>
      <c r="H140" s="126">
        <v>1</v>
      </c>
      <c r="I140" s="127"/>
      <c r="J140" s="128">
        <f>ROUND($I$140*$H$140,2)</f>
        <v>0</v>
      </c>
      <c r="K140" s="129"/>
      <c r="L140" s="43"/>
      <c r="M140" s="130"/>
      <c r="N140" s="131" t="s">
        <v>41</v>
      </c>
      <c r="O140" s="24"/>
      <c r="P140" s="24"/>
      <c r="Q140" s="132">
        <v>0</v>
      </c>
      <c r="R140" s="132">
        <f>$Q$140*$H$140</f>
        <v>0</v>
      </c>
      <c r="S140" s="132">
        <v>0</v>
      </c>
      <c r="T140" s="133">
        <f>$S$140*$H$140</f>
        <v>0</v>
      </c>
      <c r="AR140" s="6" t="s">
        <v>138</v>
      </c>
      <c r="AT140" s="6" t="s">
        <v>115</v>
      </c>
      <c r="AU140" s="6" t="s">
        <v>75</v>
      </c>
      <c r="AY140" s="6" t="s">
        <v>116</v>
      </c>
      <c r="BG140" s="134">
        <f>IF($N$140="zákl. přenesená",$J$140,0)</f>
        <v>0</v>
      </c>
      <c r="BJ140" s="6" t="s">
        <v>114</v>
      </c>
      <c r="BK140" s="134">
        <f>ROUND($I$140*$H$140,2)</f>
        <v>0</v>
      </c>
    </row>
    <row r="141" spans="2:63" s="6" customFormat="1" ht="15.75" customHeight="1">
      <c r="B141" s="23"/>
      <c r="C141" s="122" t="s">
        <v>281</v>
      </c>
      <c r="D141" s="122" t="s">
        <v>82</v>
      </c>
      <c r="E141" s="123" t="s">
        <v>190</v>
      </c>
      <c r="F141" s="124" t="s">
        <v>587</v>
      </c>
      <c r="G141" s="125" t="s">
        <v>562</v>
      </c>
      <c r="H141" s="126">
        <v>1</v>
      </c>
      <c r="I141" s="127"/>
      <c r="J141" s="128">
        <f>ROUND($I$141*$H$141,2)</f>
        <v>0</v>
      </c>
      <c r="K141" s="129"/>
      <c r="L141" s="43"/>
      <c r="M141" s="130"/>
      <c r="N141" s="131" t="s">
        <v>41</v>
      </c>
      <c r="O141" s="24"/>
      <c r="P141" s="24"/>
      <c r="Q141" s="132">
        <v>0</v>
      </c>
      <c r="R141" s="132">
        <f>$Q$141*$H$141</f>
        <v>0</v>
      </c>
      <c r="S141" s="132">
        <v>0</v>
      </c>
      <c r="T141" s="133">
        <f>$S$141*$H$141</f>
        <v>0</v>
      </c>
      <c r="AR141" s="6" t="s">
        <v>138</v>
      </c>
      <c r="AT141" s="6" t="s">
        <v>115</v>
      </c>
      <c r="AU141" s="6" t="s">
        <v>75</v>
      </c>
      <c r="AY141" s="6" t="s">
        <v>116</v>
      </c>
      <c r="BG141" s="134">
        <f>IF($N$141="zákl. přenesená",$J$141,0)</f>
        <v>0</v>
      </c>
      <c r="BJ141" s="6" t="s">
        <v>114</v>
      </c>
      <c r="BK141" s="134">
        <f>ROUND($I$141*$H$141,2)</f>
        <v>0</v>
      </c>
    </row>
    <row r="142" spans="2:63" s="6" customFormat="1" ht="15.75" customHeight="1">
      <c r="B142" s="23"/>
      <c r="C142" s="122" t="s">
        <v>284</v>
      </c>
      <c r="D142" s="122" t="s">
        <v>82</v>
      </c>
      <c r="E142" s="123" t="s">
        <v>193</v>
      </c>
      <c r="F142" s="124" t="s">
        <v>588</v>
      </c>
      <c r="G142" s="125" t="s">
        <v>562</v>
      </c>
      <c r="H142" s="126">
        <v>1</v>
      </c>
      <c r="I142" s="127"/>
      <c r="J142" s="128">
        <f>ROUND($I$142*$H$142,2)</f>
        <v>0</v>
      </c>
      <c r="K142" s="129"/>
      <c r="L142" s="43"/>
      <c r="M142" s="130"/>
      <c r="N142" s="131" t="s">
        <v>41</v>
      </c>
      <c r="O142" s="24"/>
      <c r="P142" s="24"/>
      <c r="Q142" s="132">
        <v>0</v>
      </c>
      <c r="R142" s="132">
        <f>$Q$142*$H$142</f>
        <v>0</v>
      </c>
      <c r="S142" s="132">
        <v>0</v>
      </c>
      <c r="T142" s="133">
        <f>$S$142*$H$142</f>
        <v>0</v>
      </c>
      <c r="AR142" s="6" t="s">
        <v>138</v>
      </c>
      <c r="AT142" s="6" t="s">
        <v>115</v>
      </c>
      <c r="AU142" s="6" t="s">
        <v>75</v>
      </c>
      <c r="AY142" s="6" t="s">
        <v>116</v>
      </c>
      <c r="BG142" s="134">
        <f>IF($N$142="zákl. přenesená",$J$142,0)</f>
        <v>0</v>
      </c>
      <c r="BJ142" s="6" t="s">
        <v>114</v>
      </c>
      <c r="BK142" s="134">
        <f>ROUND($I$142*$H$142,2)</f>
        <v>0</v>
      </c>
    </row>
    <row r="143" spans="2:63" s="172" customFormat="1" ht="37.5" customHeight="1">
      <c r="B143" s="173"/>
      <c r="C143" s="174"/>
      <c r="D143" s="174" t="s">
        <v>65</v>
      </c>
      <c r="E143" s="175" t="s">
        <v>79</v>
      </c>
      <c r="F143" s="175" t="s">
        <v>80</v>
      </c>
      <c r="G143" s="176"/>
      <c r="H143" s="174"/>
      <c r="I143" s="174"/>
      <c r="J143" s="177">
        <f>$BK$143</f>
        <v>0</v>
      </c>
      <c r="K143" s="174"/>
      <c r="L143" s="178"/>
      <c r="M143" s="179"/>
      <c r="N143" s="174"/>
      <c r="O143" s="174"/>
      <c r="P143" s="180">
        <f>$P$144+$P$146+$P$157</f>
        <v>0</v>
      </c>
      <c r="Q143" s="174"/>
      <c r="R143" s="180">
        <f>$R$144+$R$146+$R$157</f>
        <v>0</v>
      </c>
      <c r="S143" s="174"/>
      <c r="T143" s="181">
        <f>$T$144+$T$146+$T$157</f>
        <v>0</v>
      </c>
      <c r="AR143" s="182" t="s">
        <v>73</v>
      </c>
      <c r="AT143" s="182" t="s">
        <v>65</v>
      </c>
      <c r="AU143" s="183" t="s">
        <v>66</v>
      </c>
      <c r="AY143" s="183" t="s">
        <v>116</v>
      </c>
      <c r="BK143" s="184">
        <f>$BK$144+$BK$146+$BK$157</f>
        <v>0</v>
      </c>
    </row>
    <row r="144" spans="2:63" s="172" customFormat="1" ht="21" customHeight="1">
      <c r="B144" s="173"/>
      <c r="C144" s="174"/>
      <c r="D144" s="174" t="s">
        <v>65</v>
      </c>
      <c r="E144" s="185" t="s">
        <v>73</v>
      </c>
      <c r="F144" s="185" t="s">
        <v>560</v>
      </c>
      <c r="G144" s="186"/>
      <c r="H144" s="174"/>
      <c r="I144" s="174"/>
      <c r="J144" s="187">
        <f>$BK$144</f>
        <v>0</v>
      </c>
      <c r="K144" s="174"/>
      <c r="L144" s="178"/>
      <c r="M144" s="179"/>
      <c r="N144" s="174"/>
      <c r="O144" s="174"/>
      <c r="P144" s="180">
        <f>$P$145</f>
        <v>0</v>
      </c>
      <c r="Q144" s="174"/>
      <c r="R144" s="180">
        <f>$R$145</f>
        <v>0</v>
      </c>
      <c r="S144" s="174"/>
      <c r="T144" s="181">
        <f>$T$145</f>
        <v>0</v>
      </c>
      <c r="AR144" s="188" t="s">
        <v>73</v>
      </c>
      <c r="AT144" s="188" t="s">
        <v>65</v>
      </c>
      <c r="AU144" s="183" t="s">
        <v>73</v>
      </c>
      <c r="AY144" s="183" t="s">
        <v>116</v>
      </c>
      <c r="BK144" s="184">
        <f>$BK$145</f>
        <v>0</v>
      </c>
    </row>
    <row r="145" spans="2:63" s="6" customFormat="1" ht="15.75" customHeight="1">
      <c r="B145" s="23"/>
      <c r="C145" s="122" t="s">
        <v>287</v>
      </c>
      <c r="D145" s="122" t="s">
        <v>82</v>
      </c>
      <c r="E145" s="123" t="s">
        <v>73</v>
      </c>
      <c r="F145" s="124" t="s">
        <v>561</v>
      </c>
      <c r="G145" s="125" t="s">
        <v>562</v>
      </c>
      <c r="H145" s="126">
        <v>1</v>
      </c>
      <c r="I145" s="127"/>
      <c r="J145" s="128">
        <f>ROUND($I$145*$H$145,2)</f>
        <v>0</v>
      </c>
      <c r="K145" s="129"/>
      <c r="L145" s="43"/>
      <c r="M145" s="130"/>
      <c r="N145" s="131" t="s">
        <v>41</v>
      </c>
      <c r="O145" s="24"/>
      <c r="P145" s="24"/>
      <c r="Q145" s="132">
        <v>0</v>
      </c>
      <c r="R145" s="132">
        <f>$Q$145*$H$145</f>
        <v>0</v>
      </c>
      <c r="S145" s="132">
        <v>0</v>
      </c>
      <c r="T145" s="133">
        <f>$S$145*$H$145</f>
        <v>0</v>
      </c>
      <c r="AR145" s="6" t="s">
        <v>138</v>
      </c>
      <c r="AT145" s="6" t="s">
        <v>115</v>
      </c>
      <c r="AU145" s="6" t="s">
        <v>75</v>
      </c>
      <c r="AY145" s="6" t="s">
        <v>116</v>
      </c>
      <c r="BG145" s="134">
        <f>IF($N$145="zákl. přenesená",$J$145,0)</f>
        <v>0</v>
      </c>
      <c r="BJ145" s="6" t="s">
        <v>114</v>
      </c>
      <c r="BK145" s="134">
        <f>ROUND($I$145*$H$145,2)</f>
        <v>0</v>
      </c>
    </row>
    <row r="146" spans="2:63" s="172" customFormat="1" ht="30.75" customHeight="1">
      <c r="B146" s="173"/>
      <c r="C146" s="174"/>
      <c r="D146" s="174" t="s">
        <v>65</v>
      </c>
      <c r="E146" s="185" t="s">
        <v>75</v>
      </c>
      <c r="F146" s="185" t="s">
        <v>563</v>
      </c>
      <c r="G146" s="186"/>
      <c r="H146" s="174"/>
      <c r="I146" s="174"/>
      <c r="J146" s="187">
        <f>$BK$146</f>
        <v>0</v>
      </c>
      <c r="K146" s="174"/>
      <c r="L146" s="178"/>
      <c r="M146" s="179"/>
      <c r="N146" s="174"/>
      <c r="O146" s="174"/>
      <c r="P146" s="180">
        <f>SUM($P$147:$P$156)</f>
        <v>0</v>
      </c>
      <c r="Q146" s="174"/>
      <c r="R146" s="180">
        <f>SUM($R$147:$R$156)</f>
        <v>0</v>
      </c>
      <c r="S146" s="174"/>
      <c r="T146" s="181">
        <f>SUM($T$147:$T$156)</f>
        <v>0</v>
      </c>
      <c r="AR146" s="188" t="s">
        <v>73</v>
      </c>
      <c r="AT146" s="188" t="s">
        <v>65</v>
      </c>
      <c r="AU146" s="183" t="s">
        <v>73</v>
      </c>
      <c r="AY146" s="183" t="s">
        <v>116</v>
      </c>
      <c r="BK146" s="184">
        <f>SUM($BK$147:$BK$156)</f>
        <v>0</v>
      </c>
    </row>
    <row r="147" spans="2:63" s="6" customFormat="1" ht="15.75" customHeight="1">
      <c r="B147" s="23"/>
      <c r="C147" s="122" t="s">
        <v>288</v>
      </c>
      <c r="D147" s="122" t="s">
        <v>82</v>
      </c>
      <c r="E147" s="123" t="s">
        <v>75</v>
      </c>
      <c r="F147" s="124" t="s">
        <v>564</v>
      </c>
      <c r="G147" s="125" t="s">
        <v>562</v>
      </c>
      <c r="H147" s="126">
        <v>1</v>
      </c>
      <c r="I147" s="127"/>
      <c r="J147" s="128">
        <f>ROUND($I$147*$H$147,2)</f>
        <v>0</v>
      </c>
      <c r="K147" s="129"/>
      <c r="L147" s="43"/>
      <c r="M147" s="130"/>
      <c r="N147" s="131" t="s">
        <v>41</v>
      </c>
      <c r="O147" s="24"/>
      <c r="P147" s="24"/>
      <c r="Q147" s="132">
        <v>0</v>
      </c>
      <c r="R147" s="132">
        <f>$Q$147*$H$147</f>
        <v>0</v>
      </c>
      <c r="S147" s="132">
        <v>0</v>
      </c>
      <c r="T147" s="133">
        <f>$S$147*$H$147</f>
        <v>0</v>
      </c>
      <c r="AR147" s="6" t="s">
        <v>138</v>
      </c>
      <c r="AT147" s="6" t="s">
        <v>115</v>
      </c>
      <c r="AU147" s="6" t="s">
        <v>75</v>
      </c>
      <c r="AY147" s="6" t="s">
        <v>116</v>
      </c>
      <c r="BG147" s="134">
        <f>IF($N$147="zákl. přenesená",$J$147,0)</f>
        <v>0</v>
      </c>
      <c r="BJ147" s="6" t="s">
        <v>114</v>
      </c>
      <c r="BK147" s="134">
        <f>ROUND($I$147*$H$147,2)</f>
        <v>0</v>
      </c>
    </row>
    <row r="148" spans="2:63" s="6" customFormat="1" ht="15.75" customHeight="1">
      <c r="B148" s="23"/>
      <c r="C148" s="122" t="s">
        <v>289</v>
      </c>
      <c r="D148" s="122" t="s">
        <v>82</v>
      </c>
      <c r="E148" s="123" t="s">
        <v>122</v>
      </c>
      <c r="F148" s="124" t="s">
        <v>565</v>
      </c>
      <c r="G148" s="125" t="s">
        <v>562</v>
      </c>
      <c r="H148" s="126">
        <v>1</v>
      </c>
      <c r="I148" s="127"/>
      <c r="J148" s="128">
        <f>ROUND($I$148*$H$148,2)</f>
        <v>0</v>
      </c>
      <c r="K148" s="129"/>
      <c r="L148" s="43"/>
      <c r="M148" s="130"/>
      <c r="N148" s="131" t="s">
        <v>41</v>
      </c>
      <c r="O148" s="24"/>
      <c r="P148" s="24"/>
      <c r="Q148" s="132">
        <v>0</v>
      </c>
      <c r="R148" s="132">
        <f>$Q$148*$H$148</f>
        <v>0</v>
      </c>
      <c r="S148" s="132">
        <v>0</v>
      </c>
      <c r="T148" s="133">
        <f>$S$148*$H$148</f>
        <v>0</v>
      </c>
      <c r="AR148" s="6" t="s">
        <v>138</v>
      </c>
      <c r="AT148" s="6" t="s">
        <v>115</v>
      </c>
      <c r="AU148" s="6" t="s">
        <v>75</v>
      </c>
      <c r="AY148" s="6" t="s">
        <v>116</v>
      </c>
      <c r="BG148" s="134">
        <f>IF($N$148="zákl. přenesená",$J$148,0)</f>
        <v>0</v>
      </c>
      <c r="BJ148" s="6" t="s">
        <v>114</v>
      </c>
      <c r="BK148" s="134">
        <f>ROUND($I$148*$H$148,2)</f>
        <v>0</v>
      </c>
    </row>
    <row r="149" spans="2:63" s="6" customFormat="1" ht="15.75" customHeight="1">
      <c r="B149" s="23"/>
      <c r="C149" s="122" t="s">
        <v>293</v>
      </c>
      <c r="D149" s="122" t="s">
        <v>82</v>
      </c>
      <c r="E149" s="123" t="s">
        <v>114</v>
      </c>
      <c r="F149" s="124" t="s">
        <v>566</v>
      </c>
      <c r="G149" s="125" t="s">
        <v>562</v>
      </c>
      <c r="H149" s="126">
        <v>1</v>
      </c>
      <c r="I149" s="127"/>
      <c r="J149" s="128">
        <f>ROUND($I$149*$H$149,2)</f>
        <v>0</v>
      </c>
      <c r="K149" s="129"/>
      <c r="L149" s="43"/>
      <c r="M149" s="130"/>
      <c r="N149" s="131" t="s">
        <v>41</v>
      </c>
      <c r="O149" s="24"/>
      <c r="P149" s="24"/>
      <c r="Q149" s="132">
        <v>0</v>
      </c>
      <c r="R149" s="132">
        <f>$Q$149*$H$149</f>
        <v>0</v>
      </c>
      <c r="S149" s="132">
        <v>0</v>
      </c>
      <c r="T149" s="133">
        <f>$S$149*$H$149</f>
        <v>0</v>
      </c>
      <c r="AR149" s="6" t="s">
        <v>138</v>
      </c>
      <c r="AT149" s="6" t="s">
        <v>115</v>
      </c>
      <c r="AU149" s="6" t="s">
        <v>75</v>
      </c>
      <c r="AY149" s="6" t="s">
        <v>116</v>
      </c>
      <c r="BG149" s="134">
        <f>IF($N$149="zákl. přenesená",$J$149,0)</f>
        <v>0</v>
      </c>
      <c r="BJ149" s="6" t="s">
        <v>114</v>
      </c>
      <c r="BK149" s="134">
        <f>ROUND($I$149*$H$149,2)</f>
        <v>0</v>
      </c>
    </row>
    <row r="150" spans="2:63" s="6" customFormat="1" ht="15.75" customHeight="1">
      <c r="B150" s="23"/>
      <c r="C150" s="122" t="s">
        <v>297</v>
      </c>
      <c r="D150" s="122" t="s">
        <v>82</v>
      </c>
      <c r="E150" s="123" t="s">
        <v>127</v>
      </c>
      <c r="F150" s="124" t="s">
        <v>567</v>
      </c>
      <c r="G150" s="125" t="s">
        <v>562</v>
      </c>
      <c r="H150" s="126">
        <v>1</v>
      </c>
      <c r="I150" s="127"/>
      <c r="J150" s="128">
        <f>ROUND($I$150*$H$150,2)</f>
        <v>0</v>
      </c>
      <c r="K150" s="129"/>
      <c r="L150" s="43"/>
      <c r="M150" s="130"/>
      <c r="N150" s="131" t="s">
        <v>41</v>
      </c>
      <c r="O150" s="24"/>
      <c r="P150" s="24"/>
      <c r="Q150" s="132">
        <v>0</v>
      </c>
      <c r="R150" s="132">
        <f>$Q$150*$H$150</f>
        <v>0</v>
      </c>
      <c r="S150" s="132">
        <v>0</v>
      </c>
      <c r="T150" s="133">
        <f>$S$150*$H$150</f>
        <v>0</v>
      </c>
      <c r="AR150" s="6" t="s">
        <v>138</v>
      </c>
      <c r="AT150" s="6" t="s">
        <v>115</v>
      </c>
      <c r="AU150" s="6" t="s">
        <v>75</v>
      </c>
      <c r="AY150" s="6" t="s">
        <v>116</v>
      </c>
      <c r="BG150" s="134">
        <f>IF($N$150="zákl. přenesená",$J$150,0)</f>
        <v>0</v>
      </c>
      <c r="BJ150" s="6" t="s">
        <v>114</v>
      </c>
      <c r="BK150" s="134">
        <f>ROUND($I$150*$H$150,2)</f>
        <v>0</v>
      </c>
    </row>
    <row r="151" spans="2:63" s="6" customFormat="1" ht="15.75" customHeight="1">
      <c r="B151" s="23"/>
      <c r="C151" s="122" t="s">
        <v>300</v>
      </c>
      <c r="D151" s="122" t="s">
        <v>82</v>
      </c>
      <c r="E151" s="123" t="s">
        <v>130</v>
      </c>
      <c r="F151" s="124" t="s">
        <v>568</v>
      </c>
      <c r="G151" s="125" t="s">
        <v>562</v>
      </c>
      <c r="H151" s="126">
        <v>1</v>
      </c>
      <c r="I151" s="127"/>
      <c r="J151" s="128">
        <f>ROUND($I$151*$H$151,2)</f>
        <v>0</v>
      </c>
      <c r="K151" s="129"/>
      <c r="L151" s="43"/>
      <c r="M151" s="130"/>
      <c r="N151" s="131" t="s">
        <v>41</v>
      </c>
      <c r="O151" s="24"/>
      <c r="P151" s="24"/>
      <c r="Q151" s="132">
        <v>0</v>
      </c>
      <c r="R151" s="132">
        <f>$Q$151*$H$151</f>
        <v>0</v>
      </c>
      <c r="S151" s="132">
        <v>0</v>
      </c>
      <c r="T151" s="133">
        <f>$S$151*$H$151</f>
        <v>0</v>
      </c>
      <c r="AR151" s="6" t="s">
        <v>138</v>
      </c>
      <c r="AT151" s="6" t="s">
        <v>115</v>
      </c>
      <c r="AU151" s="6" t="s">
        <v>75</v>
      </c>
      <c r="AY151" s="6" t="s">
        <v>116</v>
      </c>
      <c r="BG151" s="134">
        <f>IF($N$151="zákl. přenesená",$J$151,0)</f>
        <v>0</v>
      </c>
      <c r="BJ151" s="6" t="s">
        <v>114</v>
      </c>
      <c r="BK151" s="134">
        <f>ROUND($I$151*$H$151,2)</f>
        <v>0</v>
      </c>
    </row>
    <row r="152" spans="2:63" s="6" customFormat="1" ht="15.75" customHeight="1">
      <c r="B152" s="23"/>
      <c r="C152" s="122" t="s">
        <v>303</v>
      </c>
      <c r="D152" s="122" t="s">
        <v>82</v>
      </c>
      <c r="E152" s="123" t="s">
        <v>135</v>
      </c>
      <c r="F152" s="124" t="s">
        <v>569</v>
      </c>
      <c r="G152" s="125" t="s">
        <v>562</v>
      </c>
      <c r="H152" s="126">
        <v>1</v>
      </c>
      <c r="I152" s="127"/>
      <c r="J152" s="128">
        <f>ROUND($I$152*$H$152,2)</f>
        <v>0</v>
      </c>
      <c r="K152" s="129"/>
      <c r="L152" s="43"/>
      <c r="M152" s="130"/>
      <c r="N152" s="131" t="s">
        <v>41</v>
      </c>
      <c r="O152" s="24"/>
      <c r="P152" s="24"/>
      <c r="Q152" s="132">
        <v>0</v>
      </c>
      <c r="R152" s="132">
        <f>$Q$152*$H$152</f>
        <v>0</v>
      </c>
      <c r="S152" s="132">
        <v>0</v>
      </c>
      <c r="T152" s="133">
        <f>$S$152*$H$152</f>
        <v>0</v>
      </c>
      <c r="AR152" s="6" t="s">
        <v>138</v>
      </c>
      <c r="AT152" s="6" t="s">
        <v>115</v>
      </c>
      <c r="AU152" s="6" t="s">
        <v>75</v>
      </c>
      <c r="AY152" s="6" t="s">
        <v>116</v>
      </c>
      <c r="BG152" s="134">
        <f>IF($N$152="zákl. přenesená",$J$152,0)</f>
        <v>0</v>
      </c>
      <c r="BJ152" s="6" t="s">
        <v>114</v>
      </c>
      <c r="BK152" s="134">
        <f>ROUND($I$152*$H$152,2)</f>
        <v>0</v>
      </c>
    </row>
    <row r="153" spans="2:63" s="6" customFormat="1" ht="15.75" customHeight="1">
      <c r="B153" s="23"/>
      <c r="C153" s="122" t="s">
        <v>306</v>
      </c>
      <c r="D153" s="122" t="s">
        <v>82</v>
      </c>
      <c r="E153" s="123" t="s">
        <v>138</v>
      </c>
      <c r="F153" s="124" t="s">
        <v>570</v>
      </c>
      <c r="G153" s="125" t="s">
        <v>562</v>
      </c>
      <c r="H153" s="126">
        <v>1</v>
      </c>
      <c r="I153" s="127"/>
      <c r="J153" s="128">
        <f>ROUND($I$153*$H$153,2)</f>
        <v>0</v>
      </c>
      <c r="K153" s="129"/>
      <c r="L153" s="43"/>
      <c r="M153" s="130"/>
      <c r="N153" s="131" t="s">
        <v>41</v>
      </c>
      <c r="O153" s="24"/>
      <c r="P153" s="24"/>
      <c r="Q153" s="132">
        <v>0</v>
      </c>
      <c r="R153" s="132">
        <f>$Q$153*$H$153</f>
        <v>0</v>
      </c>
      <c r="S153" s="132">
        <v>0</v>
      </c>
      <c r="T153" s="133">
        <f>$S$153*$H$153</f>
        <v>0</v>
      </c>
      <c r="AR153" s="6" t="s">
        <v>138</v>
      </c>
      <c r="AT153" s="6" t="s">
        <v>115</v>
      </c>
      <c r="AU153" s="6" t="s">
        <v>75</v>
      </c>
      <c r="AY153" s="6" t="s">
        <v>116</v>
      </c>
      <c r="BG153" s="134">
        <f>IF($N$153="zákl. přenesená",$J$153,0)</f>
        <v>0</v>
      </c>
      <c r="BJ153" s="6" t="s">
        <v>114</v>
      </c>
      <c r="BK153" s="134">
        <f>ROUND($I$153*$H$153,2)</f>
        <v>0</v>
      </c>
    </row>
    <row r="154" spans="2:63" s="6" customFormat="1" ht="15.75" customHeight="1">
      <c r="B154" s="23"/>
      <c r="C154" s="122" t="s">
        <v>309</v>
      </c>
      <c r="D154" s="122" t="s">
        <v>82</v>
      </c>
      <c r="E154" s="123" t="s">
        <v>143</v>
      </c>
      <c r="F154" s="124" t="s">
        <v>571</v>
      </c>
      <c r="G154" s="125" t="s">
        <v>562</v>
      </c>
      <c r="H154" s="126">
        <v>1</v>
      </c>
      <c r="I154" s="127"/>
      <c r="J154" s="128">
        <f>ROUND($I$154*$H$154,2)</f>
        <v>0</v>
      </c>
      <c r="K154" s="129"/>
      <c r="L154" s="43"/>
      <c r="M154" s="130"/>
      <c r="N154" s="131" t="s">
        <v>41</v>
      </c>
      <c r="O154" s="24"/>
      <c r="P154" s="24"/>
      <c r="Q154" s="132">
        <v>0</v>
      </c>
      <c r="R154" s="132">
        <f>$Q$154*$H$154</f>
        <v>0</v>
      </c>
      <c r="S154" s="132">
        <v>0</v>
      </c>
      <c r="T154" s="133">
        <f>$S$154*$H$154</f>
        <v>0</v>
      </c>
      <c r="AR154" s="6" t="s">
        <v>138</v>
      </c>
      <c r="AT154" s="6" t="s">
        <v>115</v>
      </c>
      <c r="AU154" s="6" t="s">
        <v>75</v>
      </c>
      <c r="AY154" s="6" t="s">
        <v>116</v>
      </c>
      <c r="BG154" s="134">
        <f>IF($N$154="zákl. přenesená",$J$154,0)</f>
        <v>0</v>
      </c>
      <c r="BJ154" s="6" t="s">
        <v>114</v>
      </c>
      <c r="BK154" s="134">
        <f>ROUND($I$154*$H$154,2)</f>
        <v>0</v>
      </c>
    </row>
    <row r="155" spans="2:63" s="6" customFormat="1" ht="15.75" customHeight="1">
      <c r="B155" s="23"/>
      <c r="C155" s="122" t="s">
        <v>313</v>
      </c>
      <c r="D155" s="122" t="s">
        <v>82</v>
      </c>
      <c r="E155" s="123" t="s">
        <v>7</v>
      </c>
      <c r="F155" s="124" t="s">
        <v>572</v>
      </c>
      <c r="G155" s="125" t="s">
        <v>562</v>
      </c>
      <c r="H155" s="126">
        <v>1</v>
      </c>
      <c r="I155" s="127"/>
      <c r="J155" s="128">
        <f>ROUND($I$155*$H$155,2)</f>
        <v>0</v>
      </c>
      <c r="K155" s="129"/>
      <c r="L155" s="43"/>
      <c r="M155" s="130"/>
      <c r="N155" s="131" t="s">
        <v>41</v>
      </c>
      <c r="O155" s="24"/>
      <c r="P155" s="24"/>
      <c r="Q155" s="132">
        <v>0</v>
      </c>
      <c r="R155" s="132">
        <f>$Q$155*$H$155</f>
        <v>0</v>
      </c>
      <c r="S155" s="132">
        <v>0</v>
      </c>
      <c r="T155" s="133">
        <f>$S$155*$H$155</f>
        <v>0</v>
      </c>
      <c r="AR155" s="6" t="s">
        <v>138</v>
      </c>
      <c r="AT155" s="6" t="s">
        <v>115</v>
      </c>
      <c r="AU155" s="6" t="s">
        <v>75</v>
      </c>
      <c r="AY155" s="6" t="s">
        <v>116</v>
      </c>
      <c r="BG155" s="134">
        <f>IF($N$155="zákl. přenesená",$J$155,0)</f>
        <v>0</v>
      </c>
      <c r="BJ155" s="6" t="s">
        <v>114</v>
      </c>
      <c r="BK155" s="134">
        <f>ROUND($I$155*$H$155,2)</f>
        <v>0</v>
      </c>
    </row>
    <row r="156" spans="2:63" s="6" customFormat="1" ht="15.75" customHeight="1">
      <c r="B156" s="23"/>
      <c r="C156" s="122" t="s">
        <v>317</v>
      </c>
      <c r="D156" s="122" t="s">
        <v>82</v>
      </c>
      <c r="E156" s="123" t="s">
        <v>150</v>
      </c>
      <c r="F156" s="124" t="s">
        <v>573</v>
      </c>
      <c r="G156" s="125" t="s">
        <v>562</v>
      </c>
      <c r="H156" s="126">
        <v>1</v>
      </c>
      <c r="I156" s="127"/>
      <c r="J156" s="128">
        <f>ROUND($I$156*$H$156,2)</f>
        <v>0</v>
      </c>
      <c r="K156" s="129"/>
      <c r="L156" s="43"/>
      <c r="M156" s="130"/>
      <c r="N156" s="131" t="s">
        <v>41</v>
      </c>
      <c r="O156" s="24"/>
      <c r="P156" s="24"/>
      <c r="Q156" s="132">
        <v>0</v>
      </c>
      <c r="R156" s="132">
        <f>$Q$156*$H$156</f>
        <v>0</v>
      </c>
      <c r="S156" s="132">
        <v>0</v>
      </c>
      <c r="T156" s="133">
        <f>$S$156*$H$156</f>
        <v>0</v>
      </c>
      <c r="AR156" s="6" t="s">
        <v>138</v>
      </c>
      <c r="AT156" s="6" t="s">
        <v>115</v>
      </c>
      <c r="AU156" s="6" t="s">
        <v>75</v>
      </c>
      <c r="AY156" s="6" t="s">
        <v>116</v>
      </c>
      <c r="BG156" s="134">
        <f>IF($N$156="zákl. přenesená",$J$156,0)</f>
        <v>0</v>
      </c>
      <c r="BJ156" s="6" t="s">
        <v>114</v>
      </c>
      <c r="BK156" s="134">
        <f>ROUND($I$156*$H$156,2)</f>
        <v>0</v>
      </c>
    </row>
    <row r="157" spans="2:63" s="172" customFormat="1" ht="30.75" customHeight="1">
      <c r="B157" s="173"/>
      <c r="C157" s="174"/>
      <c r="D157" s="174" t="s">
        <v>65</v>
      </c>
      <c r="E157" s="185" t="s">
        <v>122</v>
      </c>
      <c r="F157" s="185" t="s">
        <v>574</v>
      </c>
      <c r="G157" s="186"/>
      <c r="H157" s="174"/>
      <c r="I157" s="174"/>
      <c r="J157" s="187">
        <f>$BK$157</f>
        <v>0</v>
      </c>
      <c r="K157" s="174"/>
      <c r="L157" s="178"/>
      <c r="M157" s="179"/>
      <c r="N157" s="174"/>
      <c r="O157" s="174"/>
      <c r="P157" s="180">
        <f>SUM($P$158:$P$171)</f>
        <v>0</v>
      </c>
      <c r="Q157" s="174"/>
      <c r="R157" s="180">
        <f>SUM($R$158:$R$171)</f>
        <v>0</v>
      </c>
      <c r="S157" s="174"/>
      <c r="T157" s="181">
        <f>SUM($T$158:$T$171)</f>
        <v>0</v>
      </c>
      <c r="AR157" s="188" t="s">
        <v>73</v>
      </c>
      <c r="AT157" s="188" t="s">
        <v>65</v>
      </c>
      <c r="AU157" s="183" t="s">
        <v>73</v>
      </c>
      <c r="AY157" s="183" t="s">
        <v>116</v>
      </c>
      <c r="BK157" s="184">
        <f>SUM($BK$158:$BK$171)</f>
        <v>0</v>
      </c>
    </row>
    <row r="158" spans="2:63" s="6" customFormat="1" ht="15.75" customHeight="1">
      <c r="B158" s="23"/>
      <c r="C158" s="122" t="s">
        <v>321</v>
      </c>
      <c r="D158" s="122" t="s">
        <v>82</v>
      </c>
      <c r="E158" s="123" t="s">
        <v>153</v>
      </c>
      <c r="F158" s="124" t="s">
        <v>575</v>
      </c>
      <c r="G158" s="125" t="s">
        <v>562</v>
      </c>
      <c r="H158" s="126">
        <v>1</v>
      </c>
      <c r="I158" s="127"/>
      <c r="J158" s="128">
        <f>ROUND($I$158*$H$158,2)</f>
        <v>0</v>
      </c>
      <c r="K158" s="129"/>
      <c r="L158" s="43"/>
      <c r="M158" s="130"/>
      <c r="N158" s="131" t="s">
        <v>41</v>
      </c>
      <c r="O158" s="24"/>
      <c r="P158" s="24"/>
      <c r="Q158" s="132">
        <v>0</v>
      </c>
      <c r="R158" s="132">
        <f>$Q$158*$H$158</f>
        <v>0</v>
      </c>
      <c r="S158" s="132">
        <v>0</v>
      </c>
      <c r="T158" s="133">
        <f>$S$158*$H$158</f>
        <v>0</v>
      </c>
      <c r="AR158" s="6" t="s">
        <v>138</v>
      </c>
      <c r="AT158" s="6" t="s">
        <v>115</v>
      </c>
      <c r="AU158" s="6" t="s">
        <v>75</v>
      </c>
      <c r="AY158" s="6" t="s">
        <v>116</v>
      </c>
      <c r="BG158" s="134">
        <f>IF($N$158="zákl. přenesená",$J$158,0)</f>
        <v>0</v>
      </c>
      <c r="BJ158" s="6" t="s">
        <v>114</v>
      </c>
      <c r="BK158" s="134">
        <f>ROUND($I$158*$H$158,2)</f>
        <v>0</v>
      </c>
    </row>
    <row r="159" spans="2:63" s="6" customFormat="1" ht="15.75" customHeight="1">
      <c r="B159" s="23"/>
      <c r="C159" s="122" t="s">
        <v>322</v>
      </c>
      <c r="D159" s="122" t="s">
        <v>82</v>
      </c>
      <c r="E159" s="123" t="s">
        <v>156</v>
      </c>
      <c r="F159" s="124" t="s">
        <v>576</v>
      </c>
      <c r="G159" s="125" t="s">
        <v>562</v>
      </c>
      <c r="H159" s="126">
        <v>1</v>
      </c>
      <c r="I159" s="127"/>
      <c r="J159" s="128">
        <f>ROUND($I$159*$H$159,2)</f>
        <v>0</v>
      </c>
      <c r="K159" s="129"/>
      <c r="L159" s="43"/>
      <c r="M159" s="130"/>
      <c r="N159" s="131" t="s">
        <v>41</v>
      </c>
      <c r="O159" s="24"/>
      <c r="P159" s="24"/>
      <c r="Q159" s="132">
        <v>0</v>
      </c>
      <c r="R159" s="132">
        <f>$Q$159*$H$159</f>
        <v>0</v>
      </c>
      <c r="S159" s="132">
        <v>0</v>
      </c>
      <c r="T159" s="133">
        <f>$S$159*$H$159</f>
        <v>0</v>
      </c>
      <c r="AR159" s="6" t="s">
        <v>138</v>
      </c>
      <c r="AT159" s="6" t="s">
        <v>115</v>
      </c>
      <c r="AU159" s="6" t="s">
        <v>75</v>
      </c>
      <c r="AY159" s="6" t="s">
        <v>116</v>
      </c>
      <c r="BG159" s="134">
        <f>IF($N$159="zákl. přenesená",$J$159,0)</f>
        <v>0</v>
      </c>
      <c r="BJ159" s="6" t="s">
        <v>114</v>
      </c>
      <c r="BK159" s="134">
        <f>ROUND($I$159*$H$159,2)</f>
        <v>0</v>
      </c>
    </row>
    <row r="160" spans="2:63" s="6" customFormat="1" ht="15.75" customHeight="1">
      <c r="B160" s="23"/>
      <c r="C160" s="122" t="s">
        <v>326</v>
      </c>
      <c r="D160" s="122" t="s">
        <v>82</v>
      </c>
      <c r="E160" s="123" t="s">
        <v>160</v>
      </c>
      <c r="F160" s="124" t="s">
        <v>577</v>
      </c>
      <c r="G160" s="125" t="s">
        <v>562</v>
      </c>
      <c r="H160" s="126">
        <v>1</v>
      </c>
      <c r="I160" s="127"/>
      <c r="J160" s="128">
        <f>ROUND($I$160*$H$160,2)</f>
        <v>0</v>
      </c>
      <c r="K160" s="129"/>
      <c r="L160" s="43"/>
      <c r="M160" s="130"/>
      <c r="N160" s="131" t="s">
        <v>41</v>
      </c>
      <c r="O160" s="24"/>
      <c r="P160" s="24"/>
      <c r="Q160" s="132">
        <v>0</v>
      </c>
      <c r="R160" s="132">
        <f>$Q$160*$H$160</f>
        <v>0</v>
      </c>
      <c r="S160" s="132">
        <v>0</v>
      </c>
      <c r="T160" s="133">
        <f>$S$160*$H$160</f>
        <v>0</v>
      </c>
      <c r="AR160" s="6" t="s">
        <v>138</v>
      </c>
      <c r="AT160" s="6" t="s">
        <v>115</v>
      </c>
      <c r="AU160" s="6" t="s">
        <v>75</v>
      </c>
      <c r="AY160" s="6" t="s">
        <v>116</v>
      </c>
      <c r="BG160" s="134">
        <f>IF($N$160="zákl. přenesená",$J$160,0)</f>
        <v>0</v>
      </c>
      <c r="BJ160" s="6" t="s">
        <v>114</v>
      </c>
      <c r="BK160" s="134">
        <f>ROUND($I$160*$H$160,2)</f>
        <v>0</v>
      </c>
    </row>
    <row r="161" spans="2:63" s="6" customFormat="1" ht="15.75" customHeight="1">
      <c r="B161" s="23"/>
      <c r="C161" s="122" t="s">
        <v>329</v>
      </c>
      <c r="D161" s="122" t="s">
        <v>82</v>
      </c>
      <c r="E161" s="123" t="s">
        <v>163</v>
      </c>
      <c r="F161" s="124" t="s">
        <v>578</v>
      </c>
      <c r="G161" s="125" t="s">
        <v>562</v>
      </c>
      <c r="H161" s="126">
        <v>1</v>
      </c>
      <c r="I161" s="127"/>
      <c r="J161" s="128">
        <f>ROUND($I$161*$H$161,2)</f>
        <v>0</v>
      </c>
      <c r="K161" s="129"/>
      <c r="L161" s="43"/>
      <c r="M161" s="130"/>
      <c r="N161" s="131" t="s">
        <v>41</v>
      </c>
      <c r="O161" s="24"/>
      <c r="P161" s="24"/>
      <c r="Q161" s="132">
        <v>0</v>
      </c>
      <c r="R161" s="132">
        <f>$Q$161*$H$161</f>
        <v>0</v>
      </c>
      <c r="S161" s="132">
        <v>0</v>
      </c>
      <c r="T161" s="133">
        <f>$S$161*$H$161</f>
        <v>0</v>
      </c>
      <c r="AR161" s="6" t="s">
        <v>138</v>
      </c>
      <c r="AT161" s="6" t="s">
        <v>115</v>
      </c>
      <c r="AU161" s="6" t="s">
        <v>75</v>
      </c>
      <c r="AY161" s="6" t="s">
        <v>116</v>
      </c>
      <c r="BG161" s="134">
        <f>IF($N$161="zákl. přenesená",$J$161,0)</f>
        <v>0</v>
      </c>
      <c r="BJ161" s="6" t="s">
        <v>114</v>
      </c>
      <c r="BK161" s="134">
        <f>ROUND($I$161*$H$161,2)</f>
        <v>0</v>
      </c>
    </row>
    <row r="162" spans="2:63" s="6" customFormat="1" ht="15.75" customHeight="1">
      <c r="B162" s="23"/>
      <c r="C162" s="122" t="s">
        <v>332</v>
      </c>
      <c r="D162" s="122" t="s">
        <v>82</v>
      </c>
      <c r="E162" s="123" t="s">
        <v>166</v>
      </c>
      <c r="F162" s="124" t="s">
        <v>579</v>
      </c>
      <c r="G162" s="125" t="s">
        <v>562</v>
      </c>
      <c r="H162" s="126">
        <v>1</v>
      </c>
      <c r="I162" s="127"/>
      <c r="J162" s="128">
        <f>ROUND($I$162*$H$162,2)</f>
        <v>0</v>
      </c>
      <c r="K162" s="129"/>
      <c r="L162" s="43"/>
      <c r="M162" s="130"/>
      <c r="N162" s="131" t="s">
        <v>41</v>
      </c>
      <c r="O162" s="24"/>
      <c r="P162" s="24"/>
      <c r="Q162" s="132">
        <v>0</v>
      </c>
      <c r="R162" s="132">
        <f>$Q$162*$H$162</f>
        <v>0</v>
      </c>
      <c r="S162" s="132">
        <v>0</v>
      </c>
      <c r="T162" s="133">
        <f>$S$162*$H$162</f>
        <v>0</v>
      </c>
      <c r="AR162" s="6" t="s">
        <v>138</v>
      </c>
      <c r="AT162" s="6" t="s">
        <v>115</v>
      </c>
      <c r="AU162" s="6" t="s">
        <v>75</v>
      </c>
      <c r="AY162" s="6" t="s">
        <v>116</v>
      </c>
      <c r="BG162" s="134">
        <f>IF($N$162="zákl. přenesená",$J$162,0)</f>
        <v>0</v>
      </c>
      <c r="BJ162" s="6" t="s">
        <v>114</v>
      </c>
      <c r="BK162" s="134">
        <f>ROUND($I$162*$H$162,2)</f>
        <v>0</v>
      </c>
    </row>
    <row r="163" spans="2:63" s="6" customFormat="1" ht="15.75" customHeight="1">
      <c r="B163" s="23"/>
      <c r="C163" s="122" t="s">
        <v>335</v>
      </c>
      <c r="D163" s="122" t="s">
        <v>82</v>
      </c>
      <c r="E163" s="123" t="s">
        <v>170</v>
      </c>
      <c r="F163" s="124" t="s">
        <v>580</v>
      </c>
      <c r="G163" s="125" t="s">
        <v>562</v>
      </c>
      <c r="H163" s="126">
        <v>1</v>
      </c>
      <c r="I163" s="127"/>
      <c r="J163" s="128">
        <f>ROUND($I$163*$H$163,2)</f>
        <v>0</v>
      </c>
      <c r="K163" s="129"/>
      <c r="L163" s="43"/>
      <c r="M163" s="130"/>
      <c r="N163" s="131" t="s">
        <v>41</v>
      </c>
      <c r="O163" s="24"/>
      <c r="P163" s="24"/>
      <c r="Q163" s="132">
        <v>0</v>
      </c>
      <c r="R163" s="132">
        <f>$Q$163*$H$163</f>
        <v>0</v>
      </c>
      <c r="S163" s="132">
        <v>0</v>
      </c>
      <c r="T163" s="133">
        <f>$S$163*$H$163</f>
        <v>0</v>
      </c>
      <c r="AR163" s="6" t="s">
        <v>138</v>
      </c>
      <c r="AT163" s="6" t="s">
        <v>115</v>
      </c>
      <c r="AU163" s="6" t="s">
        <v>75</v>
      </c>
      <c r="AY163" s="6" t="s">
        <v>116</v>
      </c>
      <c r="BG163" s="134">
        <f>IF($N$163="zákl. přenesená",$J$163,0)</f>
        <v>0</v>
      </c>
      <c r="BJ163" s="6" t="s">
        <v>114</v>
      </c>
      <c r="BK163" s="134">
        <f>ROUND($I$163*$H$163,2)</f>
        <v>0</v>
      </c>
    </row>
    <row r="164" spans="2:63" s="6" customFormat="1" ht="15.75" customHeight="1">
      <c r="B164" s="23"/>
      <c r="C164" s="122" t="s">
        <v>338</v>
      </c>
      <c r="D164" s="122" t="s">
        <v>82</v>
      </c>
      <c r="E164" s="123" t="s">
        <v>173</v>
      </c>
      <c r="F164" s="124" t="s">
        <v>581</v>
      </c>
      <c r="G164" s="125" t="s">
        <v>562</v>
      </c>
      <c r="H164" s="126">
        <v>1</v>
      </c>
      <c r="I164" s="127"/>
      <c r="J164" s="128">
        <f>ROUND($I$164*$H$164,2)</f>
        <v>0</v>
      </c>
      <c r="K164" s="129"/>
      <c r="L164" s="43"/>
      <c r="M164" s="130"/>
      <c r="N164" s="131" t="s">
        <v>41</v>
      </c>
      <c r="O164" s="24"/>
      <c r="P164" s="24"/>
      <c r="Q164" s="132">
        <v>0</v>
      </c>
      <c r="R164" s="132">
        <f>$Q$164*$H$164</f>
        <v>0</v>
      </c>
      <c r="S164" s="132">
        <v>0</v>
      </c>
      <c r="T164" s="133">
        <f>$S$164*$H$164</f>
        <v>0</v>
      </c>
      <c r="AR164" s="6" t="s">
        <v>138</v>
      </c>
      <c r="AT164" s="6" t="s">
        <v>115</v>
      </c>
      <c r="AU164" s="6" t="s">
        <v>75</v>
      </c>
      <c r="AY164" s="6" t="s">
        <v>116</v>
      </c>
      <c r="BG164" s="134">
        <f>IF($N$164="zákl. přenesená",$J$164,0)</f>
        <v>0</v>
      </c>
      <c r="BJ164" s="6" t="s">
        <v>114</v>
      </c>
      <c r="BK164" s="134">
        <f>ROUND($I$164*$H$164,2)</f>
        <v>0</v>
      </c>
    </row>
    <row r="165" spans="2:63" s="6" customFormat="1" ht="15.75" customHeight="1">
      <c r="B165" s="23"/>
      <c r="C165" s="122" t="s">
        <v>341</v>
      </c>
      <c r="D165" s="122" t="s">
        <v>82</v>
      </c>
      <c r="E165" s="123" t="s">
        <v>176</v>
      </c>
      <c r="F165" s="124" t="s">
        <v>582</v>
      </c>
      <c r="G165" s="125" t="s">
        <v>562</v>
      </c>
      <c r="H165" s="126">
        <v>1</v>
      </c>
      <c r="I165" s="127"/>
      <c r="J165" s="128">
        <f>ROUND($I$165*$H$165,2)</f>
        <v>0</v>
      </c>
      <c r="K165" s="129"/>
      <c r="L165" s="43"/>
      <c r="M165" s="130"/>
      <c r="N165" s="131" t="s">
        <v>41</v>
      </c>
      <c r="O165" s="24"/>
      <c r="P165" s="24"/>
      <c r="Q165" s="132">
        <v>0</v>
      </c>
      <c r="R165" s="132">
        <f>$Q$165*$H$165</f>
        <v>0</v>
      </c>
      <c r="S165" s="132">
        <v>0</v>
      </c>
      <c r="T165" s="133">
        <f>$S$165*$H$165</f>
        <v>0</v>
      </c>
      <c r="AR165" s="6" t="s">
        <v>138</v>
      </c>
      <c r="AT165" s="6" t="s">
        <v>115</v>
      </c>
      <c r="AU165" s="6" t="s">
        <v>75</v>
      </c>
      <c r="AY165" s="6" t="s">
        <v>116</v>
      </c>
      <c r="BG165" s="134">
        <f>IF($N$165="zákl. přenesená",$J$165,0)</f>
        <v>0</v>
      </c>
      <c r="BJ165" s="6" t="s">
        <v>114</v>
      </c>
      <c r="BK165" s="134">
        <f>ROUND($I$165*$H$165,2)</f>
        <v>0</v>
      </c>
    </row>
    <row r="166" spans="2:63" s="6" customFormat="1" ht="15.75" customHeight="1">
      <c r="B166" s="23"/>
      <c r="C166" s="122" t="s">
        <v>344</v>
      </c>
      <c r="D166" s="122" t="s">
        <v>82</v>
      </c>
      <c r="E166" s="123" t="s">
        <v>179</v>
      </c>
      <c r="F166" s="124" t="s">
        <v>583</v>
      </c>
      <c r="G166" s="125" t="s">
        <v>562</v>
      </c>
      <c r="H166" s="126">
        <v>1</v>
      </c>
      <c r="I166" s="127"/>
      <c r="J166" s="128">
        <f>ROUND($I$166*$H$166,2)</f>
        <v>0</v>
      </c>
      <c r="K166" s="129"/>
      <c r="L166" s="43"/>
      <c r="M166" s="130"/>
      <c r="N166" s="131" t="s">
        <v>41</v>
      </c>
      <c r="O166" s="24"/>
      <c r="P166" s="24"/>
      <c r="Q166" s="132">
        <v>0</v>
      </c>
      <c r="R166" s="132">
        <f>$Q$166*$H$166</f>
        <v>0</v>
      </c>
      <c r="S166" s="132">
        <v>0</v>
      </c>
      <c r="T166" s="133">
        <f>$S$166*$H$166</f>
        <v>0</v>
      </c>
      <c r="AR166" s="6" t="s">
        <v>138</v>
      </c>
      <c r="AT166" s="6" t="s">
        <v>115</v>
      </c>
      <c r="AU166" s="6" t="s">
        <v>75</v>
      </c>
      <c r="AY166" s="6" t="s">
        <v>116</v>
      </c>
      <c r="BG166" s="134">
        <f>IF($N$166="zákl. přenesená",$J$166,0)</f>
        <v>0</v>
      </c>
      <c r="BJ166" s="6" t="s">
        <v>114</v>
      </c>
      <c r="BK166" s="134">
        <f>ROUND($I$166*$H$166,2)</f>
        <v>0</v>
      </c>
    </row>
    <row r="167" spans="2:63" s="6" customFormat="1" ht="15.75" customHeight="1">
      <c r="B167" s="23"/>
      <c r="C167" s="122" t="s">
        <v>347</v>
      </c>
      <c r="D167" s="122" t="s">
        <v>82</v>
      </c>
      <c r="E167" s="123" t="s">
        <v>6</v>
      </c>
      <c r="F167" s="124" t="s">
        <v>584</v>
      </c>
      <c r="G167" s="125" t="s">
        <v>562</v>
      </c>
      <c r="H167" s="126">
        <v>1</v>
      </c>
      <c r="I167" s="127"/>
      <c r="J167" s="128">
        <f>ROUND($I$167*$H$167,2)</f>
        <v>0</v>
      </c>
      <c r="K167" s="129"/>
      <c r="L167" s="43"/>
      <c r="M167" s="130"/>
      <c r="N167" s="131" t="s">
        <v>41</v>
      </c>
      <c r="O167" s="24"/>
      <c r="P167" s="24"/>
      <c r="Q167" s="132">
        <v>0</v>
      </c>
      <c r="R167" s="132">
        <f>$Q$167*$H$167</f>
        <v>0</v>
      </c>
      <c r="S167" s="132">
        <v>0</v>
      </c>
      <c r="T167" s="133">
        <f>$S$167*$H$167</f>
        <v>0</v>
      </c>
      <c r="AR167" s="6" t="s">
        <v>138</v>
      </c>
      <c r="AT167" s="6" t="s">
        <v>115</v>
      </c>
      <c r="AU167" s="6" t="s">
        <v>75</v>
      </c>
      <c r="AY167" s="6" t="s">
        <v>116</v>
      </c>
      <c r="BG167" s="134">
        <f>IF($N$167="zákl. přenesená",$J$167,0)</f>
        <v>0</v>
      </c>
      <c r="BJ167" s="6" t="s">
        <v>114</v>
      </c>
      <c r="BK167" s="134">
        <f>ROUND($I$167*$H$167,2)</f>
        <v>0</v>
      </c>
    </row>
    <row r="168" spans="2:63" s="6" customFormat="1" ht="15.75" customHeight="1">
      <c r="B168" s="23"/>
      <c r="C168" s="122" t="s">
        <v>348</v>
      </c>
      <c r="D168" s="122" t="s">
        <v>82</v>
      </c>
      <c r="E168" s="123" t="s">
        <v>184</v>
      </c>
      <c r="F168" s="124" t="s">
        <v>585</v>
      </c>
      <c r="G168" s="125" t="s">
        <v>562</v>
      </c>
      <c r="H168" s="126">
        <v>1</v>
      </c>
      <c r="I168" s="127"/>
      <c r="J168" s="128">
        <f>ROUND($I$168*$H$168,2)</f>
        <v>0</v>
      </c>
      <c r="K168" s="129"/>
      <c r="L168" s="43"/>
      <c r="M168" s="130"/>
      <c r="N168" s="131" t="s">
        <v>41</v>
      </c>
      <c r="O168" s="24"/>
      <c r="P168" s="24"/>
      <c r="Q168" s="132">
        <v>0</v>
      </c>
      <c r="R168" s="132">
        <f>$Q$168*$H$168</f>
        <v>0</v>
      </c>
      <c r="S168" s="132">
        <v>0</v>
      </c>
      <c r="T168" s="133">
        <f>$S$168*$H$168</f>
        <v>0</v>
      </c>
      <c r="AR168" s="6" t="s">
        <v>138</v>
      </c>
      <c r="AT168" s="6" t="s">
        <v>115</v>
      </c>
      <c r="AU168" s="6" t="s">
        <v>75</v>
      </c>
      <c r="AY168" s="6" t="s">
        <v>116</v>
      </c>
      <c r="BG168" s="134">
        <f>IF($N$168="zákl. přenesená",$J$168,0)</f>
        <v>0</v>
      </c>
      <c r="BJ168" s="6" t="s">
        <v>114</v>
      </c>
      <c r="BK168" s="134">
        <f>ROUND($I$168*$H$168,2)</f>
        <v>0</v>
      </c>
    </row>
    <row r="169" spans="2:63" s="6" customFormat="1" ht="15.75" customHeight="1">
      <c r="B169" s="23"/>
      <c r="C169" s="122" t="s">
        <v>351</v>
      </c>
      <c r="D169" s="122" t="s">
        <v>82</v>
      </c>
      <c r="E169" s="123" t="s">
        <v>187</v>
      </c>
      <c r="F169" s="124" t="s">
        <v>586</v>
      </c>
      <c r="G169" s="125" t="s">
        <v>562</v>
      </c>
      <c r="H169" s="126">
        <v>1</v>
      </c>
      <c r="I169" s="127"/>
      <c r="J169" s="128">
        <f>ROUND($I$169*$H$169,2)</f>
        <v>0</v>
      </c>
      <c r="K169" s="129"/>
      <c r="L169" s="43"/>
      <c r="M169" s="130"/>
      <c r="N169" s="131" t="s">
        <v>41</v>
      </c>
      <c r="O169" s="24"/>
      <c r="P169" s="24"/>
      <c r="Q169" s="132">
        <v>0</v>
      </c>
      <c r="R169" s="132">
        <f>$Q$169*$H$169</f>
        <v>0</v>
      </c>
      <c r="S169" s="132">
        <v>0</v>
      </c>
      <c r="T169" s="133">
        <f>$S$169*$H$169</f>
        <v>0</v>
      </c>
      <c r="AR169" s="6" t="s">
        <v>138</v>
      </c>
      <c r="AT169" s="6" t="s">
        <v>115</v>
      </c>
      <c r="AU169" s="6" t="s">
        <v>75</v>
      </c>
      <c r="AY169" s="6" t="s">
        <v>116</v>
      </c>
      <c r="BG169" s="134">
        <f>IF($N$169="zákl. přenesená",$J$169,0)</f>
        <v>0</v>
      </c>
      <c r="BJ169" s="6" t="s">
        <v>114</v>
      </c>
      <c r="BK169" s="134">
        <f>ROUND($I$169*$H$169,2)</f>
        <v>0</v>
      </c>
    </row>
    <row r="170" spans="2:63" s="6" customFormat="1" ht="15.75" customHeight="1">
      <c r="B170" s="23"/>
      <c r="C170" s="122" t="s">
        <v>353</v>
      </c>
      <c r="D170" s="122" t="s">
        <v>82</v>
      </c>
      <c r="E170" s="123" t="s">
        <v>190</v>
      </c>
      <c r="F170" s="124" t="s">
        <v>587</v>
      </c>
      <c r="G170" s="125" t="s">
        <v>562</v>
      </c>
      <c r="H170" s="126">
        <v>1</v>
      </c>
      <c r="I170" s="127"/>
      <c r="J170" s="128">
        <f>ROUND($I$170*$H$170,2)</f>
        <v>0</v>
      </c>
      <c r="K170" s="129"/>
      <c r="L170" s="43"/>
      <c r="M170" s="130"/>
      <c r="N170" s="131" t="s">
        <v>41</v>
      </c>
      <c r="O170" s="24"/>
      <c r="P170" s="24"/>
      <c r="Q170" s="132">
        <v>0</v>
      </c>
      <c r="R170" s="132">
        <f>$Q$170*$H$170</f>
        <v>0</v>
      </c>
      <c r="S170" s="132">
        <v>0</v>
      </c>
      <c r="T170" s="133">
        <f>$S$170*$H$170</f>
        <v>0</v>
      </c>
      <c r="AR170" s="6" t="s">
        <v>138</v>
      </c>
      <c r="AT170" s="6" t="s">
        <v>115</v>
      </c>
      <c r="AU170" s="6" t="s">
        <v>75</v>
      </c>
      <c r="AY170" s="6" t="s">
        <v>116</v>
      </c>
      <c r="BG170" s="134">
        <f>IF($N$170="zákl. přenesená",$J$170,0)</f>
        <v>0</v>
      </c>
      <c r="BJ170" s="6" t="s">
        <v>114</v>
      </c>
      <c r="BK170" s="134">
        <f>ROUND($I$170*$H$170,2)</f>
        <v>0</v>
      </c>
    </row>
    <row r="171" spans="2:63" s="6" customFormat="1" ht="15.75" customHeight="1">
      <c r="B171" s="23"/>
      <c r="C171" s="122" t="s">
        <v>358</v>
      </c>
      <c r="D171" s="122" t="s">
        <v>82</v>
      </c>
      <c r="E171" s="123" t="s">
        <v>193</v>
      </c>
      <c r="F171" s="124" t="s">
        <v>588</v>
      </c>
      <c r="G171" s="125" t="s">
        <v>562</v>
      </c>
      <c r="H171" s="126">
        <v>1</v>
      </c>
      <c r="I171" s="127"/>
      <c r="J171" s="128">
        <f>ROUND($I$171*$H$171,2)</f>
        <v>0</v>
      </c>
      <c r="K171" s="129"/>
      <c r="L171" s="43"/>
      <c r="M171" s="130"/>
      <c r="N171" s="189" t="s">
        <v>41</v>
      </c>
      <c r="O171" s="190"/>
      <c r="P171" s="190"/>
      <c r="Q171" s="191">
        <v>0</v>
      </c>
      <c r="R171" s="191">
        <f>$Q$171*$H$171</f>
        <v>0</v>
      </c>
      <c r="S171" s="191">
        <v>0</v>
      </c>
      <c r="T171" s="192">
        <f>$S$171*$H$171</f>
        <v>0</v>
      </c>
      <c r="AR171" s="6" t="s">
        <v>138</v>
      </c>
      <c r="AT171" s="6" t="s">
        <v>115</v>
      </c>
      <c r="AU171" s="6" t="s">
        <v>75</v>
      </c>
      <c r="AY171" s="6" t="s">
        <v>116</v>
      </c>
      <c r="BG171" s="134">
        <f>IF($N$171="zákl. přenesená",$J$171,0)</f>
        <v>0</v>
      </c>
      <c r="BJ171" s="6" t="s">
        <v>114</v>
      </c>
      <c r="BK171" s="134">
        <f>ROUND($I$171*$H$171,2)</f>
        <v>0</v>
      </c>
    </row>
    <row r="172" spans="2:12" s="6" customFormat="1" ht="7.5" customHeight="1"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43"/>
    </row>
    <row r="199" s="2" customFormat="1" ht="14.25" customHeight="1"/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1:H41"/>
    <mergeCell ref="E43:H43"/>
    <mergeCell ref="E74:H74"/>
  </mergeCells>
  <hyperlinks>
    <hyperlink ref="F1:G1" location="C2" tooltip="Krycí list soupisu" display="1) Krycí list soupisu"/>
    <hyperlink ref="G1:H1" location="C50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2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248" customFormat="1" ht="45" customHeight="1">
      <c r="B3" s="245"/>
      <c r="C3" s="246" t="s">
        <v>596</v>
      </c>
      <c r="D3" s="246"/>
      <c r="E3" s="246"/>
      <c r="F3" s="246"/>
      <c r="G3" s="246"/>
      <c r="H3" s="246"/>
      <c r="I3" s="246"/>
      <c r="J3" s="246"/>
      <c r="K3" s="247"/>
    </row>
    <row r="4" spans="2:11" ht="25.5" customHeight="1">
      <c r="B4" s="249"/>
      <c r="C4" s="250" t="s">
        <v>597</v>
      </c>
      <c r="D4" s="250"/>
      <c r="E4" s="250"/>
      <c r="F4" s="250"/>
      <c r="G4" s="250"/>
      <c r="H4" s="250"/>
      <c r="I4" s="250"/>
      <c r="J4" s="250"/>
      <c r="K4" s="251"/>
    </row>
    <row r="5" spans="2:1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ht="15" customHeight="1">
      <c r="B6" s="249"/>
      <c r="C6" s="253" t="s">
        <v>598</v>
      </c>
      <c r="D6" s="253"/>
      <c r="E6" s="253"/>
      <c r="F6" s="253"/>
      <c r="G6" s="253"/>
      <c r="H6" s="253"/>
      <c r="I6" s="253"/>
      <c r="J6" s="253"/>
      <c r="K6" s="251"/>
    </row>
    <row r="7" spans="2:11" ht="15" customHeight="1">
      <c r="B7" s="254"/>
      <c r="C7" s="253" t="s">
        <v>599</v>
      </c>
      <c r="D7" s="253"/>
      <c r="E7" s="253"/>
      <c r="F7" s="253"/>
      <c r="G7" s="253"/>
      <c r="H7" s="253"/>
      <c r="I7" s="253"/>
      <c r="J7" s="253"/>
      <c r="K7" s="251"/>
    </row>
    <row r="8" spans="2:11" ht="12.75" customHeight="1">
      <c r="B8" s="254"/>
      <c r="C8" s="255"/>
      <c r="D8" s="255"/>
      <c r="E8" s="255"/>
      <c r="F8" s="255"/>
      <c r="G8" s="255"/>
      <c r="H8" s="255"/>
      <c r="I8" s="255"/>
      <c r="J8" s="255"/>
      <c r="K8" s="251"/>
    </row>
    <row r="9" spans="2:11" ht="15" customHeight="1">
      <c r="B9" s="254"/>
      <c r="C9" s="253" t="s">
        <v>600</v>
      </c>
      <c r="D9" s="253"/>
      <c r="E9" s="253"/>
      <c r="F9" s="253"/>
      <c r="G9" s="253"/>
      <c r="H9" s="253"/>
      <c r="I9" s="253"/>
      <c r="J9" s="253"/>
      <c r="K9" s="251"/>
    </row>
    <row r="10" spans="2:11" ht="15" customHeight="1">
      <c r="B10" s="254"/>
      <c r="C10" s="255"/>
      <c r="D10" s="253" t="s">
        <v>601</v>
      </c>
      <c r="E10" s="253"/>
      <c r="F10" s="253"/>
      <c r="G10" s="253"/>
      <c r="H10" s="253"/>
      <c r="I10" s="253"/>
      <c r="J10" s="253"/>
      <c r="K10" s="251"/>
    </row>
    <row r="11" spans="2:11" ht="15" customHeight="1">
      <c r="B11" s="254"/>
      <c r="C11" s="256"/>
      <c r="D11" s="253" t="s">
        <v>602</v>
      </c>
      <c r="E11" s="253"/>
      <c r="F11" s="253"/>
      <c r="G11" s="253"/>
      <c r="H11" s="253"/>
      <c r="I11" s="253"/>
      <c r="J11" s="253"/>
      <c r="K11" s="251"/>
    </row>
    <row r="12" spans="2:11" ht="12.75" customHeight="1">
      <c r="B12" s="254"/>
      <c r="C12" s="256"/>
      <c r="D12" s="256"/>
      <c r="E12" s="256"/>
      <c r="F12" s="256"/>
      <c r="G12" s="256"/>
      <c r="H12" s="256"/>
      <c r="I12" s="256"/>
      <c r="J12" s="256"/>
      <c r="K12" s="251"/>
    </row>
    <row r="13" spans="2:11" ht="15" customHeight="1">
      <c r="B13" s="254"/>
      <c r="C13" s="256"/>
      <c r="D13" s="253" t="s">
        <v>603</v>
      </c>
      <c r="E13" s="253"/>
      <c r="F13" s="253"/>
      <c r="G13" s="253"/>
      <c r="H13" s="253"/>
      <c r="I13" s="253"/>
      <c r="J13" s="253"/>
      <c r="K13" s="251"/>
    </row>
    <row r="14" spans="2:11" ht="15" customHeight="1">
      <c r="B14" s="254"/>
      <c r="C14" s="256"/>
      <c r="D14" s="253" t="s">
        <v>604</v>
      </c>
      <c r="E14" s="253"/>
      <c r="F14" s="253"/>
      <c r="G14" s="253"/>
      <c r="H14" s="253"/>
      <c r="I14" s="253"/>
      <c r="J14" s="253"/>
      <c r="K14" s="251"/>
    </row>
    <row r="15" spans="2:11" ht="15" customHeight="1">
      <c r="B15" s="254"/>
      <c r="C15" s="256"/>
      <c r="D15" s="256"/>
      <c r="E15" s="257" t="s">
        <v>72</v>
      </c>
      <c r="F15" s="253" t="s">
        <v>605</v>
      </c>
      <c r="G15" s="253"/>
      <c r="H15" s="253"/>
      <c r="I15" s="253"/>
      <c r="J15" s="253"/>
      <c r="K15" s="251"/>
    </row>
    <row r="16" spans="2:11" ht="15" customHeight="1">
      <c r="B16" s="254"/>
      <c r="C16" s="256"/>
      <c r="D16" s="256"/>
      <c r="E16" s="257" t="s">
        <v>606</v>
      </c>
      <c r="F16" s="253" t="s">
        <v>607</v>
      </c>
      <c r="G16" s="253"/>
      <c r="H16" s="253"/>
      <c r="I16" s="253"/>
      <c r="J16" s="253"/>
      <c r="K16" s="251"/>
    </row>
    <row r="17" spans="2:11" ht="15" customHeight="1">
      <c r="B17" s="254"/>
      <c r="C17" s="256"/>
      <c r="D17" s="256"/>
      <c r="E17" s="257" t="s">
        <v>608</v>
      </c>
      <c r="F17" s="253" t="s">
        <v>609</v>
      </c>
      <c r="G17" s="253"/>
      <c r="H17" s="253"/>
      <c r="I17" s="253"/>
      <c r="J17" s="253"/>
      <c r="K17" s="251"/>
    </row>
    <row r="18" spans="2:11" ht="15" customHeight="1">
      <c r="B18" s="254"/>
      <c r="C18" s="256"/>
      <c r="D18" s="256"/>
      <c r="E18" s="257" t="s">
        <v>82</v>
      </c>
      <c r="F18" s="258" t="s">
        <v>610</v>
      </c>
      <c r="G18" s="255"/>
      <c r="H18" s="255"/>
      <c r="I18" s="255"/>
      <c r="J18" s="255"/>
      <c r="K18" s="251"/>
    </row>
    <row r="19" spans="2:11" ht="12.75" customHeight="1">
      <c r="B19" s="254"/>
      <c r="C19" s="256"/>
      <c r="D19" s="256"/>
      <c r="E19" s="256"/>
      <c r="F19" s="256"/>
      <c r="G19" s="256"/>
      <c r="H19" s="256"/>
      <c r="I19" s="256"/>
      <c r="J19" s="256"/>
      <c r="K19" s="251"/>
    </row>
    <row r="20" spans="2:11" ht="15" customHeight="1">
      <c r="B20" s="254"/>
      <c r="C20" s="253" t="s">
        <v>611</v>
      </c>
      <c r="D20" s="253"/>
      <c r="E20" s="253"/>
      <c r="F20" s="253"/>
      <c r="G20" s="253"/>
      <c r="H20" s="253"/>
      <c r="I20" s="253"/>
      <c r="J20" s="253"/>
      <c r="K20" s="251"/>
    </row>
    <row r="21" spans="2:11" ht="15" customHeight="1">
      <c r="B21" s="254"/>
      <c r="C21" s="255"/>
      <c r="D21" s="253" t="s">
        <v>612</v>
      </c>
      <c r="E21" s="253"/>
      <c r="F21" s="253"/>
      <c r="G21" s="253"/>
      <c r="H21" s="253"/>
      <c r="I21" s="253"/>
      <c r="J21" s="253"/>
      <c r="K21" s="251"/>
    </row>
    <row r="22" spans="2:11" ht="15" customHeight="1">
      <c r="B22" s="254"/>
      <c r="C22" s="256"/>
      <c r="D22" s="253" t="s">
        <v>613</v>
      </c>
      <c r="E22" s="253"/>
      <c r="F22" s="253"/>
      <c r="G22" s="253"/>
      <c r="H22" s="253"/>
      <c r="I22" s="253"/>
      <c r="J22" s="253"/>
      <c r="K22" s="251"/>
    </row>
    <row r="23" spans="2:11" ht="12.75" customHeight="1">
      <c r="B23" s="254"/>
      <c r="C23" s="256"/>
      <c r="D23" s="256"/>
      <c r="E23" s="256"/>
      <c r="F23" s="256"/>
      <c r="G23" s="256"/>
      <c r="H23" s="256"/>
      <c r="I23" s="256"/>
      <c r="J23" s="256"/>
      <c r="K23" s="251"/>
    </row>
    <row r="24" spans="2:11" ht="15" customHeight="1">
      <c r="B24" s="254"/>
      <c r="C24" s="256"/>
      <c r="D24" s="253" t="s">
        <v>614</v>
      </c>
      <c r="E24" s="253"/>
      <c r="F24" s="253"/>
      <c r="G24" s="253"/>
      <c r="H24" s="253"/>
      <c r="I24" s="253"/>
      <c r="J24" s="253"/>
      <c r="K24" s="251"/>
    </row>
    <row r="25" spans="2:11" ht="15" customHeight="1">
      <c r="B25" s="254"/>
      <c r="C25" s="256"/>
      <c r="D25" s="253" t="s">
        <v>615</v>
      </c>
      <c r="E25" s="253"/>
      <c r="F25" s="253"/>
      <c r="G25" s="253"/>
      <c r="H25" s="253"/>
      <c r="I25" s="253"/>
      <c r="J25" s="253"/>
      <c r="K25" s="251"/>
    </row>
    <row r="26" spans="2:11" ht="12.75" customHeight="1">
      <c r="B26" s="254"/>
      <c r="C26" s="256"/>
      <c r="D26" s="256"/>
      <c r="E26" s="256"/>
      <c r="F26" s="256"/>
      <c r="G26" s="256"/>
      <c r="H26" s="256"/>
      <c r="I26" s="256"/>
      <c r="J26" s="256"/>
      <c r="K26" s="251"/>
    </row>
    <row r="27" spans="2:11" ht="15" customHeight="1">
      <c r="B27" s="254"/>
      <c r="C27" s="256"/>
      <c r="D27" s="253" t="s">
        <v>616</v>
      </c>
      <c r="E27" s="253"/>
      <c r="F27" s="253"/>
      <c r="G27" s="253"/>
      <c r="H27" s="253"/>
      <c r="I27" s="253"/>
      <c r="J27" s="253"/>
      <c r="K27" s="251"/>
    </row>
    <row r="28" spans="2:11" ht="15" customHeight="1">
      <c r="B28" s="254"/>
      <c r="C28" s="256"/>
      <c r="D28" s="253" t="s">
        <v>617</v>
      </c>
      <c r="E28" s="253"/>
      <c r="F28" s="253"/>
      <c r="G28" s="253"/>
      <c r="H28" s="253"/>
      <c r="I28" s="253"/>
      <c r="J28" s="253"/>
      <c r="K28" s="251"/>
    </row>
    <row r="29" spans="2:11" ht="15" customHeight="1">
      <c r="B29" s="254"/>
      <c r="C29" s="256"/>
      <c r="D29" s="253" t="s">
        <v>618</v>
      </c>
      <c r="E29" s="253"/>
      <c r="F29" s="253"/>
      <c r="G29" s="253"/>
      <c r="H29" s="253"/>
      <c r="I29" s="253"/>
      <c r="J29" s="253"/>
      <c r="K29" s="251"/>
    </row>
    <row r="30" spans="2:11" ht="15" customHeight="1">
      <c r="B30" s="254"/>
      <c r="C30" s="256"/>
      <c r="D30" s="255"/>
      <c r="E30" s="259" t="s">
        <v>97</v>
      </c>
      <c r="F30" s="255"/>
      <c r="G30" s="253" t="s">
        <v>619</v>
      </c>
      <c r="H30" s="253"/>
      <c r="I30" s="253"/>
      <c r="J30" s="253"/>
      <c r="K30" s="251"/>
    </row>
    <row r="31" spans="2:11" ht="15" customHeight="1">
      <c r="B31" s="254"/>
      <c r="C31" s="256"/>
      <c r="D31" s="255"/>
      <c r="E31" s="259" t="s">
        <v>620</v>
      </c>
      <c r="F31" s="255"/>
      <c r="G31" s="253" t="s">
        <v>621</v>
      </c>
      <c r="H31" s="253"/>
      <c r="I31" s="253"/>
      <c r="J31" s="253"/>
      <c r="K31" s="251"/>
    </row>
    <row r="32" spans="2:11" ht="15" customHeight="1">
      <c r="B32" s="254"/>
      <c r="C32" s="256"/>
      <c r="D32" s="255"/>
      <c r="E32" s="259"/>
      <c r="F32" s="255"/>
      <c r="G32" s="253" t="s">
        <v>622</v>
      </c>
      <c r="H32" s="253"/>
      <c r="I32" s="253"/>
      <c r="J32" s="253"/>
      <c r="K32" s="251"/>
    </row>
    <row r="33" spans="2:11" ht="15" customHeight="1">
      <c r="B33" s="254"/>
      <c r="C33" s="256"/>
      <c r="D33" s="255"/>
      <c r="E33" s="259"/>
      <c r="F33" s="255"/>
      <c r="G33" s="253" t="s">
        <v>623</v>
      </c>
      <c r="H33" s="253"/>
      <c r="I33" s="253"/>
      <c r="J33" s="253"/>
      <c r="K33" s="251"/>
    </row>
    <row r="34" spans="2:11" ht="15" customHeight="1">
      <c r="B34" s="254"/>
      <c r="C34" s="256"/>
      <c r="D34" s="255"/>
      <c r="E34" s="259"/>
      <c r="F34" s="255"/>
      <c r="G34" s="253" t="s">
        <v>624</v>
      </c>
      <c r="H34" s="253"/>
      <c r="I34" s="253"/>
      <c r="J34" s="253"/>
      <c r="K34" s="251"/>
    </row>
    <row r="35" spans="2:11" ht="15" customHeight="1">
      <c r="B35" s="254"/>
      <c r="C35" s="256"/>
      <c r="D35" s="255"/>
      <c r="E35" s="259"/>
      <c r="F35" s="255"/>
      <c r="G35" s="253" t="s">
        <v>625</v>
      </c>
      <c r="H35" s="253"/>
      <c r="I35" s="253"/>
      <c r="J35" s="253"/>
      <c r="K35" s="251"/>
    </row>
    <row r="36" spans="2:11" ht="15" customHeight="1">
      <c r="B36" s="254"/>
      <c r="C36" s="256"/>
      <c r="D36" s="255"/>
      <c r="E36" s="259"/>
      <c r="F36" s="255"/>
      <c r="G36" s="253" t="s">
        <v>626</v>
      </c>
      <c r="H36" s="253"/>
      <c r="I36" s="253"/>
      <c r="J36" s="253"/>
      <c r="K36" s="251"/>
    </row>
    <row r="37" spans="2:11" ht="15" customHeight="1">
      <c r="B37" s="254"/>
      <c r="C37" s="256"/>
      <c r="D37" s="255"/>
      <c r="E37" s="259"/>
      <c r="F37" s="255"/>
      <c r="G37" s="253" t="s">
        <v>627</v>
      </c>
      <c r="H37" s="253"/>
      <c r="I37" s="253"/>
      <c r="J37" s="253"/>
      <c r="K37" s="251"/>
    </row>
    <row r="38" spans="2:11" ht="15" customHeight="1">
      <c r="B38" s="254"/>
      <c r="C38" s="256"/>
      <c r="D38" s="255"/>
      <c r="E38" s="259" t="s">
        <v>47</v>
      </c>
      <c r="F38" s="255"/>
      <c r="G38" s="253" t="s">
        <v>628</v>
      </c>
      <c r="H38" s="253"/>
      <c r="I38" s="253"/>
      <c r="J38" s="253"/>
      <c r="K38" s="251"/>
    </row>
    <row r="39" spans="2:11" ht="15" customHeight="1">
      <c r="B39" s="254"/>
      <c r="C39" s="256"/>
      <c r="D39" s="255"/>
      <c r="E39" s="259" t="s">
        <v>98</v>
      </c>
      <c r="F39" s="255"/>
      <c r="G39" s="253" t="s">
        <v>629</v>
      </c>
      <c r="H39" s="253"/>
      <c r="I39" s="253"/>
      <c r="J39" s="253"/>
      <c r="K39" s="251"/>
    </row>
    <row r="40" spans="2:11" ht="15" customHeight="1">
      <c r="B40" s="254"/>
      <c r="C40" s="256"/>
      <c r="D40" s="255"/>
      <c r="E40" s="259" t="s">
        <v>99</v>
      </c>
      <c r="F40" s="255"/>
      <c r="G40" s="253" t="s">
        <v>630</v>
      </c>
      <c r="H40" s="253"/>
      <c r="I40" s="253"/>
      <c r="J40" s="253"/>
      <c r="K40" s="251"/>
    </row>
    <row r="41" spans="2:11" ht="15" customHeight="1">
      <c r="B41" s="254"/>
      <c r="C41" s="256"/>
      <c r="D41" s="255"/>
      <c r="E41" s="259" t="s">
        <v>100</v>
      </c>
      <c r="F41" s="255"/>
      <c r="G41" s="253" t="s">
        <v>631</v>
      </c>
      <c r="H41" s="253"/>
      <c r="I41" s="253"/>
      <c r="J41" s="253"/>
      <c r="K41" s="251"/>
    </row>
    <row r="42" spans="2:11" ht="15" customHeight="1">
      <c r="B42" s="254"/>
      <c r="C42" s="256"/>
      <c r="D42" s="255"/>
      <c r="E42" s="259" t="s">
        <v>632</v>
      </c>
      <c r="F42" s="255"/>
      <c r="G42" s="253" t="s">
        <v>633</v>
      </c>
      <c r="H42" s="253"/>
      <c r="I42" s="253"/>
      <c r="J42" s="253"/>
      <c r="K42" s="251"/>
    </row>
    <row r="43" spans="2:11" ht="15" customHeight="1">
      <c r="B43" s="254"/>
      <c r="C43" s="256"/>
      <c r="D43" s="255"/>
      <c r="E43" s="259" t="s">
        <v>634</v>
      </c>
      <c r="F43" s="255"/>
      <c r="G43" s="253" t="s">
        <v>635</v>
      </c>
      <c r="H43" s="253"/>
      <c r="I43" s="253"/>
      <c r="J43" s="253"/>
      <c r="K43" s="251"/>
    </row>
    <row r="44" spans="2:11" ht="15" customHeight="1">
      <c r="B44" s="254"/>
      <c r="C44" s="256"/>
      <c r="D44" s="255"/>
      <c r="E44" s="259" t="s">
        <v>103</v>
      </c>
      <c r="F44" s="255"/>
      <c r="G44" s="253" t="s">
        <v>636</v>
      </c>
      <c r="H44" s="253"/>
      <c r="I44" s="253"/>
      <c r="J44" s="253"/>
      <c r="K44" s="251"/>
    </row>
    <row r="45" spans="2:11" ht="12.75" customHeight="1">
      <c r="B45" s="254"/>
      <c r="C45" s="256"/>
      <c r="D45" s="255"/>
      <c r="E45" s="255"/>
      <c r="F45" s="255"/>
      <c r="G45" s="255"/>
      <c r="H45" s="255"/>
      <c r="I45" s="255"/>
      <c r="J45" s="255"/>
      <c r="K45" s="251"/>
    </row>
    <row r="46" spans="2:11" ht="15" customHeight="1">
      <c r="B46" s="254"/>
      <c r="C46" s="256"/>
      <c r="D46" s="253" t="s">
        <v>637</v>
      </c>
      <c r="E46" s="253"/>
      <c r="F46" s="253"/>
      <c r="G46" s="253"/>
      <c r="H46" s="253"/>
      <c r="I46" s="253"/>
      <c r="J46" s="253"/>
      <c r="K46" s="251"/>
    </row>
    <row r="47" spans="2:11" ht="15" customHeight="1">
      <c r="B47" s="254"/>
      <c r="C47" s="256"/>
      <c r="D47" s="256"/>
      <c r="E47" s="253" t="s">
        <v>638</v>
      </c>
      <c r="F47" s="253"/>
      <c r="G47" s="253"/>
      <c r="H47" s="253"/>
      <c r="I47" s="253"/>
      <c r="J47" s="253"/>
      <c r="K47" s="251"/>
    </row>
    <row r="48" spans="2:11" ht="15" customHeight="1">
      <c r="B48" s="254"/>
      <c r="C48" s="256"/>
      <c r="D48" s="256"/>
      <c r="E48" s="253" t="s">
        <v>639</v>
      </c>
      <c r="F48" s="253"/>
      <c r="G48" s="253"/>
      <c r="H48" s="253"/>
      <c r="I48" s="253"/>
      <c r="J48" s="253"/>
      <c r="K48" s="251"/>
    </row>
    <row r="49" spans="2:11" ht="15" customHeight="1">
      <c r="B49" s="254"/>
      <c r="C49" s="256"/>
      <c r="D49" s="256"/>
      <c r="E49" s="253" t="s">
        <v>640</v>
      </c>
      <c r="F49" s="253"/>
      <c r="G49" s="253"/>
      <c r="H49" s="253"/>
      <c r="I49" s="253"/>
      <c r="J49" s="253"/>
      <c r="K49" s="251"/>
    </row>
    <row r="50" spans="2:11" ht="15" customHeight="1">
      <c r="B50" s="254"/>
      <c r="C50" s="256"/>
      <c r="D50" s="253" t="s">
        <v>641</v>
      </c>
      <c r="E50" s="253"/>
      <c r="F50" s="253"/>
      <c r="G50" s="253"/>
      <c r="H50" s="253"/>
      <c r="I50" s="253"/>
      <c r="J50" s="253"/>
      <c r="K50" s="251"/>
    </row>
    <row r="51" spans="2:11" ht="25.5" customHeight="1">
      <c r="B51" s="249"/>
      <c r="C51" s="250" t="s">
        <v>642</v>
      </c>
      <c r="D51" s="250"/>
      <c r="E51" s="250"/>
      <c r="F51" s="250"/>
      <c r="G51" s="250"/>
      <c r="H51" s="250"/>
      <c r="I51" s="250"/>
      <c r="J51" s="250"/>
      <c r="K51" s="251"/>
    </row>
    <row r="52" spans="2:11" ht="5.25" customHeight="1">
      <c r="B52" s="249"/>
      <c r="C52" s="252"/>
      <c r="D52" s="252"/>
      <c r="E52" s="252"/>
      <c r="F52" s="252"/>
      <c r="G52" s="252"/>
      <c r="H52" s="252"/>
      <c r="I52" s="252"/>
      <c r="J52" s="252"/>
      <c r="K52" s="251"/>
    </row>
    <row r="53" spans="2:11" ht="15" customHeight="1">
      <c r="B53" s="249"/>
      <c r="C53" s="253" t="s">
        <v>643</v>
      </c>
      <c r="D53" s="253"/>
      <c r="E53" s="253"/>
      <c r="F53" s="253"/>
      <c r="G53" s="253"/>
      <c r="H53" s="253"/>
      <c r="I53" s="253"/>
      <c r="J53" s="253"/>
      <c r="K53" s="251"/>
    </row>
    <row r="54" spans="2:11" ht="15" customHeight="1">
      <c r="B54" s="249"/>
      <c r="C54" s="253" t="s">
        <v>644</v>
      </c>
      <c r="D54" s="253"/>
      <c r="E54" s="253"/>
      <c r="F54" s="253"/>
      <c r="G54" s="253"/>
      <c r="H54" s="253"/>
      <c r="I54" s="253"/>
      <c r="J54" s="253"/>
      <c r="K54" s="251"/>
    </row>
    <row r="55" spans="2:11" ht="12.75" customHeight="1">
      <c r="B55" s="249"/>
      <c r="C55" s="255"/>
      <c r="D55" s="255"/>
      <c r="E55" s="255"/>
      <c r="F55" s="255"/>
      <c r="G55" s="255"/>
      <c r="H55" s="255"/>
      <c r="I55" s="255"/>
      <c r="J55" s="255"/>
      <c r="K55" s="251"/>
    </row>
    <row r="56" spans="2:11" ht="15" customHeight="1">
      <c r="B56" s="249"/>
      <c r="C56" s="260" t="s">
        <v>645</v>
      </c>
      <c r="D56" s="260"/>
      <c r="E56" s="260"/>
      <c r="F56" s="260"/>
      <c r="G56" s="260"/>
      <c r="H56" s="260"/>
      <c r="I56" s="260"/>
      <c r="J56" s="260"/>
      <c r="K56" s="251"/>
    </row>
    <row r="57" spans="2:11" ht="15" customHeight="1">
      <c r="B57" s="249"/>
      <c r="C57" s="256"/>
      <c r="D57" s="253" t="s">
        <v>646</v>
      </c>
      <c r="E57" s="253"/>
      <c r="F57" s="253"/>
      <c r="G57" s="253"/>
      <c r="H57" s="253"/>
      <c r="I57" s="253"/>
      <c r="J57" s="253"/>
      <c r="K57" s="251"/>
    </row>
    <row r="58" spans="2:11" ht="15" customHeight="1">
      <c r="B58" s="249"/>
      <c r="C58" s="256"/>
      <c r="D58" s="253" t="s">
        <v>647</v>
      </c>
      <c r="E58" s="253"/>
      <c r="F58" s="253"/>
      <c r="G58" s="253"/>
      <c r="H58" s="253"/>
      <c r="I58" s="253"/>
      <c r="J58" s="253"/>
      <c r="K58" s="251"/>
    </row>
    <row r="59" spans="2:11" ht="15" customHeight="1">
      <c r="B59" s="249"/>
      <c r="C59" s="256"/>
      <c r="D59" s="253" t="s">
        <v>648</v>
      </c>
      <c r="E59" s="253"/>
      <c r="F59" s="253"/>
      <c r="G59" s="253"/>
      <c r="H59" s="253"/>
      <c r="I59" s="253"/>
      <c r="J59" s="253"/>
      <c r="K59" s="251"/>
    </row>
    <row r="60" spans="2:11" ht="15" customHeight="1">
      <c r="B60" s="249"/>
      <c r="C60" s="256"/>
      <c r="D60" s="253" t="s">
        <v>649</v>
      </c>
      <c r="E60" s="253"/>
      <c r="F60" s="253"/>
      <c r="G60" s="253"/>
      <c r="H60" s="253"/>
      <c r="I60" s="253"/>
      <c r="J60" s="253"/>
      <c r="K60" s="251"/>
    </row>
    <row r="61" spans="2:11" ht="15" customHeight="1">
      <c r="B61" s="249"/>
      <c r="C61" s="256"/>
      <c r="D61" s="253" t="s">
        <v>650</v>
      </c>
      <c r="E61" s="253"/>
      <c r="F61" s="253"/>
      <c r="G61" s="253"/>
      <c r="H61" s="253"/>
      <c r="I61" s="253"/>
      <c r="J61" s="253"/>
      <c r="K61" s="251"/>
    </row>
    <row r="62" spans="2:11" ht="15" customHeight="1">
      <c r="B62" s="249"/>
      <c r="C62" s="256"/>
      <c r="D62" s="253" t="s">
        <v>651</v>
      </c>
      <c r="E62" s="253"/>
      <c r="F62" s="253"/>
      <c r="G62" s="253"/>
      <c r="H62" s="253"/>
      <c r="I62" s="253"/>
      <c r="J62" s="253"/>
      <c r="K62" s="251"/>
    </row>
    <row r="63" spans="2:11" ht="15" customHeight="1">
      <c r="B63" s="249"/>
      <c r="C63" s="256"/>
      <c r="D63" s="253" t="s">
        <v>652</v>
      </c>
      <c r="E63" s="253"/>
      <c r="F63" s="253"/>
      <c r="G63" s="253"/>
      <c r="H63" s="253"/>
      <c r="I63" s="253"/>
      <c r="J63" s="253"/>
      <c r="K63" s="251"/>
    </row>
    <row r="64" spans="2:11" ht="15" customHeight="1">
      <c r="B64" s="249"/>
      <c r="C64" s="256"/>
      <c r="D64" s="253" t="s">
        <v>653</v>
      </c>
      <c r="E64" s="253"/>
      <c r="F64" s="253"/>
      <c r="G64" s="253"/>
      <c r="H64" s="253"/>
      <c r="I64" s="253"/>
      <c r="J64" s="253"/>
      <c r="K64" s="251"/>
    </row>
    <row r="65" spans="2:11" ht="8.25" customHeight="1">
      <c r="B65" s="249"/>
      <c r="C65" s="256"/>
      <c r="D65" s="256"/>
      <c r="E65" s="261"/>
      <c r="F65" s="256"/>
      <c r="G65" s="256"/>
      <c r="H65" s="256"/>
      <c r="I65" s="256"/>
      <c r="J65" s="256"/>
      <c r="K65" s="251"/>
    </row>
    <row r="66" spans="2:11" ht="12.75" customHeight="1">
      <c r="B66" s="249"/>
      <c r="C66" s="256"/>
      <c r="D66" s="253" t="s">
        <v>654</v>
      </c>
      <c r="E66" s="253"/>
      <c r="F66" s="253"/>
      <c r="G66" s="253"/>
      <c r="H66" s="253"/>
      <c r="I66" s="253"/>
      <c r="J66" s="253"/>
      <c r="K66" s="251"/>
    </row>
    <row r="67" spans="2:11" ht="12.75" customHeight="1">
      <c r="B67" s="249"/>
      <c r="C67" s="256"/>
      <c r="D67" s="253" t="s">
        <v>655</v>
      </c>
      <c r="E67" s="253"/>
      <c r="F67" s="253"/>
      <c r="G67" s="253"/>
      <c r="H67" s="253"/>
      <c r="I67" s="253"/>
      <c r="J67" s="253"/>
      <c r="K67" s="251"/>
    </row>
    <row r="68" spans="2:11" ht="12.75" customHeight="1">
      <c r="B68" s="262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2:11" ht="18.75" customHeight="1">
      <c r="B69" s="265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6"/>
    </row>
    <row r="71" spans="2:11" ht="7.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ht="45" customHeight="1">
      <c r="B72" s="270"/>
      <c r="C72" s="271" t="s">
        <v>595</v>
      </c>
      <c r="D72" s="271"/>
      <c r="E72" s="271"/>
      <c r="F72" s="271"/>
      <c r="G72" s="271"/>
      <c r="H72" s="271"/>
      <c r="I72" s="271"/>
      <c r="J72" s="271"/>
      <c r="K72" s="272"/>
    </row>
    <row r="73" spans="2:11" ht="17.25" customHeight="1">
      <c r="B73" s="270"/>
      <c r="C73" s="273" t="s">
        <v>656</v>
      </c>
      <c r="D73" s="273"/>
      <c r="E73" s="273"/>
      <c r="F73" s="273" t="s">
        <v>657</v>
      </c>
      <c r="G73" s="274"/>
      <c r="H73" s="273" t="s">
        <v>98</v>
      </c>
      <c r="I73" s="273" t="s">
        <v>51</v>
      </c>
      <c r="J73" s="273" t="s">
        <v>658</v>
      </c>
      <c r="K73" s="272"/>
    </row>
    <row r="74" spans="2:11" ht="17.25" customHeight="1">
      <c r="B74" s="270"/>
      <c r="C74" s="275" t="s">
        <v>659</v>
      </c>
      <c r="D74" s="275"/>
      <c r="E74" s="275"/>
      <c r="F74" s="276" t="s">
        <v>660</v>
      </c>
      <c r="G74" s="277"/>
      <c r="H74" s="275"/>
      <c r="I74" s="275"/>
      <c r="J74" s="275" t="s">
        <v>661</v>
      </c>
      <c r="K74" s="272"/>
    </row>
    <row r="75" spans="2:11" ht="5.25" customHeight="1">
      <c r="B75" s="270"/>
      <c r="C75" s="278"/>
      <c r="D75" s="278"/>
      <c r="E75" s="278"/>
      <c r="F75" s="278"/>
      <c r="G75" s="279"/>
      <c r="H75" s="278"/>
      <c r="I75" s="278"/>
      <c r="J75" s="278"/>
      <c r="K75" s="272"/>
    </row>
    <row r="76" spans="2:11" ht="15" customHeight="1">
      <c r="B76" s="270"/>
      <c r="C76" s="259" t="s">
        <v>662</v>
      </c>
      <c r="D76" s="259"/>
      <c r="E76" s="259"/>
      <c r="F76" s="280" t="s">
        <v>663</v>
      </c>
      <c r="G76" s="279"/>
      <c r="H76" s="259" t="s">
        <v>664</v>
      </c>
      <c r="I76" s="259" t="s">
        <v>665</v>
      </c>
      <c r="J76" s="259" t="s">
        <v>666</v>
      </c>
      <c r="K76" s="272"/>
    </row>
    <row r="77" spans="2:11" ht="15" customHeight="1">
      <c r="B77" s="281"/>
      <c r="C77" s="259" t="s">
        <v>667</v>
      </c>
      <c r="D77" s="259"/>
      <c r="E77" s="259"/>
      <c r="F77" s="280" t="s">
        <v>668</v>
      </c>
      <c r="G77" s="279"/>
      <c r="H77" s="259" t="s">
        <v>669</v>
      </c>
      <c r="I77" s="259" t="s">
        <v>665</v>
      </c>
      <c r="J77" s="259">
        <v>50</v>
      </c>
      <c r="K77" s="272"/>
    </row>
    <row r="78" spans="2:11" ht="15" customHeight="1">
      <c r="B78" s="281"/>
      <c r="C78" s="259" t="s">
        <v>670</v>
      </c>
      <c r="D78" s="259"/>
      <c r="E78" s="259"/>
      <c r="F78" s="280" t="s">
        <v>663</v>
      </c>
      <c r="G78" s="279"/>
      <c r="H78" s="259" t="s">
        <v>671</v>
      </c>
      <c r="I78" s="259" t="s">
        <v>672</v>
      </c>
      <c r="J78" s="259"/>
      <c r="K78" s="272"/>
    </row>
    <row r="79" spans="2:11" ht="15" customHeight="1">
      <c r="B79" s="281"/>
      <c r="C79" s="259" t="s">
        <v>673</v>
      </c>
      <c r="D79" s="259"/>
      <c r="E79" s="259"/>
      <c r="F79" s="280" t="s">
        <v>668</v>
      </c>
      <c r="G79" s="279"/>
      <c r="H79" s="259" t="s">
        <v>674</v>
      </c>
      <c r="I79" s="259" t="s">
        <v>665</v>
      </c>
      <c r="J79" s="259">
        <v>50</v>
      </c>
      <c r="K79" s="272"/>
    </row>
    <row r="80" spans="2:11" ht="15" customHeight="1">
      <c r="B80" s="281"/>
      <c r="C80" s="259" t="s">
        <v>675</v>
      </c>
      <c r="D80" s="259"/>
      <c r="E80" s="259"/>
      <c r="F80" s="280" t="s">
        <v>668</v>
      </c>
      <c r="G80" s="279"/>
      <c r="H80" s="259" t="s">
        <v>676</v>
      </c>
      <c r="I80" s="259" t="s">
        <v>665</v>
      </c>
      <c r="J80" s="259">
        <v>20</v>
      </c>
      <c r="K80" s="272"/>
    </row>
    <row r="81" spans="2:11" ht="15" customHeight="1">
      <c r="B81" s="281"/>
      <c r="C81" s="259" t="s">
        <v>677</v>
      </c>
      <c r="D81" s="259"/>
      <c r="E81" s="259"/>
      <c r="F81" s="280" t="s">
        <v>668</v>
      </c>
      <c r="G81" s="279"/>
      <c r="H81" s="259" t="s">
        <v>678</v>
      </c>
      <c r="I81" s="259" t="s">
        <v>665</v>
      </c>
      <c r="J81" s="259">
        <v>20</v>
      </c>
      <c r="K81" s="272"/>
    </row>
    <row r="82" spans="2:11" ht="15" customHeight="1">
      <c r="B82" s="281"/>
      <c r="C82" s="259" t="s">
        <v>679</v>
      </c>
      <c r="D82" s="259"/>
      <c r="E82" s="259"/>
      <c r="F82" s="280" t="s">
        <v>668</v>
      </c>
      <c r="G82" s="279"/>
      <c r="H82" s="259" t="s">
        <v>680</v>
      </c>
      <c r="I82" s="259" t="s">
        <v>665</v>
      </c>
      <c r="J82" s="259">
        <v>50</v>
      </c>
      <c r="K82" s="272"/>
    </row>
    <row r="83" spans="2:11" ht="15" customHeight="1">
      <c r="B83" s="281"/>
      <c r="C83" s="259" t="s">
        <v>681</v>
      </c>
      <c r="D83" s="259"/>
      <c r="E83" s="259"/>
      <c r="F83" s="280" t="s">
        <v>668</v>
      </c>
      <c r="G83" s="279"/>
      <c r="H83" s="259" t="s">
        <v>681</v>
      </c>
      <c r="I83" s="259" t="s">
        <v>665</v>
      </c>
      <c r="J83" s="259">
        <v>50</v>
      </c>
      <c r="K83" s="272"/>
    </row>
    <row r="84" spans="2:11" ht="15" customHeight="1">
      <c r="B84" s="281"/>
      <c r="C84" s="259" t="s">
        <v>104</v>
      </c>
      <c r="D84" s="259"/>
      <c r="E84" s="259"/>
      <c r="F84" s="280" t="s">
        <v>668</v>
      </c>
      <c r="G84" s="279"/>
      <c r="H84" s="259" t="s">
        <v>682</v>
      </c>
      <c r="I84" s="259" t="s">
        <v>665</v>
      </c>
      <c r="J84" s="259">
        <v>255</v>
      </c>
      <c r="K84" s="272"/>
    </row>
    <row r="85" spans="2:11" ht="15" customHeight="1">
      <c r="B85" s="281"/>
      <c r="C85" s="259" t="s">
        <v>683</v>
      </c>
      <c r="D85" s="259"/>
      <c r="E85" s="259"/>
      <c r="F85" s="280" t="s">
        <v>663</v>
      </c>
      <c r="G85" s="279"/>
      <c r="H85" s="259" t="s">
        <v>684</v>
      </c>
      <c r="I85" s="259" t="s">
        <v>685</v>
      </c>
      <c r="J85" s="259"/>
      <c r="K85" s="272"/>
    </row>
    <row r="86" spans="2:11" ht="15" customHeight="1">
      <c r="B86" s="281"/>
      <c r="C86" s="259" t="s">
        <v>686</v>
      </c>
      <c r="D86" s="259"/>
      <c r="E86" s="259"/>
      <c r="F86" s="280" t="s">
        <v>663</v>
      </c>
      <c r="G86" s="279"/>
      <c r="H86" s="259" t="s">
        <v>687</v>
      </c>
      <c r="I86" s="259" t="s">
        <v>688</v>
      </c>
      <c r="J86" s="259"/>
      <c r="K86" s="272"/>
    </row>
    <row r="87" spans="2:11" ht="15" customHeight="1">
      <c r="B87" s="281"/>
      <c r="C87" s="259" t="s">
        <v>689</v>
      </c>
      <c r="D87" s="259"/>
      <c r="E87" s="259"/>
      <c r="F87" s="280" t="s">
        <v>663</v>
      </c>
      <c r="G87" s="279"/>
      <c r="H87" s="259" t="s">
        <v>689</v>
      </c>
      <c r="I87" s="259" t="s">
        <v>688</v>
      </c>
      <c r="J87" s="259"/>
      <c r="K87" s="272"/>
    </row>
    <row r="88" spans="2:11" ht="15" customHeight="1">
      <c r="B88" s="281"/>
      <c r="C88" s="259" t="s">
        <v>36</v>
      </c>
      <c r="D88" s="259"/>
      <c r="E88" s="259"/>
      <c r="F88" s="280" t="s">
        <v>663</v>
      </c>
      <c r="G88" s="279"/>
      <c r="H88" s="259" t="s">
        <v>690</v>
      </c>
      <c r="I88" s="259" t="s">
        <v>688</v>
      </c>
      <c r="J88" s="259"/>
      <c r="K88" s="272"/>
    </row>
    <row r="89" spans="2:11" ht="15" customHeight="1">
      <c r="B89" s="281"/>
      <c r="C89" s="259" t="s">
        <v>42</v>
      </c>
      <c r="D89" s="259"/>
      <c r="E89" s="259"/>
      <c r="F89" s="280" t="s">
        <v>663</v>
      </c>
      <c r="G89" s="279"/>
      <c r="H89" s="259" t="s">
        <v>691</v>
      </c>
      <c r="I89" s="259" t="s">
        <v>688</v>
      </c>
      <c r="J89" s="259"/>
      <c r="K89" s="272"/>
    </row>
    <row r="90" spans="2:11" ht="15" customHeight="1">
      <c r="B90" s="282"/>
      <c r="C90" s="283"/>
      <c r="D90" s="283"/>
      <c r="E90" s="283"/>
      <c r="F90" s="283"/>
      <c r="G90" s="283"/>
      <c r="H90" s="283"/>
      <c r="I90" s="283"/>
      <c r="J90" s="283"/>
      <c r="K90" s="284"/>
    </row>
    <row r="91" spans="2:11" ht="18.75" customHeight="1">
      <c r="B91" s="285"/>
      <c r="C91" s="286"/>
      <c r="D91" s="286"/>
      <c r="E91" s="286"/>
      <c r="F91" s="286"/>
      <c r="G91" s="286"/>
      <c r="H91" s="286"/>
      <c r="I91" s="286"/>
      <c r="J91" s="286"/>
      <c r="K91" s="285"/>
    </row>
    <row r="92" spans="2:11" ht="18.75" customHeight="1">
      <c r="B92" s="266"/>
      <c r="C92" s="266"/>
      <c r="D92" s="266"/>
      <c r="E92" s="266"/>
      <c r="F92" s="266"/>
      <c r="G92" s="266"/>
      <c r="H92" s="266"/>
      <c r="I92" s="266"/>
      <c r="J92" s="266"/>
      <c r="K92" s="266"/>
    </row>
    <row r="93" spans="2:11" ht="7.5" customHeight="1">
      <c r="B93" s="267"/>
      <c r="C93" s="268"/>
      <c r="D93" s="268"/>
      <c r="E93" s="268"/>
      <c r="F93" s="268"/>
      <c r="G93" s="268"/>
      <c r="H93" s="268"/>
      <c r="I93" s="268"/>
      <c r="J93" s="268"/>
      <c r="K93" s="269"/>
    </row>
    <row r="94" spans="2:11" ht="45" customHeight="1">
      <c r="B94" s="270"/>
      <c r="C94" s="271" t="s">
        <v>692</v>
      </c>
      <c r="D94" s="271"/>
      <c r="E94" s="271"/>
      <c r="F94" s="271"/>
      <c r="G94" s="271"/>
      <c r="H94" s="271"/>
      <c r="I94" s="271"/>
      <c r="J94" s="271"/>
      <c r="K94" s="272"/>
    </row>
    <row r="95" spans="2:11" ht="17.25" customHeight="1">
      <c r="B95" s="270"/>
      <c r="C95" s="273" t="s">
        <v>656</v>
      </c>
      <c r="D95" s="273"/>
      <c r="E95" s="273"/>
      <c r="F95" s="273" t="s">
        <v>657</v>
      </c>
      <c r="G95" s="274"/>
      <c r="H95" s="273" t="s">
        <v>98</v>
      </c>
      <c r="I95" s="273" t="s">
        <v>51</v>
      </c>
      <c r="J95" s="273" t="s">
        <v>658</v>
      </c>
      <c r="K95" s="272"/>
    </row>
    <row r="96" spans="2:11" ht="17.25" customHeight="1">
      <c r="B96" s="270"/>
      <c r="C96" s="275" t="s">
        <v>659</v>
      </c>
      <c r="D96" s="275"/>
      <c r="E96" s="275"/>
      <c r="F96" s="276" t="s">
        <v>660</v>
      </c>
      <c r="G96" s="277"/>
      <c r="H96" s="275"/>
      <c r="I96" s="275"/>
      <c r="J96" s="275" t="s">
        <v>661</v>
      </c>
      <c r="K96" s="272"/>
    </row>
    <row r="97" spans="2:11" ht="5.25" customHeight="1">
      <c r="B97" s="270"/>
      <c r="C97" s="273"/>
      <c r="D97" s="273"/>
      <c r="E97" s="273"/>
      <c r="F97" s="273"/>
      <c r="G97" s="287"/>
      <c r="H97" s="273"/>
      <c r="I97" s="273"/>
      <c r="J97" s="273"/>
      <c r="K97" s="272"/>
    </row>
    <row r="98" spans="2:11" ht="15" customHeight="1">
      <c r="B98" s="270"/>
      <c r="C98" s="259" t="s">
        <v>662</v>
      </c>
      <c r="D98" s="259"/>
      <c r="E98" s="259"/>
      <c r="F98" s="280" t="s">
        <v>663</v>
      </c>
      <c r="G98" s="259"/>
      <c r="H98" s="259" t="s">
        <v>693</v>
      </c>
      <c r="I98" s="259" t="s">
        <v>665</v>
      </c>
      <c r="J98" s="259" t="s">
        <v>666</v>
      </c>
      <c r="K98" s="272"/>
    </row>
    <row r="99" spans="2:11" ht="15" customHeight="1">
      <c r="B99" s="281"/>
      <c r="C99" s="259" t="s">
        <v>667</v>
      </c>
      <c r="D99" s="259"/>
      <c r="E99" s="259"/>
      <c r="F99" s="280" t="s">
        <v>668</v>
      </c>
      <c r="G99" s="259"/>
      <c r="H99" s="259" t="s">
        <v>693</v>
      </c>
      <c r="I99" s="259" t="s">
        <v>665</v>
      </c>
      <c r="J99" s="259">
        <v>50</v>
      </c>
      <c r="K99" s="272"/>
    </row>
    <row r="100" spans="2:11" ht="15" customHeight="1">
      <c r="B100" s="281"/>
      <c r="C100" s="259" t="s">
        <v>670</v>
      </c>
      <c r="D100" s="259"/>
      <c r="E100" s="259"/>
      <c r="F100" s="280" t="s">
        <v>663</v>
      </c>
      <c r="G100" s="259"/>
      <c r="H100" s="259" t="s">
        <v>693</v>
      </c>
      <c r="I100" s="259" t="s">
        <v>672</v>
      </c>
      <c r="J100" s="259"/>
      <c r="K100" s="272"/>
    </row>
    <row r="101" spans="2:11" ht="15" customHeight="1">
      <c r="B101" s="281"/>
      <c r="C101" s="259" t="s">
        <v>673</v>
      </c>
      <c r="D101" s="259"/>
      <c r="E101" s="259"/>
      <c r="F101" s="280" t="s">
        <v>668</v>
      </c>
      <c r="G101" s="259"/>
      <c r="H101" s="259" t="s">
        <v>693</v>
      </c>
      <c r="I101" s="259" t="s">
        <v>665</v>
      </c>
      <c r="J101" s="259">
        <v>50</v>
      </c>
      <c r="K101" s="272"/>
    </row>
    <row r="102" spans="2:11" ht="15" customHeight="1">
      <c r="B102" s="281"/>
      <c r="C102" s="259" t="s">
        <v>681</v>
      </c>
      <c r="D102" s="259"/>
      <c r="E102" s="259"/>
      <c r="F102" s="280" t="s">
        <v>668</v>
      </c>
      <c r="G102" s="259"/>
      <c r="H102" s="259" t="s">
        <v>693</v>
      </c>
      <c r="I102" s="259" t="s">
        <v>665</v>
      </c>
      <c r="J102" s="259">
        <v>50</v>
      </c>
      <c r="K102" s="272"/>
    </row>
    <row r="103" spans="2:11" ht="15" customHeight="1">
      <c r="B103" s="281"/>
      <c r="C103" s="259" t="s">
        <v>679</v>
      </c>
      <c r="D103" s="259"/>
      <c r="E103" s="259"/>
      <c r="F103" s="280" t="s">
        <v>668</v>
      </c>
      <c r="G103" s="259"/>
      <c r="H103" s="259" t="s">
        <v>693</v>
      </c>
      <c r="I103" s="259" t="s">
        <v>665</v>
      </c>
      <c r="J103" s="259">
        <v>50</v>
      </c>
      <c r="K103" s="272"/>
    </row>
    <row r="104" spans="2:11" ht="15" customHeight="1">
      <c r="B104" s="281"/>
      <c r="C104" s="259" t="s">
        <v>47</v>
      </c>
      <c r="D104" s="259"/>
      <c r="E104" s="259"/>
      <c r="F104" s="280" t="s">
        <v>663</v>
      </c>
      <c r="G104" s="259"/>
      <c r="H104" s="259" t="s">
        <v>694</v>
      </c>
      <c r="I104" s="259" t="s">
        <v>665</v>
      </c>
      <c r="J104" s="259">
        <v>20</v>
      </c>
      <c r="K104" s="272"/>
    </row>
    <row r="105" spans="2:11" ht="15" customHeight="1">
      <c r="B105" s="281"/>
      <c r="C105" s="259" t="s">
        <v>695</v>
      </c>
      <c r="D105" s="259"/>
      <c r="E105" s="259"/>
      <c r="F105" s="280" t="s">
        <v>663</v>
      </c>
      <c r="G105" s="259"/>
      <c r="H105" s="259" t="s">
        <v>696</v>
      </c>
      <c r="I105" s="259" t="s">
        <v>665</v>
      </c>
      <c r="J105" s="259">
        <v>120</v>
      </c>
      <c r="K105" s="272"/>
    </row>
    <row r="106" spans="2:11" ht="15" customHeight="1">
      <c r="B106" s="281"/>
      <c r="C106" s="259" t="s">
        <v>36</v>
      </c>
      <c r="D106" s="259"/>
      <c r="E106" s="259"/>
      <c r="F106" s="280" t="s">
        <v>663</v>
      </c>
      <c r="G106" s="259"/>
      <c r="H106" s="259" t="s">
        <v>697</v>
      </c>
      <c r="I106" s="259" t="s">
        <v>688</v>
      </c>
      <c r="J106" s="259"/>
      <c r="K106" s="272"/>
    </row>
    <row r="107" spans="2:11" ht="15" customHeight="1">
      <c r="B107" s="281"/>
      <c r="C107" s="259" t="s">
        <v>42</v>
      </c>
      <c r="D107" s="259"/>
      <c r="E107" s="259"/>
      <c r="F107" s="280" t="s">
        <v>663</v>
      </c>
      <c r="G107" s="259"/>
      <c r="H107" s="259" t="s">
        <v>698</v>
      </c>
      <c r="I107" s="259" t="s">
        <v>688</v>
      </c>
      <c r="J107" s="259"/>
      <c r="K107" s="272"/>
    </row>
    <row r="108" spans="2:11" ht="15" customHeight="1">
      <c r="B108" s="281"/>
      <c r="C108" s="259" t="s">
        <v>51</v>
      </c>
      <c r="D108" s="259"/>
      <c r="E108" s="259"/>
      <c r="F108" s="280" t="s">
        <v>663</v>
      </c>
      <c r="G108" s="259"/>
      <c r="H108" s="259" t="s">
        <v>699</v>
      </c>
      <c r="I108" s="259" t="s">
        <v>700</v>
      </c>
      <c r="J108" s="259"/>
      <c r="K108" s="272"/>
    </row>
    <row r="109" spans="2:11" ht="15" customHeight="1">
      <c r="B109" s="282"/>
      <c r="C109" s="288"/>
      <c r="D109" s="288"/>
      <c r="E109" s="288"/>
      <c r="F109" s="288"/>
      <c r="G109" s="288"/>
      <c r="H109" s="288"/>
      <c r="I109" s="288"/>
      <c r="J109" s="288"/>
      <c r="K109" s="284"/>
    </row>
    <row r="110" spans="2:11" ht="18.75" customHeight="1">
      <c r="B110" s="289"/>
      <c r="C110" s="255"/>
      <c r="D110" s="255"/>
      <c r="E110" s="255"/>
      <c r="F110" s="290"/>
      <c r="G110" s="255"/>
      <c r="H110" s="255"/>
      <c r="I110" s="255"/>
      <c r="J110" s="255"/>
      <c r="K110" s="289"/>
    </row>
    <row r="111" spans="2:11" ht="18.75" customHeight="1">
      <c r="B111" s="266"/>
      <c r="C111" s="266"/>
      <c r="D111" s="266"/>
      <c r="E111" s="266"/>
      <c r="F111" s="266"/>
      <c r="G111" s="266"/>
      <c r="H111" s="266"/>
      <c r="I111" s="266"/>
      <c r="J111" s="266"/>
      <c r="K111" s="266"/>
    </row>
    <row r="112" spans="2:11" ht="7.5" customHeight="1">
      <c r="B112" s="291"/>
      <c r="C112" s="292"/>
      <c r="D112" s="292"/>
      <c r="E112" s="292"/>
      <c r="F112" s="292"/>
      <c r="G112" s="292"/>
      <c r="H112" s="292"/>
      <c r="I112" s="292"/>
      <c r="J112" s="292"/>
      <c r="K112" s="293"/>
    </row>
    <row r="113" spans="2:11" ht="45" customHeight="1">
      <c r="B113" s="294"/>
      <c r="C113" s="295" t="s">
        <v>701</v>
      </c>
      <c r="D113" s="295"/>
      <c r="E113" s="295"/>
      <c r="F113" s="295"/>
      <c r="G113" s="295"/>
      <c r="H113" s="295"/>
      <c r="I113" s="295"/>
      <c r="J113" s="295"/>
      <c r="K113" s="296"/>
    </row>
    <row r="114" spans="2:11" ht="17.25" customHeight="1">
      <c r="B114" s="297"/>
      <c r="C114" s="273" t="s">
        <v>656</v>
      </c>
      <c r="D114" s="273"/>
      <c r="E114" s="273"/>
      <c r="F114" s="273" t="s">
        <v>657</v>
      </c>
      <c r="G114" s="274"/>
      <c r="H114" s="273" t="s">
        <v>98</v>
      </c>
      <c r="I114" s="273" t="s">
        <v>51</v>
      </c>
      <c r="J114" s="273" t="s">
        <v>658</v>
      </c>
      <c r="K114" s="298"/>
    </row>
    <row r="115" spans="2:11" ht="17.25" customHeight="1">
      <c r="B115" s="297"/>
      <c r="C115" s="275" t="s">
        <v>659</v>
      </c>
      <c r="D115" s="275"/>
      <c r="E115" s="275"/>
      <c r="F115" s="276" t="s">
        <v>660</v>
      </c>
      <c r="G115" s="277"/>
      <c r="H115" s="275"/>
      <c r="I115" s="275"/>
      <c r="J115" s="275" t="s">
        <v>661</v>
      </c>
      <c r="K115" s="298"/>
    </row>
    <row r="116" spans="2:11" ht="5.25" customHeight="1">
      <c r="B116" s="299"/>
      <c r="C116" s="278"/>
      <c r="D116" s="278"/>
      <c r="E116" s="278"/>
      <c r="F116" s="278"/>
      <c r="G116" s="259"/>
      <c r="H116" s="278"/>
      <c r="I116" s="278"/>
      <c r="J116" s="278"/>
      <c r="K116" s="300"/>
    </row>
    <row r="117" spans="2:11" ht="15" customHeight="1">
      <c r="B117" s="299"/>
      <c r="C117" s="259" t="s">
        <v>662</v>
      </c>
      <c r="D117" s="278"/>
      <c r="E117" s="278"/>
      <c r="F117" s="280" t="s">
        <v>663</v>
      </c>
      <c r="G117" s="259"/>
      <c r="H117" s="259" t="s">
        <v>693</v>
      </c>
      <c r="I117" s="259" t="s">
        <v>665</v>
      </c>
      <c r="J117" s="259" t="s">
        <v>666</v>
      </c>
      <c r="K117" s="301"/>
    </row>
    <row r="118" spans="2:11" ht="15" customHeight="1">
      <c r="B118" s="299"/>
      <c r="C118" s="259" t="s">
        <v>702</v>
      </c>
      <c r="D118" s="259"/>
      <c r="E118" s="259"/>
      <c r="F118" s="280" t="s">
        <v>663</v>
      </c>
      <c r="G118" s="259"/>
      <c r="H118" s="259" t="s">
        <v>703</v>
      </c>
      <c r="I118" s="259" t="s">
        <v>665</v>
      </c>
      <c r="J118" s="259" t="s">
        <v>666</v>
      </c>
      <c r="K118" s="301"/>
    </row>
    <row r="119" spans="2:11" ht="15" customHeight="1">
      <c r="B119" s="299"/>
      <c r="C119" s="259" t="s">
        <v>704</v>
      </c>
      <c r="D119" s="259"/>
      <c r="E119" s="259"/>
      <c r="F119" s="280" t="s">
        <v>663</v>
      </c>
      <c r="G119" s="259"/>
      <c r="H119" s="259" t="s">
        <v>705</v>
      </c>
      <c r="I119" s="259" t="s">
        <v>665</v>
      </c>
      <c r="J119" s="259" t="s">
        <v>666</v>
      </c>
      <c r="K119" s="301"/>
    </row>
    <row r="120" spans="2:11" ht="15" customHeight="1">
      <c r="B120" s="299"/>
      <c r="C120" s="259" t="s">
        <v>706</v>
      </c>
      <c r="D120" s="259"/>
      <c r="E120" s="259"/>
      <c r="F120" s="280" t="s">
        <v>668</v>
      </c>
      <c r="G120" s="259"/>
      <c r="H120" s="259" t="s">
        <v>707</v>
      </c>
      <c r="I120" s="259" t="s">
        <v>665</v>
      </c>
      <c r="J120" s="259">
        <v>15</v>
      </c>
      <c r="K120" s="301"/>
    </row>
    <row r="121" spans="2:11" ht="15" customHeight="1">
      <c r="B121" s="299"/>
      <c r="C121" s="259" t="s">
        <v>667</v>
      </c>
      <c r="D121" s="259"/>
      <c r="E121" s="259"/>
      <c r="F121" s="280" t="s">
        <v>668</v>
      </c>
      <c r="G121" s="259"/>
      <c r="H121" s="259" t="s">
        <v>693</v>
      </c>
      <c r="I121" s="259" t="s">
        <v>665</v>
      </c>
      <c r="J121" s="259">
        <v>50</v>
      </c>
      <c r="K121" s="301"/>
    </row>
    <row r="122" spans="2:11" ht="15" customHeight="1">
      <c r="B122" s="299"/>
      <c r="C122" s="259" t="s">
        <v>673</v>
      </c>
      <c r="D122" s="259"/>
      <c r="E122" s="259"/>
      <c r="F122" s="280" t="s">
        <v>668</v>
      </c>
      <c r="G122" s="259"/>
      <c r="H122" s="259" t="s">
        <v>693</v>
      </c>
      <c r="I122" s="259" t="s">
        <v>665</v>
      </c>
      <c r="J122" s="259">
        <v>50</v>
      </c>
      <c r="K122" s="301"/>
    </row>
    <row r="123" spans="2:11" ht="15" customHeight="1">
      <c r="B123" s="299"/>
      <c r="C123" s="259" t="s">
        <v>679</v>
      </c>
      <c r="D123" s="259"/>
      <c r="E123" s="259"/>
      <c r="F123" s="280" t="s">
        <v>668</v>
      </c>
      <c r="G123" s="259"/>
      <c r="H123" s="259" t="s">
        <v>693</v>
      </c>
      <c r="I123" s="259" t="s">
        <v>665</v>
      </c>
      <c r="J123" s="259">
        <v>50</v>
      </c>
      <c r="K123" s="301"/>
    </row>
    <row r="124" spans="2:11" ht="15" customHeight="1">
      <c r="B124" s="299"/>
      <c r="C124" s="259" t="s">
        <v>681</v>
      </c>
      <c r="D124" s="259"/>
      <c r="E124" s="259"/>
      <c r="F124" s="280" t="s">
        <v>668</v>
      </c>
      <c r="G124" s="259"/>
      <c r="H124" s="259" t="s">
        <v>693</v>
      </c>
      <c r="I124" s="259" t="s">
        <v>665</v>
      </c>
      <c r="J124" s="259">
        <v>50</v>
      </c>
      <c r="K124" s="301"/>
    </row>
    <row r="125" spans="2:11" ht="15" customHeight="1">
      <c r="B125" s="299"/>
      <c r="C125" s="259" t="s">
        <v>104</v>
      </c>
      <c r="D125" s="259"/>
      <c r="E125" s="259"/>
      <c r="F125" s="280" t="s">
        <v>668</v>
      </c>
      <c r="G125" s="259"/>
      <c r="H125" s="259" t="s">
        <v>708</v>
      </c>
      <c r="I125" s="259" t="s">
        <v>665</v>
      </c>
      <c r="J125" s="259">
        <v>255</v>
      </c>
      <c r="K125" s="301"/>
    </row>
    <row r="126" spans="2:11" ht="15" customHeight="1">
      <c r="B126" s="299"/>
      <c r="C126" s="259" t="s">
        <v>683</v>
      </c>
      <c r="D126" s="259"/>
      <c r="E126" s="259"/>
      <c r="F126" s="280" t="s">
        <v>663</v>
      </c>
      <c r="G126" s="259"/>
      <c r="H126" s="259" t="s">
        <v>709</v>
      </c>
      <c r="I126" s="259" t="s">
        <v>685</v>
      </c>
      <c r="J126" s="259"/>
      <c r="K126" s="301"/>
    </row>
    <row r="127" spans="2:11" ht="15" customHeight="1">
      <c r="B127" s="299"/>
      <c r="C127" s="259" t="s">
        <v>686</v>
      </c>
      <c r="D127" s="259"/>
      <c r="E127" s="259"/>
      <c r="F127" s="280" t="s">
        <v>663</v>
      </c>
      <c r="G127" s="259"/>
      <c r="H127" s="259" t="s">
        <v>710</v>
      </c>
      <c r="I127" s="259" t="s">
        <v>688</v>
      </c>
      <c r="J127" s="259"/>
      <c r="K127" s="301"/>
    </row>
    <row r="128" spans="2:11" ht="15" customHeight="1">
      <c r="B128" s="299"/>
      <c r="C128" s="259" t="s">
        <v>689</v>
      </c>
      <c r="D128" s="259"/>
      <c r="E128" s="259"/>
      <c r="F128" s="280" t="s">
        <v>663</v>
      </c>
      <c r="G128" s="259"/>
      <c r="H128" s="259" t="s">
        <v>689</v>
      </c>
      <c r="I128" s="259" t="s">
        <v>688</v>
      </c>
      <c r="J128" s="259"/>
      <c r="K128" s="301"/>
    </row>
    <row r="129" spans="2:11" ht="15" customHeight="1">
      <c r="B129" s="299"/>
      <c r="C129" s="259" t="s">
        <v>36</v>
      </c>
      <c r="D129" s="259"/>
      <c r="E129" s="259"/>
      <c r="F129" s="280" t="s">
        <v>663</v>
      </c>
      <c r="G129" s="259"/>
      <c r="H129" s="259" t="s">
        <v>711</v>
      </c>
      <c r="I129" s="259" t="s">
        <v>688</v>
      </c>
      <c r="J129" s="259"/>
      <c r="K129" s="301"/>
    </row>
    <row r="130" spans="2:11" ht="15" customHeight="1">
      <c r="B130" s="299"/>
      <c r="C130" s="259" t="s">
        <v>712</v>
      </c>
      <c r="D130" s="259"/>
      <c r="E130" s="259"/>
      <c r="F130" s="280" t="s">
        <v>663</v>
      </c>
      <c r="G130" s="259"/>
      <c r="H130" s="259" t="s">
        <v>713</v>
      </c>
      <c r="I130" s="259" t="s">
        <v>688</v>
      </c>
      <c r="J130" s="259"/>
      <c r="K130" s="301"/>
    </row>
    <row r="131" spans="2:11" ht="15" customHeight="1">
      <c r="B131" s="302"/>
      <c r="C131" s="303"/>
      <c r="D131" s="303"/>
      <c r="E131" s="303"/>
      <c r="F131" s="303"/>
      <c r="G131" s="303"/>
      <c r="H131" s="303"/>
      <c r="I131" s="303"/>
      <c r="J131" s="303"/>
      <c r="K131" s="304"/>
    </row>
    <row r="132" spans="2:11" ht="18.75" customHeight="1">
      <c r="B132" s="255"/>
      <c r="C132" s="255"/>
      <c r="D132" s="255"/>
      <c r="E132" s="255"/>
      <c r="F132" s="290"/>
      <c r="G132" s="255"/>
      <c r="H132" s="255"/>
      <c r="I132" s="255"/>
      <c r="J132" s="255"/>
      <c r="K132" s="255"/>
    </row>
    <row r="133" spans="2:11" ht="18.75" customHeight="1"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</row>
    <row r="134" spans="2:11" ht="7.5" customHeight="1">
      <c r="B134" s="267"/>
      <c r="C134" s="268"/>
      <c r="D134" s="268"/>
      <c r="E134" s="268"/>
      <c r="F134" s="268"/>
      <c r="G134" s="268"/>
      <c r="H134" s="268"/>
      <c r="I134" s="268"/>
      <c r="J134" s="268"/>
      <c r="K134" s="269"/>
    </row>
    <row r="135" spans="2:11" ht="45" customHeight="1">
      <c r="B135" s="270"/>
      <c r="C135" s="271" t="s">
        <v>714</v>
      </c>
      <c r="D135" s="271"/>
      <c r="E135" s="271"/>
      <c r="F135" s="271"/>
      <c r="G135" s="271"/>
      <c r="H135" s="271"/>
      <c r="I135" s="271"/>
      <c r="J135" s="271"/>
      <c r="K135" s="272"/>
    </row>
    <row r="136" spans="2:11" ht="17.25" customHeight="1">
      <c r="B136" s="270"/>
      <c r="C136" s="273" t="s">
        <v>656</v>
      </c>
      <c r="D136" s="273"/>
      <c r="E136" s="273"/>
      <c r="F136" s="273" t="s">
        <v>657</v>
      </c>
      <c r="G136" s="274"/>
      <c r="H136" s="273" t="s">
        <v>98</v>
      </c>
      <c r="I136" s="273" t="s">
        <v>51</v>
      </c>
      <c r="J136" s="273" t="s">
        <v>658</v>
      </c>
      <c r="K136" s="272"/>
    </row>
    <row r="137" spans="2:11" ht="17.25" customHeight="1">
      <c r="B137" s="270"/>
      <c r="C137" s="275" t="s">
        <v>659</v>
      </c>
      <c r="D137" s="275"/>
      <c r="E137" s="275"/>
      <c r="F137" s="276" t="s">
        <v>660</v>
      </c>
      <c r="G137" s="277"/>
      <c r="H137" s="275"/>
      <c r="I137" s="275"/>
      <c r="J137" s="275" t="s">
        <v>661</v>
      </c>
      <c r="K137" s="272"/>
    </row>
    <row r="138" spans="2:11" ht="5.25" customHeight="1">
      <c r="B138" s="281"/>
      <c r="C138" s="278"/>
      <c r="D138" s="278"/>
      <c r="E138" s="278"/>
      <c r="F138" s="278"/>
      <c r="G138" s="279"/>
      <c r="H138" s="278"/>
      <c r="I138" s="278"/>
      <c r="J138" s="278"/>
      <c r="K138" s="301"/>
    </row>
    <row r="139" spans="2:11" ht="15" customHeight="1">
      <c r="B139" s="281"/>
      <c r="C139" s="305" t="s">
        <v>662</v>
      </c>
      <c r="D139" s="259"/>
      <c r="E139" s="259"/>
      <c r="F139" s="306" t="s">
        <v>663</v>
      </c>
      <c r="G139" s="259"/>
      <c r="H139" s="305" t="s">
        <v>693</v>
      </c>
      <c r="I139" s="305" t="s">
        <v>665</v>
      </c>
      <c r="J139" s="305" t="s">
        <v>666</v>
      </c>
      <c r="K139" s="301"/>
    </row>
    <row r="140" spans="2:11" ht="15" customHeight="1">
      <c r="B140" s="281"/>
      <c r="C140" s="305" t="s">
        <v>702</v>
      </c>
      <c r="D140" s="259"/>
      <c r="E140" s="259"/>
      <c r="F140" s="306" t="s">
        <v>663</v>
      </c>
      <c r="G140" s="259"/>
      <c r="H140" s="305" t="s">
        <v>715</v>
      </c>
      <c r="I140" s="305" t="s">
        <v>665</v>
      </c>
      <c r="J140" s="305" t="s">
        <v>666</v>
      </c>
      <c r="K140" s="301"/>
    </row>
    <row r="141" spans="2:11" ht="15" customHeight="1">
      <c r="B141" s="281"/>
      <c r="C141" s="305" t="s">
        <v>667</v>
      </c>
      <c r="D141" s="259"/>
      <c r="E141" s="259"/>
      <c r="F141" s="306" t="s">
        <v>668</v>
      </c>
      <c r="G141" s="259"/>
      <c r="H141" s="305" t="s">
        <v>693</v>
      </c>
      <c r="I141" s="305" t="s">
        <v>665</v>
      </c>
      <c r="J141" s="305">
        <v>50</v>
      </c>
      <c r="K141" s="301"/>
    </row>
    <row r="142" spans="2:11" ht="15" customHeight="1">
      <c r="B142" s="281"/>
      <c r="C142" s="305" t="s">
        <v>670</v>
      </c>
      <c r="D142" s="259"/>
      <c r="E142" s="259"/>
      <c r="F142" s="306" t="s">
        <v>663</v>
      </c>
      <c r="G142" s="259"/>
      <c r="H142" s="305" t="s">
        <v>693</v>
      </c>
      <c r="I142" s="305" t="s">
        <v>672</v>
      </c>
      <c r="J142" s="305"/>
      <c r="K142" s="301"/>
    </row>
    <row r="143" spans="2:11" ht="15" customHeight="1">
      <c r="B143" s="281"/>
      <c r="C143" s="305" t="s">
        <v>673</v>
      </c>
      <c r="D143" s="259"/>
      <c r="E143" s="259"/>
      <c r="F143" s="306" t="s">
        <v>668</v>
      </c>
      <c r="G143" s="259"/>
      <c r="H143" s="305" t="s">
        <v>693</v>
      </c>
      <c r="I143" s="305" t="s">
        <v>665</v>
      </c>
      <c r="J143" s="305">
        <v>50</v>
      </c>
      <c r="K143" s="301"/>
    </row>
    <row r="144" spans="2:11" ht="15" customHeight="1">
      <c r="B144" s="281"/>
      <c r="C144" s="305" t="s">
        <v>681</v>
      </c>
      <c r="D144" s="259"/>
      <c r="E144" s="259"/>
      <c r="F144" s="306" t="s">
        <v>668</v>
      </c>
      <c r="G144" s="259"/>
      <c r="H144" s="305" t="s">
        <v>693</v>
      </c>
      <c r="I144" s="305" t="s">
        <v>665</v>
      </c>
      <c r="J144" s="305">
        <v>50</v>
      </c>
      <c r="K144" s="301"/>
    </row>
    <row r="145" spans="2:11" ht="15" customHeight="1">
      <c r="B145" s="281"/>
      <c r="C145" s="305" t="s">
        <v>679</v>
      </c>
      <c r="D145" s="259"/>
      <c r="E145" s="259"/>
      <c r="F145" s="306" t="s">
        <v>668</v>
      </c>
      <c r="G145" s="259"/>
      <c r="H145" s="305" t="s">
        <v>693</v>
      </c>
      <c r="I145" s="305" t="s">
        <v>665</v>
      </c>
      <c r="J145" s="305">
        <v>50</v>
      </c>
      <c r="K145" s="301"/>
    </row>
    <row r="146" spans="2:11" ht="15" customHeight="1">
      <c r="B146" s="281"/>
      <c r="C146" s="305" t="s">
        <v>92</v>
      </c>
      <c r="D146" s="259"/>
      <c r="E146" s="259"/>
      <c r="F146" s="306" t="s">
        <v>663</v>
      </c>
      <c r="G146" s="259"/>
      <c r="H146" s="305" t="s">
        <v>716</v>
      </c>
      <c r="I146" s="305" t="s">
        <v>665</v>
      </c>
      <c r="J146" s="305" t="s">
        <v>717</v>
      </c>
      <c r="K146" s="301"/>
    </row>
    <row r="147" spans="2:11" ht="15" customHeight="1">
      <c r="B147" s="281"/>
      <c r="C147" s="305" t="s">
        <v>718</v>
      </c>
      <c r="D147" s="259"/>
      <c r="E147" s="259"/>
      <c r="F147" s="306" t="s">
        <v>663</v>
      </c>
      <c r="G147" s="259"/>
      <c r="H147" s="305" t="s">
        <v>719</v>
      </c>
      <c r="I147" s="305" t="s">
        <v>688</v>
      </c>
      <c r="J147" s="305"/>
      <c r="K147" s="301"/>
    </row>
    <row r="148" spans="2:11" ht="15" customHeight="1">
      <c r="B148" s="307"/>
      <c r="C148" s="288"/>
      <c r="D148" s="288"/>
      <c r="E148" s="288"/>
      <c r="F148" s="288"/>
      <c r="G148" s="288"/>
      <c r="H148" s="288"/>
      <c r="I148" s="288"/>
      <c r="J148" s="288"/>
      <c r="K148" s="308"/>
    </row>
    <row r="149" spans="2:11" ht="18.75" customHeight="1">
      <c r="B149" s="255"/>
      <c r="C149" s="259"/>
      <c r="D149" s="259"/>
      <c r="E149" s="259"/>
      <c r="F149" s="280"/>
      <c r="G149" s="259"/>
      <c r="H149" s="259"/>
      <c r="I149" s="259"/>
      <c r="J149" s="259"/>
      <c r="K149" s="255"/>
    </row>
    <row r="150" spans="2:11" ht="18.75" customHeight="1">
      <c r="B150" s="266"/>
      <c r="C150" s="266"/>
      <c r="D150" s="266"/>
      <c r="E150" s="266"/>
      <c r="F150" s="266"/>
      <c r="G150" s="266"/>
      <c r="H150" s="266"/>
      <c r="I150" s="266"/>
      <c r="J150" s="266"/>
      <c r="K150" s="266"/>
    </row>
    <row r="151" spans="2:11" ht="7.5" customHeight="1">
      <c r="B151" s="242"/>
      <c r="C151" s="243"/>
      <c r="D151" s="243"/>
      <c r="E151" s="243"/>
      <c r="F151" s="243"/>
      <c r="G151" s="243"/>
      <c r="H151" s="243"/>
      <c r="I151" s="243"/>
      <c r="J151" s="243"/>
      <c r="K151" s="244"/>
    </row>
    <row r="152" spans="2:11" ht="45" customHeight="1">
      <c r="B152" s="245"/>
      <c r="C152" s="295" t="s">
        <v>720</v>
      </c>
      <c r="D152" s="295"/>
      <c r="E152" s="295"/>
      <c r="F152" s="295"/>
      <c r="G152" s="295"/>
      <c r="H152" s="295"/>
      <c r="I152" s="295"/>
      <c r="J152" s="295"/>
      <c r="K152" s="247"/>
    </row>
    <row r="153" spans="2:11" ht="17.25" customHeight="1">
      <c r="B153" s="245"/>
      <c r="C153" s="273" t="s">
        <v>656</v>
      </c>
      <c r="D153" s="273"/>
      <c r="E153" s="273"/>
      <c r="F153" s="273" t="s">
        <v>657</v>
      </c>
      <c r="G153" s="309"/>
      <c r="H153" s="310" t="s">
        <v>98</v>
      </c>
      <c r="I153" s="310" t="s">
        <v>51</v>
      </c>
      <c r="J153" s="273" t="s">
        <v>658</v>
      </c>
      <c r="K153" s="247"/>
    </row>
    <row r="154" spans="2:11" ht="17.25" customHeight="1">
      <c r="B154" s="249"/>
      <c r="C154" s="275" t="s">
        <v>659</v>
      </c>
      <c r="D154" s="275"/>
      <c r="E154" s="275"/>
      <c r="F154" s="276" t="s">
        <v>660</v>
      </c>
      <c r="G154" s="311"/>
      <c r="H154" s="312"/>
      <c r="I154" s="312"/>
      <c r="J154" s="275" t="s">
        <v>661</v>
      </c>
      <c r="K154" s="251"/>
    </row>
    <row r="155" spans="2:11" ht="5.25" customHeight="1">
      <c r="B155" s="281"/>
      <c r="C155" s="278"/>
      <c r="D155" s="278"/>
      <c r="E155" s="278"/>
      <c r="F155" s="278"/>
      <c r="G155" s="279"/>
      <c r="H155" s="278"/>
      <c r="I155" s="278"/>
      <c r="J155" s="278"/>
      <c r="K155" s="301"/>
    </row>
    <row r="156" spans="2:11" ht="15" customHeight="1">
      <c r="B156" s="281"/>
      <c r="C156" s="259" t="s">
        <v>662</v>
      </c>
      <c r="D156" s="259"/>
      <c r="E156" s="259"/>
      <c r="F156" s="280" t="s">
        <v>663</v>
      </c>
      <c r="G156" s="259"/>
      <c r="H156" s="259" t="s">
        <v>693</v>
      </c>
      <c r="I156" s="259" t="s">
        <v>665</v>
      </c>
      <c r="J156" s="259" t="s">
        <v>666</v>
      </c>
      <c r="K156" s="301"/>
    </row>
    <row r="157" spans="2:11" ht="15" customHeight="1">
      <c r="B157" s="281"/>
      <c r="C157" s="259" t="s">
        <v>702</v>
      </c>
      <c r="D157" s="259"/>
      <c r="E157" s="259"/>
      <c r="F157" s="280" t="s">
        <v>663</v>
      </c>
      <c r="G157" s="259"/>
      <c r="H157" s="259" t="s">
        <v>703</v>
      </c>
      <c r="I157" s="259" t="s">
        <v>665</v>
      </c>
      <c r="J157" s="259" t="s">
        <v>666</v>
      </c>
      <c r="K157" s="301"/>
    </row>
    <row r="158" spans="2:11" ht="15" customHeight="1">
      <c r="B158" s="281"/>
      <c r="C158" s="259" t="s">
        <v>667</v>
      </c>
      <c r="D158" s="259"/>
      <c r="E158" s="259"/>
      <c r="F158" s="280" t="s">
        <v>668</v>
      </c>
      <c r="G158" s="259"/>
      <c r="H158" s="259" t="s">
        <v>721</v>
      </c>
      <c r="I158" s="259" t="s">
        <v>665</v>
      </c>
      <c r="J158" s="259">
        <v>50</v>
      </c>
      <c r="K158" s="301"/>
    </row>
    <row r="159" spans="2:11" ht="15" customHeight="1">
      <c r="B159" s="281"/>
      <c r="C159" s="259" t="s">
        <v>670</v>
      </c>
      <c r="D159" s="259"/>
      <c r="E159" s="259"/>
      <c r="F159" s="280" t="s">
        <v>663</v>
      </c>
      <c r="G159" s="259"/>
      <c r="H159" s="259" t="s">
        <v>721</v>
      </c>
      <c r="I159" s="259" t="s">
        <v>672</v>
      </c>
      <c r="J159" s="259"/>
      <c r="K159" s="301"/>
    </row>
    <row r="160" spans="2:11" ht="15" customHeight="1">
      <c r="B160" s="281"/>
      <c r="C160" s="259" t="s">
        <v>673</v>
      </c>
      <c r="D160" s="259"/>
      <c r="E160" s="259"/>
      <c r="F160" s="280" t="s">
        <v>668</v>
      </c>
      <c r="G160" s="259"/>
      <c r="H160" s="259" t="s">
        <v>721</v>
      </c>
      <c r="I160" s="259" t="s">
        <v>665</v>
      </c>
      <c r="J160" s="259">
        <v>50</v>
      </c>
      <c r="K160" s="301"/>
    </row>
    <row r="161" spans="2:11" ht="15" customHeight="1">
      <c r="B161" s="281"/>
      <c r="C161" s="259" t="s">
        <v>681</v>
      </c>
      <c r="D161" s="259"/>
      <c r="E161" s="259"/>
      <c r="F161" s="280" t="s">
        <v>668</v>
      </c>
      <c r="G161" s="259"/>
      <c r="H161" s="259" t="s">
        <v>721</v>
      </c>
      <c r="I161" s="259" t="s">
        <v>665</v>
      </c>
      <c r="J161" s="259">
        <v>50</v>
      </c>
      <c r="K161" s="301"/>
    </row>
    <row r="162" spans="2:11" ht="15" customHeight="1">
      <c r="B162" s="281"/>
      <c r="C162" s="259" t="s">
        <v>679</v>
      </c>
      <c r="D162" s="259"/>
      <c r="E162" s="259"/>
      <c r="F162" s="280" t="s">
        <v>668</v>
      </c>
      <c r="G162" s="259"/>
      <c r="H162" s="259" t="s">
        <v>721</v>
      </c>
      <c r="I162" s="259" t="s">
        <v>665</v>
      </c>
      <c r="J162" s="259">
        <v>50</v>
      </c>
      <c r="K162" s="301"/>
    </row>
    <row r="163" spans="2:11" ht="15" customHeight="1">
      <c r="B163" s="281"/>
      <c r="C163" s="259" t="s">
        <v>97</v>
      </c>
      <c r="D163" s="259"/>
      <c r="E163" s="259"/>
      <c r="F163" s="280" t="s">
        <v>663</v>
      </c>
      <c r="G163" s="259"/>
      <c r="H163" s="259" t="s">
        <v>722</v>
      </c>
      <c r="I163" s="259" t="s">
        <v>723</v>
      </c>
      <c r="J163" s="259"/>
      <c r="K163" s="301"/>
    </row>
    <row r="164" spans="2:11" ht="15" customHeight="1">
      <c r="B164" s="281"/>
      <c r="C164" s="259" t="s">
        <v>51</v>
      </c>
      <c r="D164" s="259"/>
      <c r="E164" s="259"/>
      <c r="F164" s="280" t="s">
        <v>663</v>
      </c>
      <c r="G164" s="259"/>
      <c r="H164" s="259" t="s">
        <v>724</v>
      </c>
      <c r="I164" s="259" t="s">
        <v>725</v>
      </c>
      <c r="J164" s="259">
        <v>1</v>
      </c>
      <c r="K164" s="301"/>
    </row>
    <row r="165" spans="2:11" ht="15" customHeight="1">
      <c r="B165" s="281"/>
      <c r="C165" s="259" t="s">
        <v>47</v>
      </c>
      <c r="D165" s="259"/>
      <c r="E165" s="259"/>
      <c r="F165" s="280" t="s">
        <v>663</v>
      </c>
      <c r="G165" s="259"/>
      <c r="H165" s="259" t="s">
        <v>726</v>
      </c>
      <c r="I165" s="259" t="s">
        <v>665</v>
      </c>
      <c r="J165" s="259">
        <v>20</v>
      </c>
      <c r="K165" s="301"/>
    </row>
    <row r="166" spans="2:11" ht="15" customHeight="1">
      <c r="B166" s="281"/>
      <c r="C166" s="259" t="s">
        <v>98</v>
      </c>
      <c r="D166" s="259"/>
      <c r="E166" s="259"/>
      <c r="F166" s="280" t="s">
        <v>663</v>
      </c>
      <c r="G166" s="259"/>
      <c r="H166" s="259" t="s">
        <v>727</v>
      </c>
      <c r="I166" s="259" t="s">
        <v>665</v>
      </c>
      <c r="J166" s="259">
        <v>255</v>
      </c>
      <c r="K166" s="301"/>
    </row>
    <row r="167" spans="2:11" ht="15" customHeight="1">
      <c r="B167" s="281"/>
      <c r="C167" s="259" t="s">
        <v>99</v>
      </c>
      <c r="D167" s="259"/>
      <c r="E167" s="259"/>
      <c r="F167" s="280" t="s">
        <v>663</v>
      </c>
      <c r="G167" s="259"/>
      <c r="H167" s="259" t="s">
        <v>630</v>
      </c>
      <c r="I167" s="259" t="s">
        <v>665</v>
      </c>
      <c r="J167" s="259">
        <v>10</v>
      </c>
      <c r="K167" s="301"/>
    </row>
    <row r="168" spans="2:11" ht="15" customHeight="1">
      <c r="B168" s="281"/>
      <c r="C168" s="259" t="s">
        <v>100</v>
      </c>
      <c r="D168" s="259"/>
      <c r="E168" s="259"/>
      <c r="F168" s="280" t="s">
        <v>663</v>
      </c>
      <c r="G168" s="259"/>
      <c r="H168" s="259" t="s">
        <v>728</v>
      </c>
      <c r="I168" s="259" t="s">
        <v>688</v>
      </c>
      <c r="J168" s="259"/>
      <c r="K168" s="301"/>
    </row>
    <row r="169" spans="2:11" ht="15" customHeight="1">
      <c r="B169" s="281"/>
      <c r="C169" s="259" t="s">
        <v>729</v>
      </c>
      <c r="D169" s="259"/>
      <c r="E169" s="259"/>
      <c r="F169" s="280" t="s">
        <v>663</v>
      </c>
      <c r="G169" s="259"/>
      <c r="H169" s="259" t="s">
        <v>730</v>
      </c>
      <c r="I169" s="259" t="s">
        <v>688</v>
      </c>
      <c r="J169" s="259"/>
      <c r="K169" s="301"/>
    </row>
    <row r="170" spans="2:11" ht="15" customHeight="1">
      <c r="B170" s="281"/>
      <c r="C170" s="259" t="s">
        <v>718</v>
      </c>
      <c r="D170" s="259"/>
      <c r="E170" s="259"/>
      <c r="F170" s="280" t="s">
        <v>663</v>
      </c>
      <c r="G170" s="259"/>
      <c r="H170" s="259" t="s">
        <v>731</v>
      </c>
      <c r="I170" s="259" t="s">
        <v>688</v>
      </c>
      <c r="J170" s="259"/>
      <c r="K170" s="301"/>
    </row>
    <row r="171" spans="2:11" ht="15" customHeight="1">
      <c r="B171" s="281"/>
      <c r="C171" s="259" t="s">
        <v>103</v>
      </c>
      <c r="D171" s="259"/>
      <c r="E171" s="259"/>
      <c r="F171" s="280" t="s">
        <v>668</v>
      </c>
      <c r="G171" s="259"/>
      <c r="H171" s="259" t="s">
        <v>732</v>
      </c>
      <c r="I171" s="259" t="s">
        <v>665</v>
      </c>
      <c r="J171" s="259">
        <v>50</v>
      </c>
      <c r="K171" s="301"/>
    </row>
    <row r="172" spans="2:11" ht="15" customHeight="1">
      <c r="B172" s="307"/>
      <c r="C172" s="288"/>
      <c r="D172" s="288"/>
      <c r="E172" s="288"/>
      <c r="F172" s="288"/>
      <c r="G172" s="288"/>
      <c r="H172" s="288"/>
      <c r="I172" s="288"/>
      <c r="J172" s="288"/>
      <c r="K172" s="308"/>
    </row>
    <row r="173" spans="2:11" ht="18.75" customHeight="1">
      <c r="B173" s="255"/>
      <c r="C173" s="259"/>
      <c r="D173" s="259"/>
      <c r="E173" s="259"/>
      <c r="F173" s="280"/>
      <c r="G173" s="259"/>
      <c r="H173" s="259"/>
      <c r="I173" s="259"/>
      <c r="J173" s="259"/>
      <c r="K173" s="255"/>
    </row>
    <row r="174" spans="2:11" ht="18.75" customHeight="1">
      <c r="B174" s="266"/>
      <c r="C174" s="266"/>
      <c r="D174" s="266"/>
      <c r="E174" s="266"/>
      <c r="F174" s="266"/>
      <c r="G174" s="266"/>
      <c r="H174" s="266"/>
      <c r="I174" s="266"/>
      <c r="J174" s="266"/>
      <c r="K174" s="266"/>
    </row>
    <row r="175" spans="2:11" ht="13.5">
      <c r="B175" s="242"/>
      <c r="C175" s="243"/>
      <c r="D175" s="243"/>
      <c r="E175" s="243"/>
      <c r="F175" s="243"/>
      <c r="G175" s="243"/>
      <c r="H175" s="243"/>
      <c r="I175" s="243"/>
      <c r="J175" s="243"/>
      <c r="K175" s="244"/>
    </row>
    <row r="176" spans="2:11" ht="21">
      <c r="B176" s="245"/>
      <c r="C176" s="295" t="s">
        <v>733</v>
      </c>
      <c r="D176" s="295"/>
      <c r="E176" s="295"/>
      <c r="F176" s="295"/>
      <c r="G176" s="295"/>
      <c r="H176" s="295"/>
      <c r="I176" s="295"/>
      <c r="J176" s="295"/>
      <c r="K176" s="247"/>
    </row>
    <row r="177" spans="2:11" ht="25.5" customHeight="1">
      <c r="B177" s="245"/>
      <c r="C177" s="313" t="s">
        <v>734</v>
      </c>
      <c r="D177" s="313"/>
      <c r="E177" s="313"/>
      <c r="F177" s="313" t="s">
        <v>735</v>
      </c>
      <c r="G177" s="314"/>
      <c r="H177" s="315" t="s">
        <v>736</v>
      </c>
      <c r="I177" s="315"/>
      <c r="J177" s="315"/>
      <c r="K177" s="247"/>
    </row>
    <row r="178" spans="2:11" ht="5.25" customHeight="1">
      <c r="B178" s="281"/>
      <c r="C178" s="278"/>
      <c r="D178" s="278"/>
      <c r="E178" s="278"/>
      <c r="F178" s="278"/>
      <c r="G178" s="259"/>
      <c r="H178" s="278"/>
      <c r="I178" s="278"/>
      <c r="J178" s="278"/>
      <c r="K178" s="301"/>
    </row>
    <row r="179" spans="2:11" ht="15" customHeight="1">
      <c r="B179" s="281"/>
      <c r="C179" s="259" t="s">
        <v>737</v>
      </c>
      <c r="D179" s="259"/>
      <c r="E179" s="259"/>
      <c r="F179" s="280" t="s">
        <v>41</v>
      </c>
      <c r="G179" s="259"/>
      <c r="H179" s="316" t="s">
        <v>738</v>
      </c>
      <c r="I179" s="316"/>
      <c r="J179" s="316"/>
      <c r="K179" s="301"/>
    </row>
    <row r="180" spans="2:11" ht="15" customHeight="1">
      <c r="B180" s="281"/>
      <c r="C180" s="259"/>
      <c r="D180" s="259"/>
      <c r="E180" s="259"/>
      <c r="F180" s="280"/>
      <c r="G180" s="259"/>
      <c r="H180" s="259"/>
      <c r="I180" s="259"/>
      <c r="J180" s="259"/>
      <c r="K180" s="301"/>
    </row>
    <row r="181" spans="2:11" ht="15" customHeight="1">
      <c r="B181" s="281"/>
      <c r="C181" s="259" t="s">
        <v>700</v>
      </c>
      <c r="D181" s="259"/>
      <c r="E181" s="259"/>
      <c r="F181" s="280" t="s">
        <v>72</v>
      </c>
      <c r="G181" s="259"/>
      <c r="H181" s="316" t="s">
        <v>739</v>
      </c>
      <c r="I181" s="316"/>
      <c r="J181" s="316"/>
      <c r="K181" s="301"/>
    </row>
    <row r="182" spans="2:11" ht="15" customHeight="1">
      <c r="B182" s="281"/>
      <c r="C182" s="285"/>
      <c r="D182" s="259"/>
      <c r="E182" s="259"/>
      <c r="F182" s="280" t="s">
        <v>608</v>
      </c>
      <c r="G182" s="259"/>
      <c r="H182" s="316" t="s">
        <v>609</v>
      </c>
      <c r="I182" s="316"/>
      <c r="J182" s="316"/>
      <c r="K182" s="301"/>
    </row>
    <row r="183" spans="2:11" ht="15" customHeight="1">
      <c r="B183" s="281"/>
      <c r="C183" s="259"/>
      <c r="D183" s="259"/>
      <c r="E183" s="259"/>
      <c r="F183" s="280" t="s">
        <v>606</v>
      </c>
      <c r="G183" s="259"/>
      <c r="H183" s="316" t="s">
        <v>740</v>
      </c>
      <c r="I183" s="316"/>
      <c r="J183" s="316"/>
      <c r="K183" s="301"/>
    </row>
    <row r="184" spans="2:11" ht="15" customHeight="1">
      <c r="B184" s="281"/>
      <c r="C184" s="259"/>
      <c r="D184" s="259"/>
      <c r="E184" s="259"/>
      <c r="F184" s="280" t="s">
        <v>82</v>
      </c>
      <c r="G184" s="265"/>
      <c r="H184" s="256" t="s">
        <v>610</v>
      </c>
      <c r="I184" s="256"/>
      <c r="J184" s="256"/>
      <c r="K184" s="301"/>
    </row>
    <row r="185" spans="2:11" ht="15" customHeight="1">
      <c r="B185" s="317"/>
      <c r="C185" s="285"/>
      <c r="D185" s="285"/>
      <c r="E185" s="285"/>
      <c r="F185" s="318"/>
      <c r="G185" s="265"/>
      <c r="H185" s="319"/>
      <c r="I185" s="319"/>
      <c r="J185" s="319"/>
      <c r="K185" s="301"/>
    </row>
    <row r="186" spans="2:11" ht="15" customHeight="1">
      <c r="B186" s="317"/>
      <c r="C186" s="259" t="s">
        <v>725</v>
      </c>
      <c r="D186" s="285"/>
      <c r="E186" s="285"/>
      <c r="F186" s="280" t="s">
        <v>111</v>
      </c>
      <c r="G186" s="265"/>
      <c r="H186" s="256" t="s">
        <v>741</v>
      </c>
      <c r="I186" s="256"/>
      <c r="J186" s="256"/>
      <c r="K186" s="301"/>
    </row>
    <row r="187" spans="2:11" ht="15" customHeight="1">
      <c r="B187" s="317"/>
      <c r="C187" s="259"/>
      <c r="D187" s="285"/>
      <c r="E187" s="285"/>
      <c r="F187" s="280" t="s">
        <v>742</v>
      </c>
      <c r="G187" s="265"/>
      <c r="H187" s="256" t="s">
        <v>743</v>
      </c>
      <c r="I187" s="256"/>
      <c r="J187" s="256"/>
      <c r="K187" s="301"/>
    </row>
    <row r="188" spans="2:11" ht="15" customHeight="1">
      <c r="B188" s="317"/>
      <c r="C188" s="259"/>
      <c r="D188" s="285"/>
      <c r="E188" s="285"/>
      <c r="F188" s="280" t="s">
        <v>65</v>
      </c>
      <c r="G188" s="265"/>
      <c r="H188" s="256" t="s">
        <v>744</v>
      </c>
      <c r="I188" s="256"/>
      <c r="J188" s="256"/>
      <c r="K188" s="301"/>
    </row>
    <row r="189" spans="2:11" ht="15" customHeight="1">
      <c r="B189" s="317"/>
      <c r="C189" s="259"/>
      <c r="D189" s="285"/>
      <c r="E189" s="285"/>
      <c r="F189" s="280" t="s">
        <v>117</v>
      </c>
      <c r="G189" s="265"/>
      <c r="H189" s="256" t="s">
        <v>745</v>
      </c>
      <c r="I189" s="256"/>
      <c r="J189" s="256"/>
      <c r="K189" s="301"/>
    </row>
    <row r="190" spans="2:11" ht="15" customHeight="1">
      <c r="B190" s="317"/>
      <c r="C190" s="285"/>
      <c r="D190" s="285"/>
      <c r="E190" s="285"/>
      <c r="F190" s="280" t="s">
        <v>746</v>
      </c>
      <c r="G190" s="265"/>
      <c r="H190" s="256" t="s">
        <v>747</v>
      </c>
      <c r="I190" s="256"/>
      <c r="J190" s="256"/>
      <c r="K190" s="301"/>
    </row>
    <row r="191" spans="2:11" ht="15" customHeight="1">
      <c r="B191" s="317"/>
      <c r="C191" s="285"/>
      <c r="D191" s="285"/>
      <c r="E191" s="285"/>
      <c r="F191" s="280" t="s">
        <v>82</v>
      </c>
      <c r="G191" s="265"/>
      <c r="H191" s="256" t="s">
        <v>610</v>
      </c>
      <c r="I191" s="256"/>
      <c r="J191" s="256"/>
      <c r="K191" s="301"/>
    </row>
    <row r="192" spans="2:11" ht="12.75" customHeight="1">
      <c r="B192" s="320"/>
      <c r="C192" s="321"/>
      <c r="D192" s="321"/>
      <c r="E192" s="321"/>
      <c r="F192" s="321"/>
      <c r="G192" s="321"/>
      <c r="H192" s="321"/>
      <c r="I192" s="321"/>
      <c r="J192" s="321"/>
      <c r="K192" s="322"/>
    </row>
  </sheetData>
  <sheetProtection/>
  <mergeCells count="65">
    <mergeCell ref="H177:J177"/>
    <mergeCell ref="H179:J179"/>
    <mergeCell ref="H181:J181"/>
    <mergeCell ref="H182:J182"/>
    <mergeCell ref="H183:J183"/>
    <mergeCell ref="C72:J72"/>
    <mergeCell ref="C94:J94"/>
    <mergeCell ref="C113:J113"/>
    <mergeCell ref="C135:J135"/>
    <mergeCell ref="C152:J152"/>
    <mergeCell ref="C176:J176"/>
    <mergeCell ref="D61:J61"/>
    <mergeCell ref="D62:J62"/>
    <mergeCell ref="D63:J63"/>
    <mergeCell ref="D64:J64"/>
    <mergeCell ref="D66:J66"/>
    <mergeCell ref="D67:J67"/>
    <mergeCell ref="C54:J54"/>
    <mergeCell ref="C56:J56"/>
    <mergeCell ref="D57:J57"/>
    <mergeCell ref="D58:J58"/>
    <mergeCell ref="D59:J59"/>
    <mergeCell ref="D60:J60"/>
    <mergeCell ref="E47:J47"/>
    <mergeCell ref="E48:J48"/>
    <mergeCell ref="E49:J49"/>
    <mergeCell ref="D50:J50"/>
    <mergeCell ref="C51:J51"/>
    <mergeCell ref="C53:J53"/>
    <mergeCell ref="G40:J40"/>
    <mergeCell ref="G41:J41"/>
    <mergeCell ref="G42:J42"/>
    <mergeCell ref="G43:J43"/>
    <mergeCell ref="G44:J44"/>
    <mergeCell ref="D46:J46"/>
    <mergeCell ref="G34:J34"/>
    <mergeCell ref="G35:J35"/>
    <mergeCell ref="G36:J36"/>
    <mergeCell ref="G37:J37"/>
    <mergeCell ref="G38:J38"/>
    <mergeCell ref="G39:J39"/>
    <mergeCell ref="D28:J28"/>
    <mergeCell ref="D29:J29"/>
    <mergeCell ref="G30:J30"/>
    <mergeCell ref="G31:J31"/>
    <mergeCell ref="G32:J32"/>
    <mergeCell ref="G33:J33"/>
    <mergeCell ref="C20:J20"/>
    <mergeCell ref="D21:J21"/>
    <mergeCell ref="D22:J22"/>
    <mergeCell ref="D24:J24"/>
    <mergeCell ref="D25:J25"/>
    <mergeCell ref="D27:J27"/>
    <mergeCell ref="D11:J11"/>
    <mergeCell ref="D13:J13"/>
    <mergeCell ref="D14:J14"/>
    <mergeCell ref="F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Vrcula Luboš (qt)</cp:lastModifiedBy>
  <dcterms:modified xsi:type="dcterms:W3CDTF">2019-05-29T08:05:52Z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