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2"/>
  </bookViews>
  <sheets>
    <sheet name="1. Krycí list" sheetId="1" r:id="rId1"/>
    <sheet name="2. Rekapitulace" sheetId="2" r:id="rId2"/>
    <sheet name="3. Výkaz výměr" sheetId="3" r:id="rId3"/>
  </sheets>
  <definedNames/>
  <calcPr fullCalcOnLoad="1"/>
</workbook>
</file>

<file path=xl/sharedStrings.xml><?xml version="1.0" encoding="utf-8"?>
<sst xmlns="http://schemas.openxmlformats.org/spreadsheetml/2006/main" count="687" uniqueCount="383">
  <si>
    <t>KRYCÍ LIST ROZPOČTU</t>
  </si>
  <si>
    <t>Název stavby</t>
  </si>
  <si>
    <t>Tyršova 2 - oprava střechy ojektu jídelny a kuchyně ZŠ, výkaz výměr</t>
  </si>
  <si>
    <t>JKSO</t>
  </si>
  <si>
    <t>Název objektu</t>
  </si>
  <si>
    <t>EČO</t>
  </si>
  <si>
    <t>Název části</t>
  </si>
  <si>
    <t>Místo</t>
  </si>
  <si>
    <t>Rumburk</t>
  </si>
  <si>
    <t>IČO</t>
  </si>
  <si>
    <t>DIČ</t>
  </si>
  <si>
    <t>Objednatel</t>
  </si>
  <si>
    <t>Město Rumburk</t>
  </si>
  <si>
    <t>Projektant</t>
  </si>
  <si>
    <t>Bc. Jiří Hosnedl</t>
  </si>
  <si>
    <t>Zhotovitel</t>
  </si>
  <si>
    <t>Rozpočet číslo</t>
  </si>
  <si>
    <t>Zpracoval</t>
  </si>
  <si>
    <t>Dne</t>
  </si>
  <si>
    <t>Ing. Jan Matoušek</t>
  </si>
  <si>
    <t>09.04.2018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</si>
  <si>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</si>
  <si>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</si>
  <si>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</si>
  <si>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</si>
  <si>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</si>
  <si>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</si>
  <si>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</si>
  <si>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</si>
  <si>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</si>
  <si>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</si>
  <si>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</si>
  <si>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</si>
  <si>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</si>
  <si>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</si>
  <si>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>Zařízení staveniště</t>
  </si>
  <si>
    <t>2</t>
  </si>
  <si>
    <t>Montáž</t>
  </si>
  <si>
    <t>9</t>
  </si>
  <si>
    <t>Bez pevné podl.</t>
  </si>
  <si>
    <t>14</t>
  </si>
  <si>
    <t>Mimostav. doprava</t>
  </si>
  <si>
    <t>3</t>
  </si>
  <si>
    <t>PSV</t>
  </si>
  <si>
    <t>10</t>
  </si>
  <si>
    <t>Kulturní památka</t>
  </si>
  <si>
    <t>15</t>
  </si>
  <si>
    <t>Územní vlivy</t>
  </si>
  <si>
    <t>4</t>
  </si>
  <si>
    <t>11</t>
  </si>
  <si>
    <t>16</t>
  </si>
  <si>
    <t>Provozní vlivy</t>
  </si>
  <si>
    <t>5</t>
  </si>
  <si>
    <t>"M"</t>
  </si>
  <si>
    <t>17</t>
  </si>
  <si>
    <t>Vedlejší náklady</t>
  </si>
  <si>
    <t>6</t>
  </si>
  <si>
    <t>18</t>
  </si>
  <si>
    <t>NUS z rozpočtu</t>
  </si>
  <si>
    <t>7</t>
  </si>
  <si>
    <t>ZRN (ř. 1-6)</t>
  </si>
  <si>
    <t>12</t>
  </si>
  <si>
    <t>DN (ř. 8-11)</t>
  </si>
  <si>
    <t>19</t>
  </si>
  <si>
    <t>NUS (ř. 13-18)</t>
  </si>
  <si>
    <t>20</t>
  </si>
  <si>
    <t>HZS</t>
  </si>
  <si>
    <t>21</t>
  </si>
  <si>
    <t>Kompl. činnost</t>
  </si>
  <si>
    <t>22</t>
  </si>
  <si>
    <t>Ostatní náklady</t>
  </si>
  <si>
    <t>D</t>
  </si>
  <si>
    <t>Celkové náklady</t>
  </si>
  <si>
    <t>23</t>
  </si>
  <si>
    <t>Součet 7, 12, 19-22</t>
  </si>
  <si>
    <t>Datum a podpis</t>
  </si>
  <si>
    <t>Razítko</t>
  </si>
  <si>
    <t>24</t>
  </si>
  <si>
    <t>DPH</t>
  </si>
  <si>
    <t>% z</t>
  </si>
  <si>
    <t>25</t>
  </si>
  <si>
    <t>26</t>
  </si>
  <si>
    <t>Cena s DPH (ř. 23-25)</t>
  </si>
  <si>
    <t>E</t>
  </si>
  <si>
    <t>Přípočty a odpočty</t>
  </si>
  <si>
    <t>27</t>
  </si>
  <si>
    <t>Dodávky objednatele</t>
  </si>
  <si>
    <t>28</t>
  </si>
  <si>
    <t>Klouzavá doložka</t>
  </si>
  <si>
    <t>29</t>
  </si>
  <si>
    <t>Zvýhodnění + -</t>
  </si>
  <si>
    <t>REKAPITULACE ZÁKLADNÍCH NÁKLADŮ</t>
  </si>
  <si>
    <t>Stavba:   Tyršova 2 - oprava střechy ojektu jídelny a kuchyně ZŠ, výkaz výměr</t>
  </si>
  <si>
    <t xml:space="preserve">Objekt:   </t>
  </si>
  <si>
    <t>Zpracoval:   Ing. Jan Matoušek</t>
  </si>
  <si>
    <t>Objednatel:   Město Rumburk</t>
  </si>
  <si>
    <t>Datum:   9.4.2018</t>
  </si>
  <si>
    <t xml:space="preserve">Zhotovitel:   </t>
  </si>
  <si>
    <t>Kód</t>
  </si>
  <si>
    <t>Popis</t>
  </si>
  <si>
    <t>Cena celkem</t>
  </si>
  <si>
    <t>Hmotnost celkem</t>
  </si>
  <si>
    <t>Suť celkem</t>
  </si>
  <si>
    <t>Práce a dodávky HSV</t>
  </si>
  <si>
    <t>Úpravy povrchů, podlahy, výplně otvorů</t>
  </si>
  <si>
    <t>Ostatní konstrukce a práce, bourání</t>
  </si>
  <si>
    <t>Práce a dodávky PSV</t>
  </si>
  <si>
    <t>712</t>
  </si>
  <si>
    <t>Povlakové krytiny</t>
  </si>
  <si>
    <t>713</t>
  </si>
  <si>
    <t>Izolace tepelné</t>
  </si>
  <si>
    <t>743</t>
  </si>
  <si>
    <t>Elektromontáže - hrubá montáž</t>
  </si>
  <si>
    <t>762</t>
  </si>
  <si>
    <t>Konstrukce tesařské</t>
  </si>
  <si>
    <t>764</t>
  </si>
  <si>
    <t>Konstrukce klempířské</t>
  </si>
  <si>
    <t>767</t>
  </si>
  <si>
    <t>Konstrukce zámečnické</t>
  </si>
  <si>
    <t>783</t>
  </si>
  <si>
    <t>Nátěry</t>
  </si>
  <si>
    <t>Celkem</t>
  </si>
  <si>
    <t>ROZPOČET</t>
  </si>
  <si>
    <t>Stavba:   Tyršova 2 - oprava střechy objektu jídelny a kuchyně ZŠ, výkaz výměr</t>
  </si>
  <si>
    <t>Číslo</t>
  </si>
  <si>
    <t>Kód položky</t>
  </si>
  <si>
    <t>Popis položky</t>
  </si>
  <si>
    <t>MJ</t>
  </si>
  <si>
    <t>Množství celkem</t>
  </si>
  <si>
    <t>Cena jednotková</t>
  </si>
  <si>
    <t>Hmotnost jednotková</t>
  </si>
  <si>
    <t>Suť jednotková</t>
  </si>
  <si>
    <t>620471222</t>
  </si>
  <si>
    <t>Vnější omítka silikátová tenkovrstvá probarvená zatřená (zrnitá) tl 1,5 mm</t>
  </si>
  <si>
    <t>m2</t>
  </si>
  <si>
    <t>"Atiky zvenku</t>
  </si>
  <si>
    <t>"Jídelna</t>
  </si>
  <si>
    <t>12,50*2*0,35</t>
  </si>
  <si>
    <t>"Kuchyň</t>
  </si>
  <si>
    <t>12,50*0,35</t>
  </si>
  <si>
    <t>"Římsy</t>
  </si>
  <si>
    <t>42,36*2*(0,40+0,15+0,10)</t>
  </si>
  <si>
    <t>14,71*2*(0,40+0,15+0,10)</t>
  </si>
  <si>
    <t>Součet</t>
  </si>
  <si>
    <t>620471821</t>
  </si>
  <si>
    <t>Nátěr základní pod tenkovrstvé omítky</t>
  </si>
  <si>
    <t>622405277</t>
  </si>
  <si>
    <t>Kontaktní zateplovací systém stěn budov s deskami z expandovaného polystyrénu EPS tl 80 mm</t>
  </si>
  <si>
    <t>42,36*2*(0,40+0,15)</t>
  </si>
  <si>
    <t>14,71*2*(0,40+0,15)</t>
  </si>
  <si>
    <t>622405297</t>
  </si>
  <si>
    <t>Kontaktní zateplovací systém stěn budov s deskami z expandovaného polystyrénu EPS tl 100 mm</t>
  </si>
  <si>
    <t>12,50*2*0,25</t>
  </si>
  <si>
    <t>12,50*0,25</t>
  </si>
  <si>
    <t>622405932</t>
  </si>
  <si>
    <t>Kontaktní zateplovací systém rohová lišta 100x100 mm s tkaninou</t>
  </si>
  <si>
    <t>m</t>
  </si>
  <si>
    <t>42,36*2</t>
  </si>
  <si>
    <t>14,71*2</t>
  </si>
  <si>
    <t>622405942</t>
  </si>
  <si>
    <t>Kontaktní zateplovací systém začišťovací parapetní lišta</t>
  </si>
  <si>
    <t>12,50*2</t>
  </si>
  <si>
    <t>12,50</t>
  </si>
  <si>
    <t>622405943</t>
  </si>
  <si>
    <t>Kontaktní zateplovací systém začišťovací lišta s okapničkou</t>
  </si>
  <si>
    <t>622901101</t>
  </si>
  <si>
    <t>Zateplení železobetonového podstavce VZT komor a střešníck výlezů</t>
  </si>
  <si>
    <t>kpl</t>
  </si>
  <si>
    <t>622901201</t>
  </si>
  <si>
    <t>Sanace degradovaných prvků železobetonového podstavce VZT komor a střešníck výlezů</t>
  </si>
  <si>
    <t>941941031</t>
  </si>
  <si>
    <t>Montáž lešení jednořadového s podlahami š do 1 m v do 10 m</t>
  </si>
  <si>
    <t>(44,50+14,50+31,00+16,00+14,50+29,00)*6,00</t>
  </si>
  <si>
    <t>941941191</t>
  </si>
  <si>
    <t>Příplatek k lešení jednořadovému s podlahami š do 1 m v do 10 m za první a ZKD měsíc použití</t>
  </si>
  <si>
    <t>941941831</t>
  </si>
  <si>
    <t>Demontáž lešení jednořadového s podlahami š do 1 m v do 10 m</t>
  </si>
  <si>
    <t>965041381</t>
  </si>
  <si>
    <t>Bourání podkladů pod dlažby nebo mazanin polystyrenbetonových tl do 100 mm pl přes 4 m2</t>
  </si>
  <si>
    <t>m3</t>
  </si>
  <si>
    <t>42,36*12,50*0,03</t>
  </si>
  <si>
    <t>12,50*14,71*0,03</t>
  </si>
  <si>
    <t>967031139</t>
  </si>
  <si>
    <t>Ubroušení tenkovrstvé fasádní omítky v pásu pro napojení zateplovacího systému</t>
  </si>
  <si>
    <t>"Zateplení atik</t>
  </si>
  <si>
    <t>12,50*2*0,10</t>
  </si>
  <si>
    <t>12,50*0,10</t>
  </si>
  <si>
    <t>"Zateplení říms</t>
  </si>
  <si>
    <t>42,36*2*0,10</t>
  </si>
  <si>
    <t>14,71*2*0,10</t>
  </si>
  <si>
    <t>979011111</t>
  </si>
  <si>
    <t>Svislá doprava suti a vybouraných hmot za prvé podlaží</t>
  </si>
  <si>
    <t>t</t>
  </si>
  <si>
    <t>979011121</t>
  </si>
  <si>
    <t>Svislá doprava suti a vybouraných hmot ZKD podlaží</t>
  </si>
  <si>
    <t>979081111</t>
  </si>
  <si>
    <t>Odvoz suti a vybouraných hmot na skládku do 1 km</t>
  </si>
  <si>
    <t>979081121</t>
  </si>
  <si>
    <t>Odvoz suti a vybouraných hmot na skládku ZKD 1 km přes 1 km</t>
  </si>
  <si>
    <t>979082111</t>
  </si>
  <si>
    <t>Vnitrostaveništní doprava suti a vybouraných hmot do 10 m</t>
  </si>
  <si>
    <t>979082121</t>
  </si>
  <si>
    <t>Vnitrostaveništní doprava suti a vybouraných hmot ZKD 5 m přes 10 m</t>
  </si>
  <si>
    <t>979087212</t>
  </si>
  <si>
    <t>Nakládání na dopravní prostředky pro vodorovnou dopravu suti</t>
  </si>
  <si>
    <t>979098191</t>
  </si>
  <si>
    <t>Poplatek za skládku - netříděné</t>
  </si>
  <si>
    <t>999281211</t>
  </si>
  <si>
    <t>Přesun hmot pro opravy a údržbu vnějších plášťů budov v do 25 m</t>
  </si>
  <si>
    <t>712311101</t>
  </si>
  <si>
    <t>Provedení povlakové krytiny střech do 10° za studena lakem penetračním nebo asfaltovým</t>
  </si>
  <si>
    <t>"Pro přířezy asfaltových pásů</t>
  </si>
  <si>
    <t>"Atiky</t>
  </si>
  <si>
    <t>12,50*2*(0,15+0,50+0,15)</t>
  </si>
  <si>
    <t>12,50*(0,15+0,50+0,15)</t>
  </si>
  <si>
    <t>"Komín - jídelna</t>
  </si>
  <si>
    <t>(0,95+0,92)*2*0,55</t>
  </si>
  <si>
    <t>"Dělící atika - jídelna</t>
  </si>
  <si>
    <t>12,50*(0,15+0,50+0,15+0,50+0,15)</t>
  </si>
  <si>
    <t>111631490</t>
  </si>
  <si>
    <t>lak asfaltový DEK PRIMER</t>
  </si>
  <si>
    <t>50,182 * 0,0003</t>
  </si>
  <si>
    <t>712341599</t>
  </si>
  <si>
    <t>Oprava povlakové krytiny střech do 10°</t>
  </si>
  <si>
    <t>"Očištění a vyspravení povrchu asfaltových pásů přířezy asfaltového pásu typu S</t>
  </si>
  <si>
    <t>"Vyrovnání větších nerovností horkým asfaltem s příměsí křemičitého písku</t>
  </si>
  <si>
    <t>"Předpokládaná oprava 10% plochy</t>
  </si>
  <si>
    <t>42,36*12,50*0,10</t>
  </si>
  <si>
    <t>"Kuchyně</t>
  </si>
  <si>
    <t>12,50*14,71*0,10</t>
  </si>
  <si>
    <t>712341658</t>
  </si>
  <si>
    <t>Provedení povlakové krytiny střech do 10° pásy NAIP přitavením v plné ploše</t>
  </si>
  <si>
    <t>"Přířezy asfaltových pásů</t>
  </si>
  <si>
    <t>628522540</t>
  </si>
  <si>
    <t>pás asfaltovaný modifikovaný SBS Elastek 40 Special mineral</t>
  </si>
  <si>
    <t>50,182 * 1,15</t>
  </si>
  <si>
    <t>712341659</t>
  </si>
  <si>
    <t>Provedení povlakové krytiny střech do 10° pásy samolepícími</t>
  </si>
  <si>
    <t>"Přířez asfaltového pásu - okap</t>
  </si>
  <si>
    <t>43,36*2*0,33</t>
  </si>
  <si>
    <t>14,71*2*0,33</t>
  </si>
  <si>
    <t>628522560</t>
  </si>
  <si>
    <t>pás asfaltovaný modifikovaný SBS samolepící Glastek 30 Sticker Ultra</t>
  </si>
  <si>
    <t>38,326 * 1,15</t>
  </si>
  <si>
    <t>712361701</t>
  </si>
  <si>
    <t>Provedení povlakové krytiny střech do 10° fólií</t>
  </si>
  <si>
    <t>42,36*12,50</t>
  </si>
  <si>
    <t>12,50*14,71</t>
  </si>
  <si>
    <t>283220140</t>
  </si>
  <si>
    <t>fólie hydroizolační střešní DEKPLAN 76 tl 1,5 mm šedá</t>
  </si>
  <si>
    <t>713,375 * 1,15</t>
  </si>
  <si>
    <t>712363103</t>
  </si>
  <si>
    <t>Provedení povlakové krytiny střech do 10° ukotvení fólie talířovou hmoždinkou do betonu nebo ŽB</t>
  </si>
  <si>
    <t>kus</t>
  </si>
  <si>
    <t>39,86*9,30*4</t>
  </si>
  <si>
    <t>(34,36*1,60*2+6,24*1,15*2)*4</t>
  </si>
  <si>
    <t>(3,90*1,60+1,15*1,53)*4*5</t>
  </si>
  <si>
    <t>9,30*12,97*4</t>
  </si>
  <si>
    <t>(7,27*1,60*2+6,24*1,15+6,24*0,56)*4</t>
  </si>
  <si>
    <t>(4,00*1,60*2+1,53*1,15*2+3,44*1,60*2+1,53*0,56*2)*5</t>
  </si>
  <si>
    <t>590513470</t>
  </si>
  <si>
    <t>hmoždinka talířová s kovovým rozpěrným trnem 250 mm</t>
  </si>
  <si>
    <t>2903,423 * 1,05</t>
  </si>
  <si>
    <t>712363302</t>
  </si>
  <si>
    <t>Povlakové krytiny střech do 10° fóliové plechy koutová lišta vnitřní rš 100 mm K.01</t>
  </si>
  <si>
    <t>712363303</t>
  </si>
  <si>
    <t>Povlakové krytiny střech do 10° fóliové plechy koutová lišta vnější rš 100 mm K.02</t>
  </si>
  <si>
    <t>712363304</t>
  </si>
  <si>
    <t>Povlakové krytiny střech do 10° fóliové plechy stěnová lišta rš 70 mm K.08</t>
  </si>
  <si>
    <t>712363306</t>
  </si>
  <si>
    <t>Povlakové krytiny střech do 10° fóliové plechy okapnice široká rš 200 mm K.04</t>
  </si>
  <si>
    <t>712363308</t>
  </si>
  <si>
    <t>Povlakové krytiny střech do 10° fóliové plechy závětrná lišta rš 250 mm K.03</t>
  </si>
  <si>
    <t>712363309</t>
  </si>
  <si>
    <t>Povlakové krytiny střech do 10° fóliové plechy krycí lišta rš 150 mm K.09</t>
  </si>
  <si>
    <t>712391171</t>
  </si>
  <si>
    <t>Provedení povlakové krytiny střech do 10° podkladní textilní vrstvy</t>
  </si>
  <si>
    <t>693660770</t>
  </si>
  <si>
    <t>textilie FILTEK 300 g/m2</t>
  </si>
  <si>
    <t>713,375 * 1,1</t>
  </si>
  <si>
    <t>721990910</t>
  </si>
  <si>
    <t>Osazení stahovací objímky na kruhový prostup do D 300 mm</t>
  </si>
  <si>
    <t>"Prostupy VZ01 - VZ03</t>
  </si>
  <si>
    <t>721990990</t>
  </si>
  <si>
    <t>Osazení stahovací objímky na obdélníkový prostup do 900 x 900 mm</t>
  </si>
  <si>
    <t>"Prostupy VZ04 - VZ07</t>
  </si>
  <si>
    <t>998712101</t>
  </si>
  <si>
    <t>Přesun hmot pro krytiny povlakové v objektech v do 6 m</t>
  </si>
  <si>
    <t>713141152</t>
  </si>
  <si>
    <t>Montáž izolace tepelné střech plochých kladené volně 2 vrstvy rohoží, pásů, dílců, desek</t>
  </si>
  <si>
    <t>283759160</t>
  </si>
  <si>
    <t>deska z pěnového polystyrenu EPS 100 S 1000 x 1000 x 1000 mm</t>
  </si>
  <si>
    <t>713,375*0,214*1,02</t>
  </si>
  <si>
    <t>713141161</t>
  </si>
  <si>
    <t>Montáž izolace tepelné střech plochých tl do 130 mm šrouby mechanicky kotvené v do 20 m</t>
  </si>
  <si>
    <t>"Atiky ze strany střechy</t>
  </si>
  <si>
    <t>12,50*2*0,30</t>
  </si>
  <si>
    <t>12,50*0,30</t>
  </si>
  <si>
    <t>"Atiky shora</t>
  </si>
  <si>
    <t>12,50*2*0,15</t>
  </si>
  <si>
    <t>12,50*0,15</t>
  </si>
  <si>
    <t>"Okapy</t>
  </si>
  <si>
    <t>42,36*2*0,45</t>
  </si>
  <si>
    <t>14,71*2*0,45</t>
  </si>
  <si>
    <t>"Dělící atika - boky - jídelna</t>
  </si>
  <si>
    <t>12,50*0,35*2</t>
  </si>
  <si>
    <t>"Dělící atika shora - jídelna</t>
  </si>
  <si>
    <t>283759120</t>
  </si>
  <si>
    <t>deska z pěnového polystyrenu bílá EPS 100 S 1000 x 1000 x 80 mm</t>
  </si>
  <si>
    <t>12,50*2*0,30*1,02</t>
  </si>
  <si>
    <t>12,50*0,30*1,02</t>
  </si>
  <si>
    <t>12,50*0,35*2*1,02</t>
  </si>
  <si>
    <t>283763660</t>
  </si>
  <si>
    <t>polystyren extrudovaný XPS 1250 x 600 x 50 mm</t>
  </si>
  <si>
    <t>12,50*2*0,15*1,02</t>
  </si>
  <si>
    <t>12,50*0,15*1,02</t>
  </si>
  <si>
    <t>283763920</t>
  </si>
  <si>
    <t>polystyren extrudovaný XPS 1250 x 600 x 150 mm</t>
  </si>
  <si>
    <t>42,36*2*0,45*1,02</t>
  </si>
  <si>
    <t>14,71*2*0,45*1,02</t>
  </si>
  <si>
    <t>998713101</t>
  </si>
  <si>
    <t>Přesun hmot pro izolace tepelné v objektech v do 6 m</t>
  </si>
  <si>
    <t>743901101</t>
  </si>
  <si>
    <t>Demontáž hromosvodu</t>
  </si>
  <si>
    <t>743901201</t>
  </si>
  <si>
    <t>Montáž hromosvodu</t>
  </si>
  <si>
    <t>762341011</t>
  </si>
  <si>
    <t>Bednění střech rovných z desek z vodovzdorné překližky šroubovaných tl desky 8 mm</t>
  </si>
  <si>
    <t>762341016</t>
  </si>
  <si>
    <t>Bednění střech rovných z desek z vodovzdorné překližky šroubovaných tl desky 20 mm</t>
  </si>
  <si>
    <t>12,50*2*0,31</t>
  </si>
  <si>
    <t>12,50*0,31</t>
  </si>
  <si>
    <t>762341811</t>
  </si>
  <si>
    <t>Demontáž bednění střech z prken</t>
  </si>
  <si>
    <t>762361820</t>
  </si>
  <si>
    <t>Demontáž nosné konstrukce střešního pláště z hraněného řeziva průřezové plochy do 224 cm2</t>
  </si>
  <si>
    <t>42,36*12,50/1,00</t>
  </si>
  <si>
    <t>12,50*14,71/1,00</t>
  </si>
  <si>
    <t>762395000</t>
  </si>
  <si>
    <t>Spojovací prostředky pro montáž krovu, bednění, laťování, světlíky, klíny</t>
  </si>
  <si>
    <t>66,863*0,02+51,363*0,008</t>
  </si>
  <si>
    <t>998762102</t>
  </si>
  <si>
    <t>Přesun hmot pro konstrukce tesařské v objektech v do 12 m</t>
  </si>
  <si>
    <t>764311822</t>
  </si>
  <si>
    <t>Demontáž krytina hladká tabule 2000x1000 mm sklon do 30° plocha přes 25 m2</t>
  </si>
  <si>
    <t>764323230</t>
  </si>
  <si>
    <t>Oplechování Pz okapů povlaková krytina rš 310 mm K.07</t>
  </si>
  <si>
    <t>764345831</t>
  </si>
  <si>
    <t>Demontáž ventilační nástavec průměr do 150 mm do 30°</t>
  </si>
  <si>
    <t>41</t>
  </si>
  <si>
    <t>764352810</t>
  </si>
  <si>
    <t>Demontáž žlab podokapní půlkruhový rovný rš 330 mm do 30°</t>
  </si>
  <si>
    <t>764391210</t>
  </si>
  <si>
    <t>Střešní prvky Pz - krycí lišta rš 160 mm K.06</t>
  </si>
  <si>
    <t>764396810</t>
  </si>
  <si>
    <t>Demontáž krycí lišta zateplení rš do 250 mm</t>
  </si>
  <si>
    <t>"Pro napojení zateplení atik</t>
  </si>
  <si>
    <t>764430840</t>
  </si>
  <si>
    <t>Demontáž oplechování zdí rš do 500 mm</t>
  </si>
  <si>
    <t>12,50*3</t>
  </si>
  <si>
    <t>764454801</t>
  </si>
  <si>
    <t>Demontáž trouby kruhové průměr 75 a 100 mm</t>
  </si>
  <si>
    <t>6,00*2</t>
  </si>
  <si>
    <t>764751112</t>
  </si>
  <si>
    <t>Odpadní trouby FeZn plech oboustranně lakovaný D 100 mm</t>
  </si>
  <si>
    <t>764761121</t>
  </si>
  <si>
    <t>Žlaby podokapní půlkruhové FeZn plech oboustranně lakovaný veikost 125 mm K.05</t>
  </si>
  <si>
    <t>998764101</t>
  </si>
  <si>
    <t>Přesun hmot pro konstrukce klempířské v objektech v do 6 m</t>
  </si>
  <si>
    <t>767832100</t>
  </si>
  <si>
    <t>Montáž žebříků do zdi s bočnicemi z profilové oceli</t>
  </si>
  <si>
    <t>"Žebřík pro výstup na střechu</t>
  </si>
  <si>
    <t>6,00</t>
  </si>
  <si>
    <t>316865450</t>
  </si>
  <si>
    <t>žebřík požární</t>
  </si>
  <si>
    <t>767851809</t>
  </si>
  <si>
    <t>Demontáž žebříků ze zdi</t>
  </si>
  <si>
    <t>998767101</t>
  </si>
  <si>
    <t>Přesun hmot pro zámečnické konstrukce v objektech v do 6 m</t>
  </si>
  <si>
    <t>783595112</t>
  </si>
  <si>
    <t>Nátěry vodou ředitelné klempířských kcí barva standardní lesk dvojnásobné a základní antikorozní</t>
  </si>
  <si>
    <t>"Okapnice K.07</t>
  </si>
  <si>
    <t>116,00*0,07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</si>
</sst>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##0;\-###0"/>
    <numFmt numFmtId="166" formatCode="0.00%;\-0.00%"/>
    <numFmt numFmtId="167" formatCode="#,##0.00;\-#,##0.00"/>
    <numFmt numFmtId="168" formatCode="#,##0.000;\-#,##0.000"/>
    <numFmt numFmtId="169" formatCode="#,##0.00000;\-#,##0.00000"/>
  </numFmts>
  <fonts count="54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10"/>
      <color indexed="18"/>
      <name val="Arial CE"/>
      <family val="0"/>
    </font>
    <font>
      <b/>
      <u val="single"/>
      <sz val="8"/>
      <color indexed="10"/>
      <name val="Arial CE"/>
      <family val="0"/>
    </font>
    <font>
      <sz val="8"/>
      <name val="Arial CYR"/>
      <family val="0"/>
    </font>
    <font>
      <sz val="7"/>
      <name val="MS Sans Serif"/>
      <family val="0"/>
    </font>
    <font>
      <sz val="8"/>
      <color indexed="18"/>
      <name val="Arial CE"/>
      <family val="0"/>
    </font>
    <font>
      <i/>
      <sz val="8"/>
      <color indexed="12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69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7" fillId="0" borderId="31" xfId="0" applyFont="1" applyBorder="1" applyAlignment="1" applyProtection="1">
      <alignment horizontal="left" vertical="center"/>
      <protection/>
    </xf>
    <xf numFmtId="0" fontId="7" fillId="0" borderId="31" xfId="0" applyFont="1" applyBorder="1" applyAlignment="1" applyProtection="1">
      <alignment horizontal="left" vertical="center" wrapText="1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7" fillId="0" borderId="35" xfId="0" applyFont="1" applyBorder="1" applyAlignment="1" applyProtection="1">
      <alignment horizontal="left" vertical="center"/>
      <protection/>
    </xf>
    <xf numFmtId="0" fontId="7" fillId="0" borderId="36" xfId="0" applyFont="1" applyBorder="1" applyAlignment="1" applyProtection="1">
      <alignment horizontal="left" vertical="center"/>
      <protection/>
    </xf>
    <xf numFmtId="0" fontId="7" fillId="0" borderId="37" xfId="0" applyFont="1" applyBorder="1" applyAlignment="1" applyProtection="1">
      <alignment horizontal="left" vertical="center"/>
      <protection/>
    </xf>
    <xf numFmtId="0" fontId="7" fillId="0" borderId="34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9" fillId="0" borderId="39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164" fontId="10" fillId="0" borderId="42" xfId="0" applyNumberFormat="1" applyFont="1" applyBorder="1" applyAlignment="1" applyProtection="1">
      <alignment horizontal="right" vertical="center"/>
      <protection/>
    </xf>
    <xf numFmtId="0" fontId="3" fillId="0" borderId="43" xfId="0" applyFont="1" applyBorder="1" applyAlignment="1" applyProtection="1">
      <alignment horizontal="left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left" vertical="center"/>
      <protection/>
    </xf>
    <xf numFmtId="164" fontId="1" fillId="0" borderId="42" xfId="0" applyNumberFormat="1" applyFont="1" applyBorder="1" applyAlignment="1" applyProtection="1">
      <alignment horizontal="right" vertical="center"/>
      <protection/>
    </xf>
    <xf numFmtId="165" fontId="1" fillId="0" borderId="45" xfId="0" applyNumberFormat="1" applyFont="1" applyBorder="1" applyAlignment="1" applyProtection="1">
      <alignment horizontal="right" vertical="center"/>
      <protection/>
    </xf>
    <xf numFmtId="0" fontId="4" fillId="0" borderId="42" xfId="0" applyFont="1" applyBorder="1" applyAlignment="1" applyProtection="1">
      <alignment horizontal="left" vertical="center"/>
      <protection/>
    </xf>
    <xf numFmtId="0" fontId="3" fillId="0" borderId="45" xfId="0" applyFont="1" applyBorder="1" applyAlignment="1" applyProtection="1">
      <alignment horizontal="left" vertical="center"/>
      <protection/>
    </xf>
    <xf numFmtId="166" fontId="4" fillId="0" borderId="41" xfId="0" applyNumberFormat="1" applyFont="1" applyBorder="1" applyAlignment="1" applyProtection="1">
      <alignment horizontal="righ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horizontal="left" vertical="center"/>
      <protection/>
    </xf>
    <xf numFmtId="164" fontId="10" fillId="0" borderId="30" xfId="0" applyNumberFormat="1" applyFont="1" applyBorder="1" applyAlignment="1" applyProtection="1">
      <alignment horizontal="right" vertical="center"/>
      <protection/>
    </xf>
    <xf numFmtId="164" fontId="1" fillId="0" borderId="30" xfId="0" applyNumberFormat="1" applyFont="1" applyBorder="1" applyAlignment="1" applyProtection="1">
      <alignment horizontal="right" vertical="center"/>
      <protection/>
    </xf>
    <xf numFmtId="165" fontId="1" fillId="0" borderId="32" xfId="0" applyNumberFormat="1" applyFont="1" applyBorder="1" applyAlignment="1" applyProtection="1">
      <alignment horizontal="right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164" fontId="10" fillId="0" borderId="53" xfId="0" applyNumberFormat="1" applyFont="1" applyBorder="1" applyAlignment="1" applyProtection="1">
      <alignment horizontal="right" vertical="center"/>
      <protection/>
    </xf>
    <xf numFmtId="164" fontId="10" fillId="0" borderId="31" xfId="0" applyNumberFormat="1" applyFont="1" applyBorder="1" applyAlignment="1" applyProtection="1">
      <alignment horizontal="right" vertical="center"/>
      <protection/>
    </xf>
    <xf numFmtId="165" fontId="10" fillId="0" borderId="16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top"/>
      <protection/>
    </xf>
    <xf numFmtId="0" fontId="3" fillId="0" borderId="54" xfId="0" applyFont="1" applyBorder="1" applyAlignment="1" applyProtection="1">
      <alignment horizontal="left" vertical="center"/>
      <protection/>
    </xf>
    <xf numFmtId="0" fontId="3" fillId="0" borderId="55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56" xfId="0" applyFont="1" applyBorder="1" applyAlignment="1" applyProtection="1">
      <alignment horizontal="left" vertical="center"/>
      <protection/>
    </xf>
    <xf numFmtId="0" fontId="3" fillId="0" borderId="57" xfId="0" applyFont="1" applyBorder="1" applyAlignment="1" applyProtection="1">
      <alignment horizontal="left" vertical="center"/>
      <protection/>
    </xf>
    <xf numFmtId="167" fontId="10" fillId="0" borderId="30" xfId="0" applyNumberFormat="1" applyFont="1" applyBorder="1" applyAlignment="1" applyProtection="1">
      <alignment horizontal="right" vertical="center"/>
      <protection/>
    </xf>
    <xf numFmtId="0" fontId="3" fillId="0" borderId="58" xfId="0" applyFont="1" applyBorder="1" applyAlignment="1" applyProtection="1">
      <alignment horizontal="left"/>
      <protection/>
    </xf>
    <xf numFmtId="0" fontId="3" fillId="0" borderId="59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/>
      <protection/>
    </xf>
    <xf numFmtId="2" fontId="4" fillId="0" borderId="45" xfId="0" applyNumberFormat="1" applyFont="1" applyBorder="1" applyAlignment="1" applyProtection="1">
      <alignment horizontal="right" vertical="center"/>
      <protection/>
    </xf>
    <xf numFmtId="167" fontId="10" fillId="0" borderId="46" xfId="0" applyNumberFormat="1" applyFont="1" applyBorder="1" applyAlignment="1" applyProtection="1">
      <alignment horizontal="right" vertical="center"/>
      <protection/>
    </xf>
    <xf numFmtId="0" fontId="3" fillId="0" borderId="60" xfId="0" applyFont="1" applyBorder="1" applyAlignment="1" applyProtection="1">
      <alignment horizontal="left" vertical="center"/>
      <protection/>
    </xf>
    <xf numFmtId="0" fontId="7" fillId="0" borderId="61" xfId="0" applyFont="1" applyBorder="1" applyAlignment="1" applyProtection="1">
      <alignment horizontal="left" vertical="top"/>
      <protection/>
    </xf>
    <xf numFmtId="0" fontId="3" fillId="0" borderId="62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0" fontId="4" fillId="0" borderId="45" xfId="0" applyFont="1" applyBorder="1" applyAlignment="1" applyProtection="1">
      <alignment horizontal="left" vertical="center"/>
      <protection/>
    </xf>
    <xf numFmtId="167" fontId="10" fillId="0" borderId="42" xfId="0" applyNumberFormat="1" applyFont="1" applyBorder="1" applyAlignment="1" applyProtection="1">
      <alignment horizontal="right" vertical="center"/>
      <protection/>
    </xf>
    <xf numFmtId="0" fontId="7" fillId="0" borderId="50" xfId="0" applyFont="1" applyBorder="1" applyAlignment="1" applyProtection="1">
      <alignment horizontal="left" vertical="center"/>
      <protection/>
    </xf>
    <xf numFmtId="167" fontId="11" fillId="0" borderId="27" xfId="0" applyNumberFormat="1" applyFont="1" applyBorder="1" applyAlignment="1" applyProtection="1">
      <alignment horizontal="right" vertical="center"/>
      <protection/>
    </xf>
    <xf numFmtId="0" fontId="1" fillId="0" borderId="36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63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/>
      <protection/>
    </xf>
    <xf numFmtId="164" fontId="10" fillId="0" borderId="50" xfId="0" applyNumberFormat="1" applyFont="1" applyBorder="1" applyAlignment="1" applyProtection="1">
      <alignment horizontal="right" vertical="center"/>
      <protection/>
    </xf>
    <xf numFmtId="0" fontId="3" fillId="0" borderId="64" xfId="0" applyFont="1" applyBorder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4" fillId="34" borderId="2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/>
      <protection/>
    </xf>
    <xf numFmtId="0" fontId="14" fillId="0" borderId="0" xfId="0" applyFont="1" applyAlignment="1">
      <alignment horizontal="left" wrapText="1"/>
    </xf>
    <xf numFmtId="164" fontId="14" fillId="0" borderId="0" xfId="0" applyNumberFormat="1" applyFont="1" applyAlignment="1">
      <alignment horizontal="right"/>
    </xf>
    <xf numFmtId="168" fontId="14" fillId="0" borderId="0" xfId="0" applyNumberFormat="1" applyFont="1" applyAlignment="1">
      <alignment horizontal="right"/>
    </xf>
    <xf numFmtId="0" fontId="13" fillId="0" borderId="0" xfId="0" applyFont="1" applyAlignment="1">
      <alignment horizontal="left" wrapText="1"/>
    </xf>
    <xf numFmtId="164" fontId="13" fillId="0" borderId="0" xfId="0" applyNumberFormat="1" applyFont="1" applyAlignment="1">
      <alignment horizontal="right"/>
    </xf>
    <xf numFmtId="168" fontId="13" fillId="0" borderId="0" xfId="0" applyNumberFormat="1" applyFont="1" applyAlignment="1">
      <alignment horizontal="right"/>
    </xf>
    <xf numFmtId="0" fontId="15" fillId="0" borderId="0" xfId="0" applyFont="1" applyAlignment="1">
      <alignment horizontal="left" wrapText="1"/>
    </xf>
    <xf numFmtId="164" fontId="15" fillId="0" borderId="0" xfId="0" applyNumberFormat="1" applyFont="1" applyAlignment="1">
      <alignment horizontal="right"/>
    </xf>
    <xf numFmtId="168" fontId="15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8" fontId="0" fillId="0" borderId="0" xfId="0" applyNumberFormat="1" applyAlignment="1">
      <alignment horizontal="right" vertical="top"/>
    </xf>
    <xf numFmtId="167" fontId="0" fillId="0" borderId="0" xfId="0" applyNumberFormat="1" applyAlignment="1">
      <alignment horizontal="right" vertical="top"/>
    </xf>
    <xf numFmtId="169" fontId="0" fillId="0" borderId="0" xfId="0" applyNumberFormat="1" applyAlignment="1">
      <alignment horizontal="right" vertical="top"/>
    </xf>
    <xf numFmtId="0" fontId="6" fillId="33" borderId="0" xfId="0" applyFont="1" applyFill="1" applyAlignment="1" applyProtection="1">
      <alignment horizontal="center"/>
      <protection/>
    </xf>
    <xf numFmtId="2" fontId="6" fillId="33" borderId="0" xfId="0" applyNumberFormat="1" applyFont="1" applyFill="1" applyAlignment="1" applyProtection="1">
      <alignment horizontal="left"/>
      <protection/>
    </xf>
    <xf numFmtId="165" fontId="6" fillId="33" borderId="0" xfId="0" applyNumberFormat="1" applyFont="1" applyFill="1" applyAlignment="1" applyProtection="1">
      <alignment horizontal="left"/>
      <protection/>
    </xf>
    <xf numFmtId="0" fontId="0" fillId="35" borderId="0" xfId="0" applyFont="1" applyFill="1" applyAlignment="1">
      <alignment horizontal="left" vertical="top"/>
    </xf>
    <xf numFmtId="0" fontId="4" fillId="33" borderId="0" xfId="0" applyFont="1" applyFill="1" applyAlignment="1" applyProtection="1">
      <alignment horizontal="center"/>
      <protection/>
    </xf>
    <xf numFmtId="2" fontId="4" fillId="33" borderId="0" xfId="0" applyNumberFormat="1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center"/>
      <protection/>
    </xf>
    <xf numFmtId="0" fontId="16" fillId="34" borderId="26" xfId="0" applyFont="1" applyFill="1" applyBorder="1" applyAlignment="1" applyProtection="1">
      <alignment horizontal="center" vertical="center" wrapText="1"/>
      <protection/>
    </xf>
    <xf numFmtId="0" fontId="3" fillId="34" borderId="26" xfId="0" applyFont="1" applyFill="1" applyBorder="1" applyAlignment="1" applyProtection="1">
      <alignment horizontal="center" vertical="center"/>
      <protection/>
    </xf>
    <xf numFmtId="0" fontId="17" fillId="34" borderId="26" xfId="0" applyFont="1" applyFill="1" applyBorder="1" applyAlignment="1">
      <alignment horizontal="center" vertical="center" wrapText="1"/>
    </xf>
    <xf numFmtId="2" fontId="16" fillId="34" borderId="26" xfId="0" applyNumberFormat="1" applyFont="1" applyFill="1" applyBorder="1" applyAlignment="1" applyProtection="1">
      <alignment horizontal="center" vertical="center"/>
      <protection/>
    </xf>
    <xf numFmtId="165" fontId="16" fillId="34" borderId="26" xfId="0" applyNumberFormat="1" applyFont="1" applyFill="1" applyBorder="1" applyAlignment="1" applyProtection="1">
      <alignment horizontal="center" vertical="center"/>
      <protection/>
    </xf>
    <xf numFmtId="0" fontId="17" fillId="34" borderId="65" xfId="0" applyFont="1" applyFill="1" applyBorder="1" applyAlignment="1">
      <alignment horizontal="center" vertical="center" wrapText="1"/>
    </xf>
    <xf numFmtId="167" fontId="13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wrapText="1"/>
    </xf>
    <xf numFmtId="169" fontId="13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167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167" fontId="18" fillId="0" borderId="0" xfId="0" applyNumberFormat="1" applyFont="1" applyAlignment="1">
      <alignment horizontal="right"/>
    </xf>
    <xf numFmtId="169" fontId="18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167" fontId="19" fillId="0" borderId="0" xfId="0" applyNumberFormat="1" applyFont="1" applyAlignment="1">
      <alignment horizontal="right"/>
    </xf>
    <xf numFmtId="169" fontId="19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right"/>
    </xf>
    <xf numFmtId="168" fontId="1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 wrapText="1"/>
    </xf>
    <xf numFmtId="167" fontId="15" fillId="0" borderId="0" xfId="0" applyNumberFormat="1" applyFont="1" applyAlignment="1">
      <alignment horizontal="right"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7" fontId="4" fillId="0" borderId="0" xfId="0" applyNumberFormat="1" applyFont="1" applyBorder="1" applyAlignment="1" applyProtection="1">
      <alignment horizontal="left" vertical="center"/>
      <protection/>
    </xf>
    <xf numFmtId="167" fontId="4" fillId="0" borderId="62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showGridLines="0" zoomScale="80" zoomScaleNormal="80" zoomScalePageLayoutView="0" workbookViewId="0" topLeftCell="A1">
      <pane ySplit="3" topLeftCell="A16" activePane="bottomLeft" state="frozen"/>
      <selection pane="topLeft" activeCell="A1" sqref="A1"/>
      <selection pane="bottomLeft" activeCell="R30" sqref="R30"/>
    </sheetView>
  </sheetViews>
  <sheetFormatPr defaultColWidth="10.66015625" defaultRowHeight="12" customHeight="1"/>
  <cols>
    <col min="1" max="1" width="3" style="1" customWidth="1"/>
    <col min="2" max="2" width="2.5" style="1" customWidth="1"/>
    <col min="3" max="3" width="3.83203125" style="1" customWidth="1"/>
    <col min="4" max="4" width="7.83203125" style="1" customWidth="1"/>
    <col min="5" max="5" width="14.83203125" style="1" customWidth="1"/>
    <col min="6" max="6" width="0.4921875" style="1" customWidth="1"/>
    <col min="7" max="7" width="3.16015625" style="1" customWidth="1"/>
    <col min="8" max="8" width="3" style="1" customWidth="1"/>
    <col min="9" max="9" width="12.33203125" style="1" customWidth="1"/>
    <col min="10" max="10" width="16.16015625" style="1" customWidth="1"/>
    <col min="11" max="11" width="0.65625" style="1" customWidth="1"/>
    <col min="12" max="12" width="3" style="1" customWidth="1"/>
    <col min="13" max="13" width="4.66015625" style="1" customWidth="1"/>
    <col min="14" max="14" width="5.66015625" style="1" customWidth="1"/>
    <col min="15" max="15" width="4.16015625" style="1" customWidth="1"/>
    <col min="16" max="16" width="15.33203125" style="1" customWidth="1"/>
    <col min="17" max="17" width="7.5" style="1" customWidth="1"/>
    <col min="18" max="18" width="14.83203125" style="1" customWidth="1"/>
    <col min="19" max="19" width="0.4921875" style="1" customWidth="1"/>
    <col min="20" max="16384" width="10.66015625" style="2" customWidth="1"/>
  </cols>
  <sheetData>
    <row r="1" spans="1:19" s="1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1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1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7"/>
      <c r="P3" s="11"/>
      <c r="Q3" s="11"/>
      <c r="R3" s="11"/>
      <c r="S3" s="12"/>
    </row>
    <row r="4" spans="1:19" s="1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1" customFormat="1" ht="18.75" customHeight="1">
      <c r="A5" s="16"/>
      <c r="B5" s="17" t="s">
        <v>1</v>
      </c>
      <c r="C5" s="17"/>
      <c r="D5" s="17"/>
      <c r="E5" s="18" t="s">
        <v>2</v>
      </c>
      <c r="F5" s="19"/>
      <c r="G5" s="19"/>
      <c r="H5" s="19"/>
      <c r="I5" s="19"/>
      <c r="J5" s="20"/>
      <c r="K5" s="17"/>
      <c r="L5" s="17"/>
      <c r="M5" s="17"/>
      <c r="N5" s="17"/>
      <c r="O5" s="164" t="s">
        <v>3</v>
      </c>
      <c r="P5" s="164"/>
      <c r="Q5" s="18"/>
      <c r="R5" s="20"/>
      <c r="S5" s="21"/>
    </row>
    <row r="6" spans="1:19" s="1" customFormat="1" ht="18.75" customHeight="1">
      <c r="A6" s="16"/>
      <c r="B6" s="17" t="s">
        <v>4</v>
      </c>
      <c r="C6" s="17"/>
      <c r="D6" s="17"/>
      <c r="E6" s="22"/>
      <c r="F6" s="17"/>
      <c r="G6" s="17"/>
      <c r="H6" s="17"/>
      <c r="I6" s="17"/>
      <c r="J6" s="23"/>
      <c r="K6" s="17"/>
      <c r="L6" s="17"/>
      <c r="M6" s="17"/>
      <c r="N6" s="17"/>
      <c r="O6" s="164" t="s">
        <v>5</v>
      </c>
      <c r="P6" s="164"/>
      <c r="Q6" s="22"/>
      <c r="R6" s="23"/>
      <c r="S6" s="21"/>
    </row>
    <row r="7" spans="1:19" s="1" customFormat="1" ht="18.75" customHeight="1">
      <c r="A7" s="16"/>
      <c r="B7" s="17" t="s">
        <v>6</v>
      </c>
      <c r="C7" s="17"/>
      <c r="D7" s="17"/>
      <c r="E7" s="24"/>
      <c r="F7" s="25"/>
      <c r="G7" s="25"/>
      <c r="H7" s="25"/>
      <c r="I7" s="25"/>
      <c r="J7" s="26"/>
      <c r="K7" s="17"/>
      <c r="L7" s="17"/>
      <c r="M7" s="17"/>
      <c r="N7" s="17"/>
      <c r="O7" s="164" t="s">
        <v>7</v>
      </c>
      <c r="P7" s="164"/>
      <c r="Q7" s="24" t="s">
        <v>8</v>
      </c>
      <c r="R7" s="26"/>
      <c r="S7" s="21"/>
    </row>
    <row r="8" spans="1:19" s="1" customFormat="1" ht="18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64" t="s">
        <v>9</v>
      </c>
      <c r="P8" s="164"/>
      <c r="Q8" s="17" t="s">
        <v>10</v>
      </c>
      <c r="R8" s="17"/>
      <c r="S8" s="21"/>
    </row>
    <row r="9" spans="1:19" s="1" customFormat="1" ht="18.75" customHeight="1">
      <c r="A9" s="16"/>
      <c r="B9" s="17" t="s">
        <v>11</v>
      </c>
      <c r="C9" s="17"/>
      <c r="D9" s="17"/>
      <c r="E9" s="18" t="s">
        <v>12</v>
      </c>
      <c r="F9" s="19"/>
      <c r="G9" s="19"/>
      <c r="H9" s="19"/>
      <c r="I9" s="19"/>
      <c r="J9" s="20"/>
      <c r="K9" s="17"/>
      <c r="L9" s="17"/>
      <c r="M9" s="17"/>
      <c r="N9" s="17"/>
      <c r="O9" s="165"/>
      <c r="P9" s="165"/>
      <c r="Q9" s="28"/>
      <c r="R9" s="29"/>
      <c r="S9" s="21"/>
    </row>
    <row r="10" spans="1:19" s="1" customFormat="1" ht="18.75" customHeight="1">
      <c r="A10" s="16"/>
      <c r="B10" s="17" t="s">
        <v>13</v>
      </c>
      <c r="C10" s="17"/>
      <c r="D10" s="17"/>
      <c r="E10" s="22" t="s">
        <v>14</v>
      </c>
      <c r="F10" s="17"/>
      <c r="G10" s="17"/>
      <c r="H10" s="17"/>
      <c r="I10" s="17"/>
      <c r="J10" s="23"/>
      <c r="K10" s="17"/>
      <c r="L10" s="17"/>
      <c r="M10" s="17"/>
      <c r="N10" s="17"/>
      <c r="O10" s="165"/>
      <c r="P10" s="165"/>
      <c r="Q10" s="28"/>
      <c r="R10" s="29"/>
      <c r="S10" s="21"/>
    </row>
    <row r="11" spans="1:19" s="1" customFormat="1" ht="18.75" customHeight="1">
      <c r="A11" s="16"/>
      <c r="B11" s="17" t="s">
        <v>15</v>
      </c>
      <c r="C11" s="17"/>
      <c r="D11" s="17"/>
      <c r="E11" s="22"/>
      <c r="F11" s="17"/>
      <c r="G11" s="17"/>
      <c r="H11" s="17"/>
      <c r="I11" s="17"/>
      <c r="J11" s="23"/>
      <c r="K11" s="17"/>
      <c r="L11" s="17"/>
      <c r="M11" s="17"/>
      <c r="N11" s="17"/>
      <c r="O11" s="165"/>
      <c r="P11" s="165"/>
      <c r="Q11" s="28"/>
      <c r="R11" s="29"/>
      <c r="S11" s="21"/>
    </row>
    <row r="12" spans="1:19" s="1" customFormat="1" ht="18.75" customHeight="1">
      <c r="A12" s="16"/>
      <c r="B12" s="17"/>
      <c r="C12" s="17"/>
      <c r="D12" s="17"/>
      <c r="E12" s="24"/>
      <c r="F12" s="25"/>
      <c r="G12" s="25"/>
      <c r="H12" s="25"/>
      <c r="I12" s="25"/>
      <c r="J12" s="26"/>
      <c r="K12" s="17"/>
      <c r="L12" s="17"/>
      <c r="M12" s="17"/>
      <c r="N12" s="17"/>
      <c r="O12" s="30"/>
      <c r="P12" s="30"/>
      <c r="Q12" s="30"/>
      <c r="R12" s="17"/>
      <c r="S12" s="21"/>
    </row>
    <row r="13" spans="1:19" s="1" customFormat="1" ht="18.75" customHeight="1">
      <c r="A13" s="16"/>
      <c r="B13" s="17"/>
      <c r="C13" s="17"/>
      <c r="D13" s="17"/>
      <c r="E13" s="30" t="s">
        <v>16</v>
      </c>
      <c r="F13" s="17"/>
      <c r="G13" s="17" t="s">
        <v>17</v>
      </c>
      <c r="H13" s="17"/>
      <c r="I13" s="17"/>
      <c r="J13" s="17"/>
      <c r="K13" s="17"/>
      <c r="L13" s="17"/>
      <c r="M13" s="17"/>
      <c r="N13" s="17"/>
      <c r="O13" s="166" t="s">
        <v>18</v>
      </c>
      <c r="P13" s="166"/>
      <c r="Q13" s="30"/>
      <c r="R13" s="31"/>
      <c r="S13" s="21"/>
    </row>
    <row r="14" spans="1:19" s="1" customFormat="1" ht="18.75" customHeight="1">
      <c r="A14" s="16"/>
      <c r="B14" s="17"/>
      <c r="C14" s="17"/>
      <c r="D14" s="17"/>
      <c r="E14" s="27"/>
      <c r="F14" s="17"/>
      <c r="G14" s="28" t="s">
        <v>19</v>
      </c>
      <c r="H14" s="32"/>
      <c r="I14" s="33"/>
      <c r="J14" s="17"/>
      <c r="K14" s="17"/>
      <c r="L14" s="17"/>
      <c r="M14" s="17"/>
      <c r="N14" s="17"/>
      <c r="O14" s="165" t="s">
        <v>20</v>
      </c>
      <c r="P14" s="165"/>
      <c r="Q14" s="30"/>
      <c r="R14" s="34"/>
      <c r="S14" s="21"/>
    </row>
    <row r="15" spans="1:19" s="1" customFormat="1" ht="9" customHeight="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17"/>
      <c r="P15" s="36"/>
      <c r="Q15" s="36"/>
      <c r="R15" s="36"/>
      <c r="S15" s="37"/>
    </row>
    <row r="16" spans="1:19" s="1" customFormat="1" ht="20.25" customHeight="1">
      <c r="A16" s="38"/>
      <c r="B16" s="39"/>
      <c r="C16" s="39"/>
      <c r="D16" s="39"/>
      <c r="E16" s="40" t="s">
        <v>21</v>
      </c>
      <c r="F16" s="39"/>
      <c r="G16" s="39"/>
      <c r="H16" s="39"/>
      <c r="I16" s="39"/>
      <c r="J16" s="41" t="s">
        <v>22</v>
      </c>
      <c r="K16" s="39"/>
      <c r="L16" s="39"/>
      <c r="M16" s="39"/>
      <c r="N16" s="39"/>
      <c r="O16" s="39"/>
      <c r="P16" s="39"/>
      <c r="Q16" s="39"/>
      <c r="R16" s="39"/>
      <c r="S16" s="42"/>
    </row>
    <row r="17" spans="1:19" s="1" customFormat="1" ht="19.5" customHeight="1">
      <c r="A17" s="43" t="s">
        <v>23</v>
      </c>
      <c r="B17" s="44"/>
      <c r="C17" s="45" t="s">
        <v>24</v>
      </c>
      <c r="D17" s="46"/>
      <c r="E17" s="46"/>
      <c r="F17" s="47"/>
      <c r="G17" s="43" t="s">
        <v>25</v>
      </c>
      <c r="H17" s="48"/>
      <c r="I17" s="45" t="s">
        <v>26</v>
      </c>
      <c r="J17" s="46"/>
      <c r="K17" s="46"/>
      <c r="L17" s="43" t="s">
        <v>27</v>
      </c>
      <c r="M17" s="48"/>
      <c r="N17" s="45" t="s">
        <v>28</v>
      </c>
      <c r="O17" s="49"/>
      <c r="P17" s="46"/>
      <c r="Q17" s="46"/>
      <c r="R17" s="46"/>
      <c r="S17" s="47"/>
    </row>
    <row r="18" spans="1:19" s="1" customFormat="1" ht="19.5" customHeight="1">
      <c r="A18" s="50" t="s">
        <v>29</v>
      </c>
      <c r="B18" s="51" t="s">
        <v>30</v>
      </c>
      <c r="C18" s="52"/>
      <c r="D18" s="53" t="s">
        <v>31</v>
      </c>
      <c r="E18" s="54">
        <f>+'2. Rekapitulace'!C10</f>
        <v>0</v>
      </c>
      <c r="F18" s="55"/>
      <c r="G18" s="50" t="s">
        <v>32</v>
      </c>
      <c r="H18" s="56" t="s">
        <v>33</v>
      </c>
      <c r="I18" s="57"/>
      <c r="J18" s="58">
        <v>0</v>
      </c>
      <c r="K18" s="59"/>
      <c r="L18" s="50" t="s">
        <v>34</v>
      </c>
      <c r="M18" s="60" t="s">
        <v>35</v>
      </c>
      <c r="N18" s="61"/>
      <c r="O18" s="61"/>
      <c r="P18" s="61"/>
      <c r="Q18" s="62"/>
      <c r="R18" s="54">
        <v>0</v>
      </c>
      <c r="S18" s="55"/>
    </row>
    <row r="19" spans="1:19" s="1" customFormat="1" ht="19.5" customHeight="1">
      <c r="A19" s="50" t="s">
        <v>36</v>
      </c>
      <c r="B19" s="63"/>
      <c r="C19" s="64"/>
      <c r="D19" s="53" t="s">
        <v>37</v>
      </c>
      <c r="E19" s="54">
        <v>0</v>
      </c>
      <c r="F19" s="55"/>
      <c r="G19" s="50" t="s">
        <v>38</v>
      </c>
      <c r="H19" s="17" t="s">
        <v>39</v>
      </c>
      <c r="I19" s="57"/>
      <c r="J19" s="58">
        <v>0</v>
      </c>
      <c r="K19" s="59"/>
      <c r="L19" s="50" t="s">
        <v>40</v>
      </c>
      <c r="M19" s="60" t="s">
        <v>41</v>
      </c>
      <c r="N19" s="61"/>
      <c r="O19" s="17"/>
      <c r="P19" s="61"/>
      <c r="Q19" s="62"/>
      <c r="R19" s="54">
        <v>0</v>
      </c>
      <c r="S19" s="55"/>
    </row>
    <row r="20" spans="1:19" s="1" customFormat="1" ht="19.5" customHeight="1">
      <c r="A20" s="50" t="s">
        <v>42</v>
      </c>
      <c r="B20" s="51" t="s">
        <v>43</v>
      </c>
      <c r="C20" s="52"/>
      <c r="D20" s="53" t="s">
        <v>31</v>
      </c>
      <c r="E20" s="54">
        <f>+'2. Rekapitulace'!C13</f>
        <v>0</v>
      </c>
      <c r="F20" s="55"/>
      <c r="G20" s="50" t="s">
        <v>44</v>
      </c>
      <c r="H20" s="56" t="s">
        <v>45</v>
      </c>
      <c r="I20" s="57"/>
      <c r="J20" s="58">
        <v>0</v>
      </c>
      <c r="K20" s="59"/>
      <c r="L20" s="50" t="s">
        <v>46</v>
      </c>
      <c r="M20" s="60" t="s">
        <v>47</v>
      </c>
      <c r="N20" s="61"/>
      <c r="O20" s="61"/>
      <c r="P20" s="61"/>
      <c r="Q20" s="62"/>
      <c r="R20" s="54">
        <v>0</v>
      </c>
      <c r="S20" s="55"/>
    </row>
    <row r="21" spans="1:19" s="1" customFormat="1" ht="19.5" customHeight="1">
      <c r="A21" s="50" t="s">
        <v>48</v>
      </c>
      <c r="B21" s="63"/>
      <c r="C21" s="64"/>
      <c r="D21" s="53" t="s">
        <v>37</v>
      </c>
      <c r="E21" s="54">
        <v>0</v>
      </c>
      <c r="F21" s="55"/>
      <c r="G21" s="50" t="s">
        <v>49</v>
      </c>
      <c r="H21" s="56"/>
      <c r="I21" s="57"/>
      <c r="J21" s="58">
        <v>0</v>
      </c>
      <c r="K21" s="59"/>
      <c r="L21" s="50" t="s">
        <v>50</v>
      </c>
      <c r="M21" s="60" t="s">
        <v>51</v>
      </c>
      <c r="N21" s="61"/>
      <c r="O21" s="17"/>
      <c r="P21" s="61"/>
      <c r="Q21" s="62"/>
      <c r="R21" s="54">
        <v>0</v>
      </c>
      <c r="S21" s="55"/>
    </row>
    <row r="22" spans="1:19" s="1" customFormat="1" ht="19.5" customHeight="1">
      <c r="A22" s="50" t="s">
        <v>52</v>
      </c>
      <c r="B22" s="51" t="s">
        <v>53</v>
      </c>
      <c r="C22" s="52"/>
      <c r="D22" s="53" t="s">
        <v>31</v>
      </c>
      <c r="E22" s="54">
        <v>0</v>
      </c>
      <c r="F22" s="55"/>
      <c r="G22" s="65"/>
      <c r="H22" s="61"/>
      <c r="I22" s="57"/>
      <c r="J22" s="58"/>
      <c r="K22" s="59"/>
      <c r="L22" s="50" t="s">
        <v>54</v>
      </c>
      <c r="M22" s="60" t="s">
        <v>55</v>
      </c>
      <c r="N22" s="61"/>
      <c r="O22" s="61"/>
      <c r="P22" s="61"/>
      <c r="Q22" s="62">
        <v>0.05</v>
      </c>
      <c r="R22" s="54">
        <f>E24*0.05</f>
        <v>0</v>
      </c>
      <c r="S22" s="55"/>
    </row>
    <row r="23" spans="1:19" s="1" customFormat="1" ht="19.5" customHeight="1">
      <c r="A23" s="50" t="s">
        <v>56</v>
      </c>
      <c r="B23" s="63"/>
      <c r="C23" s="64"/>
      <c r="D23" s="53" t="s">
        <v>37</v>
      </c>
      <c r="E23" s="54">
        <v>0</v>
      </c>
      <c r="F23" s="55"/>
      <c r="G23" s="65"/>
      <c r="H23" s="61"/>
      <c r="I23" s="57"/>
      <c r="J23" s="58"/>
      <c r="K23" s="59"/>
      <c r="L23" s="50" t="s">
        <v>57</v>
      </c>
      <c r="M23" s="56" t="s">
        <v>58</v>
      </c>
      <c r="N23" s="61"/>
      <c r="O23" s="17"/>
      <c r="P23" s="61"/>
      <c r="Q23" s="57"/>
      <c r="R23" s="54">
        <v>0</v>
      </c>
      <c r="S23" s="55"/>
    </row>
    <row r="24" spans="1:19" s="1" customFormat="1" ht="19.5" customHeight="1">
      <c r="A24" s="50" t="s">
        <v>59</v>
      </c>
      <c r="B24" s="66" t="s">
        <v>60</v>
      </c>
      <c r="C24" s="61"/>
      <c r="D24" s="57"/>
      <c r="E24" s="67">
        <f>+SUM(E18:E23)</f>
        <v>0</v>
      </c>
      <c r="F24" s="42"/>
      <c r="G24" s="50" t="s">
        <v>61</v>
      </c>
      <c r="H24" s="66" t="s">
        <v>62</v>
      </c>
      <c r="I24" s="57"/>
      <c r="J24" s="68"/>
      <c r="K24" s="69"/>
      <c r="L24" s="50" t="s">
        <v>63</v>
      </c>
      <c r="M24" s="66" t="s">
        <v>64</v>
      </c>
      <c r="N24" s="61"/>
      <c r="O24" s="61"/>
      <c r="P24" s="61"/>
      <c r="Q24" s="57"/>
      <c r="R24" s="67">
        <f>SUM(R18:R23)</f>
        <v>0</v>
      </c>
      <c r="S24" s="42"/>
    </row>
    <row r="25" spans="1:19" s="1" customFormat="1" ht="19.5" customHeight="1">
      <c r="A25" s="70" t="s">
        <v>65</v>
      </c>
      <c r="B25" s="71" t="s">
        <v>66</v>
      </c>
      <c r="C25" s="72"/>
      <c r="D25" s="73"/>
      <c r="E25" s="74">
        <v>0</v>
      </c>
      <c r="F25" s="37"/>
      <c r="G25" s="70" t="s">
        <v>67</v>
      </c>
      <c r="H25" s="71" t="s">
        <v>68</v>
      </c>
      <c r="I25" s="73"/>
      <c r="J25" s="75">
        <v>0</v>
      </c>
      <c r="K25" s="76"/>
      <c r="L25" s="70" t="s">
        <v>69</v>
      </c>
      <c r="M25" s="71" t="s">
        <v>70</v>
      </c>
      <c r="N25" s="72"/>
      <c r="O25" s="36"/>
      <c r="P25" s="72"/>
      <c r="Q25" s="73"/>
      <c r="R25" s="74">
        <v>0</v>
      </c>
      <c r="S25" s="37"/>
    </row>
    <row r="26" spans="1:19" s="1" customFormat="1" ht="19.5" customHeight="1">
      <c r="A26" s="77" t="s">
        <v>13</v>
      </c>
      <c r="B26" s="14"/>
      <c r="C26" s="14"/>
      <c r="D26" s="14"/>
      <c r="E26" s="14"/>
      <c r="F26" s="78"/>
      <c r="G26" s="79"/>
      <c r="H26" s="14"/>
      <c r="I26" s="14"/>
      <c r="J26" s="14"/>
      <c r="K26" s="14"/>
      <c r="L26" s="43" t="s">
        <v>71</v>
      </c>
      <c r="M26" s="80"/>
      <c r="N26" s="45" t="s">
        <v>72</v>
      </c>
      <c r="O26" s="17"/>
      <c r="P26" s="81"/>
      <c r="Q26" s="81"/>
      <c r="R26" s="81"/>
      <c r="S26" s="82"/>
    </row>
    <row r="27" spans="1:19" s="1" customFormat="1" ht="19.5" customHeight="1">
      <c r="A27" s="16"/>
      <c r="B27" s="17"/>
      <c r="C27" s="17"/>
      <c r="D27" s="17"/>
      <c r="E27" s="17"/>
      <c r="F27" s="83"/>
      <c r="G27" s="84"/>
      <c r="H27" s="17"/>
      <c r="I27" s="17"/>
      <c r="J27" s="17"/>
      <c r="K27" s="17"/>
      <c r="L27" s="50" t="s">
        <v>73</v>
      </c>
      <c r="M27" s="56" t="s">
        <v>74</v>
      </c>
      <c r="N27" s="61"/>
      <c r="O27" s="61"/>
      <c r="P27" s="61"/>
      <c r="Q27" s="57"/>
      <c r="R27" s="85">
        <f>+E24+J24+R24</f>
        <v>0</v>
      </c>
      <c r="S27" s="42"/>
    </row>
    <row r="28" spans="1:19" s="1" customFormat="1" ht="19.5" customHeight="1">
      <c r="A28" s="86" t="s">
        <v>75</v>
      </c>
      <c r="B28" s="87"/>
      <c r="C28" s="87"/>
      <c r="D28" s="87"/>
      <c r="E28" s="87"/>
      <c r="F28" s="64"/>
      <c r="G28" s="88" t="s">
        <v>76</v>
      </c>
      <c r="H28" s="87"/>
      <c r="I28" s="87"/>
      <c r="J28" s="87"/>
      <c r="K28" s="87"/>
      <c r="L28" s="50" t="s">
        <v>77</v>
      </c>
      <c r="M28" s="60" t="s">
        <v>78</v>
      </c>
      <c r="N28" s="89">
        <v>15</v>
      </c>
      <c r="O28" s="30" t="s">
        <v>79</v>
      </c>
      <c r="P28" s="167">
        <v>0</v>
      </c>
      <c r="Q28" s="167"/>
      <c r="R28" s="90">
        <v>0</v>
      </c>
      <c r="S28" s="91"/>
    </row>
    <row r="29" spans="1:19" s="1" customFormat="1" ht="20.25" customHeight="1">
      <c r="A29" s="92" t="s">
        <v>11</v>
      </c>
      <c r="B29" s="93"/>
      <c r="C29" s="93"/>
      <c r="D29" s="93"/>
      <c r="E29" s="93"/>
      <c r="F29" s="52"/>
      <c r="G29" s="94"/>
      <c r="H29" s="93"/>
      <c r="I29" s="93"/>
      <c r="J29" s="93"/>
      <c r="K29" s="93"/>
      <c r="L29" s="50" t="s">
        <v>80</v>
      </c>
      <c r="M29" s="60" t="s">
        <v>78</v>
      </c>
      <c r="N29" s="89">
        <v>21</v>
      </c>
      <c r="O29" s="95" t="s">
        <v>79</v>
      </c>
      <c r="P29" s="168">
        <f>+R27</f>
        <v>0</v>
      </c>
      <c r="Q29" s="168"/>
      <c r="R29" s="96">
        <f>+R27*0.21</f>
        <v>0</v>
      </c>
      <c r="S29" s="55"/>
    </row>
    <row r="30" spans="1:19" s="1" customFormat="1" ht="20.25" customHeight="1">
      <c r="A30" s="16"/>
      <c r="B30" s="17"/>
      <c r="C30" s="17"/>
      <c r="D30" s="17"/>
      <c r="E30" s="17"/>
      <c r="F30" s="83"/>
      <c r="G30" s="84"/>
      <c r="H30" s="17"/>
      <c r="I30" s="17"/>
      <c r="J30" s="17"/>
      <c r="K30" s="17"/>
      <c r="L30" s="70" t="s">
        <v>81</v>
      </c>
      <c r="M30" s="97" t="s">
        <v>82</v>
      </c>
      <c r="N30" s="72"/>
      <c r="O30" s="17"/>
      <c r="P30" s="72"/>
      <c r="Q30" s="73"/>
      <c r="R30" s="98">
        <f>+R29+R27</f>
        <v>0</v>
      </c>
      <c r="S30" s="29"/>
    </row>
    <row r="31" spans="1:19" s="1" customFormat="1" ht="19.5" customHeight="1">
      <c r="A31" s="86" t="s">
        <v>75</v>
      </c>
      <c r="B31" s="87"/>
      <c r="C31" s="87"/>
      <c r="D31" s="87"/>
      <c r="E31" s="87"/>
      <c r="F31" s="64"/>
      <c r="G31" s="88" t="s">
        <v>76</v>
      </c>
      <c r="H31" s="87"/>
      <c r="I31" s="87"/>
      <c r="J31" s="87"/>
      <c r="K31" s="87"/>
      <c r="L31" s="43" t="s">
        <v>83</v>
      </c>
      <c r="M31" s="80"/>
      <c r="N31" s="45" t="s">
        <v>84</v>
      </c>
      <c r="O31" s="14"/>
      <c r="P31" s="81"/>
      <c r="Q31" s="81"/>
      <c r="R31" s="99"/>
      <c r="S31" s="82"/>
    </row>
    <row r="32" spans="1:19" s="1" customFormat="1" ht="20.25" customHeight="1">
      <c r="A32" s="92" t="s">
        <v>15</v>
      </c>
      <c r="B32" s="93"/>
      <c r="C32" s="93"/>
      <c r="D32" s="93"/>
      <c r="E32" s="93"/>
      <c r="F32" s="52"/>
      <c r="G32" s="94"/>
      <c r="H32" s="93"/>
      <c r="I32" s="93"/>
      <c r="J32" s="93"/>
      <c r="K32" s="93"/>
      <c r="L32" s="50" t="s">
        <v>85</v>
      </c>
      <c r="M32" s="56" t="s">
        <v>86</v>
      </c>
      <c r="N32" s="61"/>
      <c r="O32" s="61"/>
      <c r="P32" s="61"/>
      <c r="Q32" s="57"/>
      <c r="R32" s="54">
        <v>0</v>
      </c>
      <c r="S32" s="55"/>
    </row>
    <row r="33" spans="1:19" s="1" customFormat="1" ht="19.5" customHeight="1">
      <c r="A33" s="16"/>
      <c r="B33" s="17"/>
      <c r="C33" s="17"/>
      <c r="D33" s="17"/>
      <c r="E33" s="17"/>
      <c r="F33" s="83"/>
      <c r="G33" s="84"/>
      <c r="H33" s="17"/>
      <c r="I33" s="17"/>
      <c r="J33" s="17"/>
      <c r="K33" s="17"/>
      <c r="L33" s="50" t="s">
        <v>87</v>
      </c>
      <c r="M33" s="56" t="s">
        <v>88</v>
      </c>
      <c r="N33" s="61"/>
      <c r="O33" s="87"/>
      <c r="P33" s="61"/>
      <c r="Q33" s="57"/>
      <c r="R33" s="54">
        <v>0</v>
      </c>
      <c r="S33" s="55"/>
    </row>
    <row r="34" spans="1:19" s="1" customFormat="1" ht="19.5" customHeight="1">
      <c r="A34" s="100" t="s">
        <v>75</v>
      </c>
      <c r="B34" s="36"/>
      <c r="C34" s="36"/>
      <c r="D34" s="36"/>
      <c r="E34" s="36"/>
      <c r="F34" s="101"/>
      <c r="G34" s="102" t="s">
        <v>76</v>
      </c>
      <c r="H34" s="36"/>
      <c r="I34" s="36"/>
      <c r="J34" s="36"/>
      <c r="K34" s="36"/>
      <c r="L34" s="70" t="s">
        <v>89</v>
      </c>
      <c r="M34" s="71" t="s">
        <v>90</v>
      </c>
      <c r="N34" s="72"/>
      <c r="O34" s="36"/>
      <c r="P34" s="72"/>
      <c r="Q34" s="73"/>
      <c r="R34" s="103">
        <v>0</v>
      </c>
      <c r="S34" s="104"/>
    </row>
  </sheetData>
  <sheetProtection selectLockedCells="1" selectUnlockedCells="1"/>
  <mergeCells count="11">
    <mergeCell ref="O11:P11"/>
    <mergeCell ref="O13:P13"/>
    <mergeCell ref="O14:P14"/>
    <mergeCell ref="P28:Q28"/>
    <mergeCell ref="P29:Q29"/>
    <mergeCell ref="O5:P5"/>
    <mergeCell ref="O6:P6"/>
    <mergeCell ref="O7:P7"/>
    <mergeCell ref="O8:P8"/>
    <mergeCell ref="O9:P9"/>
    <mergeCell ref="O10:P10"/>
  </mergeCells>
  <printOptions/>
  <pageMargins left="0.39375" right="0.393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zoomScale="80" zoomScaleNormal="80" zoomScalePageLayoutView="0" workbookViewId="0" topLeftCell="A1">
      <selection activeCell="D12" sqref="D12"/>
    </sheetView>
  </sheetViews>
  <sheetFormatPr defaultColWidth="10.66015625" defaultRowHeight="12" customHeight="1"/>
  <cols>
    <col min="1" max="1" width="5.83203125" style="1" customWidth="1"/>
    <col min="2" max="2" width="41.66015625" style="1" customWidth="1"/>
    <col min="3" max="3" width="21" style="1" customWidth="1"/>
    <col min="4" max="4" width="26.33203125" style="1" customWidth="1"/>
    <col min="5" max="5" width="16.66015625" style="1" customWidth="1"/>
    <col min="6" max="16384" width="10.66015625" style="2" customWidth="1"/>
  </cols>
  <sheetData>
    <row r="1" spans="1:5" s="1" customFormat="1" ht="17.25" customHeight="1">
      <c r="A1" s="105" t="s">
        <v>91</v>
      </c>
      <c r="B1" s="106"/>
      <c r="C1" s="106"/>
      <c r="D1" s="106"/>
      <c r="E1" s="106"/>
    </row>
    <row r="2" spans="1:5" s="1" customFormat="1" ht="17.25" customHeight="1">
      <c r="A2" s="107" t="s">
        <v>92</v>
      </c>
      <c r="B2" s="108"/>
      <c r="C2" s="106"/>
      <c r="D2" s="106"/>
      <c r="E2" s="106"/>
    </row>
    <row r="3" spans="1:5" s="1" customFormat="1" ht="12.75" customHeight="1">
      <c r="A3" s="107" t="s">
        <v>93</v>
      </c>
      <c r="B3" s="108"/>
      <c r="C3" s="106"/>
      <c r="D3" s="106"/>
      <c r="E3" s="106"/>
    </row>
    <row r="4" spans="1:5" s="1" customFormat="1" ht="12.75" customHeight="1">
      <c r="A4" s="107"/>
      <c r="B4" s="108" t="s">
        <v>94</v>
      </c>
      <c r="C4" s="108" t="s">
        <v>95</v>
      </c>
      <c r="D4" s="106"/>
      <c r="E4" s="106"/>
    </row>
    <row r="5" spans="1:5" s="1" customFormat="1" ht="12.75" customHeight="1">
      <c r="A5" s="108"/>
      <c r="B5" s="108" t="s">
        <v>96</v>
      </c>
      <c r="C5" s="108" t="s">
        <v>97</v>
      </c>
      <c r="D5" s="106"/>
      <c r="E5" s="106"/>
    </row>
    <row r="6" spans="1:5" s="1" customFormat="1" ht="6" customHeight="1">
      <c r="A6" s="106"/>
      <c r="B6" s="106"/>
      <c r="C6" s="106"/>
      <c r="D6" s="106"/>
      <c r="E6" s="106"/>
    </row>
    <row r="7" spans="1:5" s="1" customFormat="1" ht="24" customHeight="1">
      <c r="A7" s="109" t="s">
        <v>98</v>
      </c>
      <c r="B7" s="109" t="s">
        <v>99</v>
      </c>
      <c r="C7" s="109" t="s">
        <v>100</v>
      </c>
      <c r="D7" s="109" t="s">
        <v>101</v>
      </c>
      <c r="E7" s="109" t="s">
        <v>102</v>
      </c>
    </row>
    <row r="8" spans="1:5" s="1" customFormat="1" ht="12.75" customHeight="1" hidden="1">
      <c r="A8" s="109" t="s">
        <v>29</v>
      </c>
      <c r="B8" s="109" t="s">
        <v>36</v>
      </c>
      <c r="C8" s="109" t="s">
        <v>42</v>
      </c>
      <c r="D8" s="109" t="s">
        <v>48</v>
      </c>
      <c r="E8" s="109" t="s">
        <v>52</v>
      </c>
    </row>
    <row r="9" spans="1:5" s="1" customFormat="1" ht="4.5" customHeight="1">
      <c r="A9" s="110"/>
      <c r="B9" s="110"/>
      <c r="C9" s="110"/>
      <c r="D9" s="110"/>
      <c r="E9" s="110"/>
    </row>
    <row r="10" spans="1:5" s="1" customFormat="1" ht="21" customHeight="1">
      <c r="A10" s="111" t="s">
        <v>30</v>
      </c>
      <c r="B10" s="111" t="s">
        <v>103</v>
      </c>
      <c r="C10" s="112">
        <f>'3. Výkaz výměr'!G10</f>
        <v>0</v>
      </c>
      <c r="D10" s="113">
        <f>'3. Výkaz výměr'!I10</f>
        <v>2.72998456</v>
      </c>
      <c r="E10" s="113">
        <f>'3. Výkaz výměr'!K10</f>
        <v>35.07562</v>
      </c>
    </row>
    <row r="11" spans="1:5" s="1" customFormat="1" ht="13.5" customHeight="1">
      <c r="A11" s="114" t="s">
        <v>56</v>
      </c>
      <c r="B11" s="114" t="s">
        <v>104</v>
      </c>
      <c r="C11" s="115">
        <f>'3. Výkaz výměr'!G11</f>
        <v>0</v>
      </c>
      <c r="D11" s="116">
        <f>'3. Výkaz výměr'!I11</f>
        <v>0.9359845600000001</v>
      </c>
      <c r="E11" s="116">
        <v>0</v>
      </c>
    </row>
    <row r="12" spans="1:5" s="1" customFormat="1" ht="13.5" customHeight="1">
      <c r="A12" s="114" t="s">
        <v>38</v>
      </c>
      <c r="B12" s="114" t="s">
        <v>105</v>
      </c>
      <c r="C12" s="115">
        <f>'3. Výkaz výměr'!G82</f>
        <v>0</v>
      </c>
      <c r="D12" s="116">
        <f>'3. Výkaz výměr'!I82</f>
        <v>1.794</v>
      </c>
      <c r="E12" s="116">
        <f>'3. Výkaz výměr'!K82</f>
        <v>35.07562</v>
      </c>
    </row>
    <row r="13" spans="1:5" s="1" customFormat="1" ht="21" customHeight="1">
      <c r="A13" s="111" t="s">
        <v>43</v>
      </c>
      <c r="B13" s="111" t="s">
        <v>106</v>
      </c>
      <c r="C13" s="112">
        <f>'3. Výkaz výměr'!G116</f>
        <v>0</v>
      </c>
      <c r="D13" s="113">
        <f>'3. Výkaz výměr'!I116</f>
        <v>9.14253358</v>
      </c>
      <c r="E13" s="113">
        <f>'3. Výkaz výměr'!K116</f>
        <v>26.879770399999998</v>
      </c>
    </row>
    <row r="14" spans="1:5" s="1" customFormat="1" ht="13.5" customHeight="1">
      <c r="A14" s="114" t="s">
        <v>107</v>
      </c>
      <c r="B14" s="114" t="s">
        <v>108</v>
      </c>
      <c r="C14" s="115">
        <f>'3. Výkaz výměr'!G117</f>
        <v>0</v>
      </c>
      <c r="D14" s="116">
        <f>'3. Výkaz výměr'!I117</f>
        <v>2.93561823</v>
      </c>
      <c r="E14" s="116">
        <f>'3. Výkaz výměr'!K117</f>
        <v>0</v>
      </c>
    </row>
    <row r="15" spans="1:5" s="1" customFormat="1" ht="13.5" customHeight="1">
      <c r="A15" s="114" t="s">
        <v>109</v>
      </c>
      <c r="B15" s="114" t="s">
        <v>110</v>
      </c>
      <c r="C15" s="115">
        <v>0</v>
      </c>
      <c r="D15" s="116">
        <f>'3. Výkaz výměr'!I205</f>
        <v>4.1812343</v>
      </c>
      <c r="E15" s="116">
        <f>'3. Výkaz výměr'!K205</f>
        <v>0</v>
      </c>
    </row>
    <row r="16" spans="1:5" s="1" customFormat="1" ht="13.5" customHeight="1">
      <c r="A16" s="114" t="s">
        <v>111</v>
      </c>
      <c r="B16" s="114" t="s">
        <v>112</v>
      </c>
      <c r="C16" s="115">
        <f>'3. Výkaz výměr'!G261</f>
        <v>0</v>
      </c>
      <c r="D16" s="116">
        <f>'3. Výkaz výměr'!I261</f>
        <v>0</v>
      </c>
      <c r="E16" s="116">
        <f>'3. Výkaz výměr'!K261</f>
        <v>0</v>
      </c>
    </row>
    <row r="17" spans="1:5" s="1" customFormat="1" ht="13.5" customHeight="1">
      <c r="A17" s="114" t="s">
        <v>113</v>
      </c>
      <c r="B17" s="114" t="s">
        <v>114</v>
      </c>
      <c r="C17" s="115">
        <f>'3. Výkaz výměr'!G264</f>
        <v>0</v>
      </c>
      <c r="D17" s="116">
        <f>'3. Výkaz výměr'!I264</f>
        <v>1.38488345</v>
      </c>
      <c r="E17" s="116">
        <f>'3. Výkaz výměr'!K264</f>
        <v>20.687875</v>
      </c>
    </row>
    <row r="18" spans="1:5" s="1" customFormat="1" ht="13.5" customHeight="1">
      <c r="A18" s="114" t="s">
        <v>115</v>
      </c>
      <c r="B18" s="114" t="s">
        <v>116</v>
      </c>
      <c r="C18" s="115">
        <f>'3. Výkaz výměr'!G301</f>
        <v>0</v>
      </c>
      <c r="D18" s="116">
        <f>'3. Výkaz výměr'!I301</f>
        <v>0.56316</v>
      </c>
      <c r="E18" s="116">
        <f>'3. Výkaz výměr'!K301</f>
        <v>6.011895400000001</v>
      </c>
    </row>
    <row r="19" spans="1:5" s="1" customFormat="1" ht="13.5" customHeight="1">
      <c r="A19" s="114" t="s">
        <v>117</v>
      </c>
      <c r="B19" s="114" t="s">
        <v>118</v>
      </c>
      <c r="C19" s="115">
        <f>'3. Výkaz výměr'!G349</f>
        <v>0</v>
      </c>
      <c r="D19" s="116">
        <f>'3. Výkaz výměr'!I349</f>
        <v>0.07374</v>
      </c>
      <c r="E19" s="116">
        <f>'3. Výkaz výměr'!K349</f>
        <v>0.18</v>
      </c>
    </row>
    <row r="20" spans="1:5" s="1" customFormat="1" ht="13.5" customHeight="1">
      <c r="A20" s="114" t="s">
        <v>119</v>
      </c>
      <c r="B20" s="114" t="s">
        <v>120</v>
      </c>
      <c r="C20" s="115">
        <f>'3. Výkaz výměr'!G358</f>
        <v>0</v>
      </c>
      <c r="D20" s="116">
        <f>'3. Výkaz výměr'!I358</f>
        <v>0.0038975999999999998</v>
      </c>
      <c r="E20" s="116">
        <f>'3. Výkaz výměr'!K358</f>
        <v>0</v>
      </c>
    </row>
    <row r="21" spans="1:5" s="1" customFormat="1" ht="21" customHeight="1">
      <c r="A21" s="117"/>
      <c r="B21" s="117" t="s">
        <v>121</v>
      </c>
      <c r="C21" s="118">
        <f>'3. Výkaz výměr'!G362</f>
        <v>0</v>
      </c>
      <c r="D21" s="119">
        <f>D10+D13</f>
        <v>11.87251814</v>
      </c>
      <c r="E21" s="119">
        <f>E10+E13</f>
        <v>61.9553904</v>
      </c>
    </row>
  </sheetData>
  <sheetProtection selectLockedCells="1" selectUnlockedCells="1"/>
  <printOptions/>
  <pageMargins left="0.39375" right="0.39375" top="0.7875" bottom="0.7875" header="0.5118055555555555" footer="0.5118055555555555"/>
  <pageSetup fitToHeight="10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2"/>
  <sheetViews>
    <sheetView showGridLines="0" tabSelected="1" zoomScale="80" zoomScaleNormal="80" zoomScalePageLayoutView="0" workbookViewId="0" topLeftCell="A4">
      <selection activeCell="E361" sqref="E361"/>
    </sheetView>
  </sheetViews>
  <sheetFormatPr defaultColWidth="10.5" defaultRowHeight="12" customHeight="1"/>
  <cols>
    <col min="1" max="1" width="4.66015625" style="120" customWidth="1"/>
    <col min="2" max="2" width="12.83203125" style="121" customWidth="1"/>
    <col min="3" max="3" width="78" style="121" customWidth="1"/>
    <col min="4" max="4" width="5.16015625" style="121" customWidth="1"/>
    <col min="5" max="5" width="16.83203125" style="122" customWidth="1"/>
    <col min="6" max="6" width="14.5" style="123" customWidth="1"/>
    <col min="7" max="7" width="12.83203125" style="123" customWidth="1"/>
    <col min="8" max="8" width="18.33203125" style="124" customWidth="1"/>
    <col min="9" max="9" width="14.66015625" style="122" customWidth="1"/>
    <col min="10" max="10" width="14.5" style="124" customWidth="1"/>
    <col min="11" max="11" width="11.33203125" style="122" customWidth="1"/>
    <col min="12" max="16384" width="10.5" style="2" customWidth="1"/>
  </cols>
  <sheetData>
    <row r="1" spans="1:11" s="1" customFormat="1" ht="20.25" customHeight="1">
      <c r="A1" s="105" t="s">
        <v>122</v>
      </c>
      <c r="B1" s="106"/>
      <c r="C1" s="106"/>
      <c r="D1" s="125"/>
      <c r="E1" s="126"/>
      <c r="F1" s="106"/>
      <c r="G1" s="127"/>
      <c r="H1" s="106"/>
      <c r="I1" s="106"/>
      <c r="J1" s="128"/>
      <c r="K1" s="128"/>
    </row>
    <row r="2" spans="1:11" s="1" customFormat="1" ht="12.75" customHeight="1">
      <c r="A2" s="107" t="s">
        <v>123</v>
      </c>
      <c r="B2" s="108"/>
      <c r="C2" s="108"/>
      <c r="D2" s="129"/>
      <c r="E2" s="130"/>
      <c r="F2" s="106"/>
      <c r="G2" s="127"/>
      <c r="H2" s="106"/>
      <c r="I2" s="106"/>
      <c r="J2" s="128"/>
      <c r="K2" s="128"/>
    </row>
    <row r="3" spans="1:11" s="1" customFormat="1" ht="13.5" customHeight="1">
      <c r="A3" s="107" t="s">
        <v>93</v>
      </c>
      <c r="B3" s="108"/>
      <c r="C3" s="108"/>
      <c r="D3" s="129"/>
      <c r="E3" s="108" t="s">
        <v>95</v>
      </c>
      <c r="F3" s="106"/>
      <c r="G3" s="127"/>
      <c r="H3" s="106"/>
      <c r="I3" s="106"/>
      <c r="J3" s="128"/>
      <c r="K3" s="128"/>
    </row>
    <row r="4" spans="1:11" s="1" customFormat="1" ht="13.5" customHeight="1">
      <c r="A4" s="131"/>
      <c r="B4" s="108"/>
      <c r="C4" s="108"/>
      <c r="D4" s="129"/>
      <c r="E4" s="108" t="s">
        <v>97</v>
      </c>
      <c r="F4" s="106"/>
      <c r="G4" s="127"/>
      <c r="H4" s="106"/>
      <c r="I4" s="106"/>
      <c r="J4" s="128"/>
      <c r="K4" s="128"/>
    </row>
    <row r="5" spans="1:11" s="1" customFormat="1" ht="13.5" customHeight="1">
      <c r="A5" s="129"/>
      <c r="B5" s="108"/>
      <c r="C5" s="108"/>
      <c r="D5" s="129"/>
      <c r="E5" s="108" t="s">
        <v>94</v>
      </c>
      <c r="F5" s="106"/>
      <c r="G5" s="127"/>
      <c r="H5" s="108" t="s">
        <v>96</v>
      </c>
      <c r="I5" s="106"/>
      <c r="J5" s="128"/>
      <c r="K5" s="128"/>
    </row>
    <row r="6" spans="1:11" s="1" customFormat="1" ht="6.75" customHeight="1">
      <c r="A6" s="125"/>
      <c r="B6" s="106"/>
      <c r="C6" s="106"/>
      <c r="D6" s="125"/>
      <c r="E6" s="126"/>
      <c r="F6" s="106"/>
      <c r="G6" s="127"/>
      <c r="H6" s="106"/>
      <c r="I6" s="106"/>
      <c r="J6" s="128"/>
      <c r="K6" s="128"/>
    </row>
    <row r="7" spans="1:11" s="1" customFormat="1" ht="24" customHeight="1">
      <c r="A7" s="132" t="s">
        <v>124</v>
      </c>
      <c r="B7" s="132" t="s">
        <v>125</v>
      </c>
      <c r="C7" s="132" t="s">
        <v>126</v>
      </c>
      <c r="D7" s="132" t="s">
        <v>127</v>
      </c>
      <c r="E7" s="133" t="s">
        <v>128</v>
      </c>
      <c r="F7" s="132" t="s">
        <v>129</v>
      </c>
      <c r="G7" s="133" t="s">
        <v>100</v>
      </c>
      <c r="H7" s="132" t="s">
        <v>130</v>
      </c>
      <c r="I7" s="132" t="s">
        <v>101</v>
      </c>
      <c r="J7" s="134" t="s">
        <v>131</v>
      </c>
      <c r="K7" s="134" t="s">
        <v>102</v>
      </c>
    </row>
    <row r="8" spans="1:11" s="1" customFormat="1" ht="12.75" customHeight="1" hidden="1">
      <c r="A8" s="132" t="s">
        <v>29</v>
      </c>
      <c r="B8" s="132" t="s">
        <v>36</v>
      </c>
      <c r="C8" s="132" t="s">
        <v>42</v>
      </c>
      <c r="D8" s="132" t="s">
        <v>48</v>
      </c>
      <c r="E8" s="135">
        <v>5</v>
      </c>
      <c r="F8" s="132" t="s">
        <v>56</v>
      </c>
      <c r="G8" s="136">
        <v>7</v>
      </c>
      <c r="H8" s="132" t="s">
        <v>32</v>
      </c>
      <c r="I8" s="132" t="s">
        <v>38</v>
      </c>
      <c r="J8" s="137" t="s">
        <v>44</v>
      </c>
      <c r="K8" s="137" t="s">
        <v>49</v>
      </c>
    </row>
    <row r="9" spans="1:11" s="1" customFormat="1" ht="6" customHeight="1">
      <c r="A9" s="125"/>
      <c r="B9" s="106"/>
      <c r="C9" s="106"/>
      <c r="D9" s="125"/>
      <c r="E9" s="126"/>
      <c r="F9" s="106"/>
      <c r="G9" s="127"/>
      <c r="H9" s="106"/>
      <c r="I9" s="106"/>
      <c r="J9" s="128"/>
      <c r="K9" s="128"/>
    </row>
    <row r="10" spans="1:11" s="1" customFormat="1" ht="21" customHeight="1">
      <c r="A10" s="115"/>
      <c r="B10" s="114" t="s">
        <v>30</v>
      </c>
      <c r="C10" s="114" t="s">
        <v>103</v>
      </c>
      <c r="D10" s="114"/>
      <c r="E10" s="116"/>
      <c r="F10" s="138"/>
      <c r="G10" s="116">
        <f>G11+G82</f>
        <v>0</v>
      </c>
      <c r="H10" s="116"/>
      <c r="I10" s="116">
        <f>I11+I82</f>
        <v>2.72998456</v>
      </c>
      <c r="J10" s="116"/>
      <c r="K10" s="116">
        <f>K11+K82</f>
        <v>35.07562</v>
      </c>
    </row>
    <row r="11" spans="1:11" s="1" customFormat="1" ht="13.5" customHeight="1">
      <c r="A11" s="139"/>
      <c r="B11" s="114" t="s">
        <v>56</v>
      </c>
      <c r="C11" s="114" t="s">
        <v>104</v>
      </c>
      <c r="D11" s="140"/>
      <c r="E11" s="138"/>
      <c r="F11" s="138"/>
      <c r="G11" s="115">
        <f>SUM(G12:G79)</f>
        <v>0</v>
      </c>
      <c r="H11" s="141"/>
      <c r="I11" s="116">
        <f>SUM(I12:I81)</f>
        <v>0.9359845600000001</v>
      </c>
      <c r="J11" s="116"/>
      <c r="K11" s="116">
        <f>SUM(K12:K81)</f>
        <v>0</v>
      </c>
    </row>
    <row r="12" spans="1:11" s="1" customFormat="1" ht="13.5" customHeight="1">
      <c r="A12" s="142">
        <v>1</v>
      </c>
      <c r="B12" s="143" t="s">
        <v>132</v>
      </c>
      <c r="C12" s="143" t="s">
        <v>133</v>
      </c>
      <c r="D12" s="144" t="s">
        <v>134</v>
      </c>
      <c r="E12" s="145">
        <v>87.316</v>
      </c>
      <c r="F12" s="145">
        <v>0</v>
      </c>
      <c r="G12" s="146">
        <f>E12*F12</f>
        <v>0</v>
      </c>
      <c r="H12" s="147">
        <v>0.0025</v>
      </c>
      <c r="I12" s="148">
        <f>E12*H12</f>
        <v>0.21829</v>
      </c>
      <c r="J12" s="147">
        <v>0</v>
      </c>
      <c r="K12" s="148">
        <f>E12*J12</f>
        <v>0</v>
      </c>
    </row>
    <row r="13" spans="1:11" s="1" customFormat="1" ht="13.5" customHeight="1">
      <c r="A13" s="149"/>
      <c r="B13" s="150"/>
      <c r="C13" s="150" t="s">
        <v>135</v>
      </c>
      <c r="D13" s="151"/>
      <c r="E13" s="152">
        <v>0</v>
      </c>
      <c r="F13" s="152"/>
      <c r="G13" s="146"/>
      <c r="H13" s="153"/>
      <c r="I13" s="148"/>
      <c r="J13" s="153"/>
      <c r="K13" s="148"/>
    </row>
    <row r="14" spans="1:11" s="1" customFormat="1" ht="13.5" customHeight="1">
      <c r="A14" s="149"/>
      <c r="B14" s="150"/>
      <c r="C14" s="150" t="s">
        <v>136</v>
      </c>
      <c r="D14" s="151"/>
      <c r="E14" s="152">
        <v>0</v>
      </c>
      <c r="F14" s="152"/>
      <c r="G14" s="146"/>
      <c r="H14" s="153"/>
      <c r="I14" s="148"/>
      <c r="J14" s="153"/>
      <c r="K14" s="148"/>
    </row>
    <row r="15" spans="1:11" s="1" customFormat="1" ht="13.5" customHeight="1">
      <c r="A15" s="149"/>
      <c r="B15" s="150"/>
      <c r="C15" s="150" t="s">
        <v>137</v>
      </c>
      <c r="D15" s="151"/>
      <c r="E15" s="152">
        <v>8.75</v>
      </c>
      <c r="F15" s="152"/>
      <c r="G15" s="146"/>
      <c r="H15" s="153"/>
      <c r="I15" s="148"/>
      <c r="J15" s="153"/>
      <c r="K15" s="148"/>
    </row>
    <row r="16" spans="1:11" s="1" customFormat="1" ht="13.5" customHeight="1">
      <c r="A16" s="149"/>
      <c r="B16" s="150"/>
      <c r="C16" s="150" t="s">
        <v>138</v>
      </c>
      <c r="D16" s="151"/>
      <c r="E16" s="152">
        <v>0</v>
      </c>
      <c r="F16" s="152"/>
      <c r="G16" s="146"/>
      <c r="H16" s="153"/>
      <c r="I16" s="148"/>
      <c r="J16" s="153"/>
      <c r="K16" s="148"/>
    </row>
    <row r="17" spans="1:11" s="1" customFormat="1" ht="13.5" customHeight="1">
      <c r="A17" s="149"/>
      <c r="B17" s="150"/>
      <c r="C17" s="150" t="s">
        <v>139</v>
      </c>
      <c r="D17" s="151"/>
      <c r="E17" s="152">
        <v>4.375</v>
      </c>
      <c r="F17" s="152"/>
      <c r="G17" s="146"/>
      <c r="H17" s="153"/>
      <c r="I17" s="148"/>
      <c r="J17" s="153"/>
      <c r="K17" s="148"/>
    </row>
    <row r="18" spans="1:11" s="1" customFormat="1" ht="13.5" customHeight="1">
      <c r="A18" s="149"/>
      <c r="B18" s="150"/>
      <c r="C18" s="150" t="s">
        <v>140</v>
      </c>
      <c r="D18" s="151"/>
      <c r="E18" s="152">
        <v>0</v>
      </c>
      <c r="F18" s="152"/>
      <c r="G18" s="146"/>
      <c r="H18" s="153"/>
      <c r="I18" s="148"/>
      <c r="J18" s="153"/>
      <c r="K18" s="148"/>
    </row>
    <row r="19" spans="1:11" s="1" customFormat="1" ht="13.5" customHeight="1">
      <c r="A19" s="149"/>
      <c r="B19" s="150"/>
      <c r="C19" s="150" t="s">
        <v>136</v>
      </c>
      <c r="D19" s="151"/>
      <c r="E19" s="152">
        <v>0</v>
      </c>
      <c r="F19" s="152"/>
      <c r="G19" s="146"/>
      <c r="H19" s="153"/>
      <c r="I19" s="148"/>
      <c r="J19" s="153"/>
      <c r="K19" s="148"/>
    </row>
    <row r="20" spans="1:11" s="1" customFormat="1" ht="13.5" customHeight="1">
      <c r="A20" s="149"/>
      <c r="B20" s="150"/>
      <c r="C20" s="150" t="s">
        <v>141</v>
      </c>
      <c r="D20" s="151"/>
      <c r="E20" s="152">
        <v>55.068</v>
      </c>
      <c r="F20" s="152"/>
      <c r="G20" s="146"/>
      <c r="H20" s="153"/>
      <c r="I20" s="148"/>
      <c r="J20" s="153"/>
      <c r="K20" s="148"/>
    </row>
    <row r="21" spans="1:11" s="1" customFormat="1" ht="13.5" customHeight="1">
      <c r="A21" s="149"/>
      <c r="B21" s="150"/>
      <c r="C21" s="150" t="s">
        <v>138</v>
      </c>
      <c r="D21" s="151"/>
      <c r="E21" s="152">
        <v>0</v>
      </c>
      <c r="F21" s="152"/>
      <c r="G21" s="146"/>
      <c r="H21" s="153"/>
      <c r="I21" s="148"/>
      <c r="J21" s="153"/>
      <c r="K21" s="148"/>
    </row>
    <row r="22" spans="1:11" s="1" customFormat="1" ht="13.5" customHeight="1">
      <c r="A22" s="149"/>
      <c r="B22" s="150"/>
      <c r="C22" s="150" t="s">
        <v>142</v>
      </c>
      <c r="D22" s="151"/>
      <c r="E22" s="152">
        <v>19.123</v>
      </c>
      <c r="F22" s="152"/>
      <c r="G22" s="146"/>
      <c r="H22" s="153"/>
      <c r="I22" s="148"/>
      <c r="J22" s="153"/>
      <c r="K22" s="148"/>
    </row>
    <row r="23" spans="1:11" s="1" customFormat="1" ht="13.5" customHeight="1">
      <c r="A23" s="149"/>
      <c r="B23" s="150"/>
      <c r="C23" s="150" t="s">
        <v>143</v>
      </c>
      <c r="D23" s="151"/>
      <c r="E23" s="152">
        <v>87.316</v>
      </c>
      <c r="F23" s="152"/>
      <c r="G23" s="146"/>
      <c r="H23" s="153"/>
      <c r="I23" s="148"/>
      <c r="J23" s="153"/>
      <c r="K23" s="148"/>
    </row>
    <row r="24" spans="1:11" s="1" customFormat="1" ht="13.5" customHeight="1">
      <c r="A24" s="142">
        <v>2</v>
      </c>
      <c r="B24" s="143" t="s">
        <v>144</v>
      </c>
      <c r="C24" s="143" t="s">
        <v>145</v>
      </c>
      <c r="D24" s="144" t="s">
        <v>134</v>
      </c>
      <c r="E24" s="145">
        <v>87.316</v>
      </c>
      <c r="F24" s="145">
        <v>0</v>
      </c>
      <c r="G24" s="146">
        <f>E24*F24</f>
        <v>0</v>
      </c>
      <c r="H24" s="147">
        <v>0.00018</v>
      </c>
      <c r="I24" s="148">
        <f>E24*H24</f>
        <v>0.015716880000000003</v>
      </c>
      <c r="J24" s="147">
        <v>0</v>
      </c>
      <c r="K24" s="148">
        <f>E24*J24</f>
        <v>0</v>
      </c>
    </row>
    <row r="25" spans="1:11" s="1" customFormat="1" ht="13.5" customHeight="1">
      <c r="A25" s="149"/>
      <c r="B25" s="150"/>
      <c r="C25" s="150" t="s">
        <v>135</v>
      </c>
      <c r="D25" s="151"/>
      <c r="E25" s="152">
        <v>0</v>
      </c>
      <c r="F25" s="152"/>
      <c r="G25" s="146"/>
      <c r="H25" s="153"/>
      <c r="I25" s="148"/>
      <c r="J25" s="153"/>
      <c r="K25" s="148"/>
    </row>
    <row r="26" spans="1:11" s="1" customFormat="1" ht="13.5" customHeight="1">
      <c r="A26" s="149"/>
      <c r="B26" s="150"/>
      <c r="C26" s="150" t="s">
        <v>136</v>
      </c>
      <c r="D26" s="151"/>
      <c r="E26" s="152">
        <v>0</v>
      </c>
      <c r="F26" s="152"/>
      <c r="G26" s="146"/>
      <c r="H26" s="153"/>
      <c r="I26" s="148"/>
      <c r="J26" s="153"/>
      <c r="K26" s="148"/>
    </row>
    <row r="27" spans="1:11" s="1" customFormat="1" ht="13.5" customHeight="1">
      <c r="A27" s="149"/>
      <c r="B27" s="150"/>
      <c r="C27" s="150" t="s">
        <v>137</v>
      </c>
      <c r="D27" s="151"/>
      <c r="E27" s="152">
        <v>8.75</v>
      </c>
      <c r="F27" s="152"/>
      <c r="G27" s="146"/>
      <c r="H27" s="153"/>
      <c r="I27" s="148"/>
      <c r="J27" s="153"/>
      <c r="K27" s="148"/>
    </row>
    <row r="28" spans="1:11" s="1" customFormat="1" ht="13.5" customHeight="1">
      <c r="A28" s="149"/>
      <c r="B28" s="150"/>
      <c r="C28" s="150" t="s">
        <v>138</v>
      </c>
      <c r="D28" s="151"/>
      <c r="E28" s="152">
        <v>0</v>
      </c>
      <c r="F28" s="152"/>
      <c r="G28" s="146"/>
      <c r="H28" s="153"/>
      <c r="I28" s="148"/>
      <c r="J28" s="153"/>
      <c r="K28" s="148"/>
    </row>
    <row r="29" spans="1:11" s="1" customFormat="1" ht="13.5" customHeight="1">
      <c r="A29" s="149"/>
      <c r="B29" s="150"/>
      <c r="C29" s="150" t="s">
        <v>139</v>
      </c>
      <c r="D29" s="151"/>
      <c r="E29" s="152">
        <v>4.375</v>
      </c>
      <c r="F29" s="152"/>
      <c r="G29" s="146"/>
      <c r="H29" s="153"/>
      <c r="I29" s="148"/>
      <c r="J29" s="153"/>
      <c r="K29" s="148"/>
    </row>
    <row r="30" spans="1:11" s="1" customFormat="1" ht="13.5" customHeight="1">
      <c r="A30" s="149"/>
      <c r="B30" s="150"/>
      <c r="C30" s="150" t="s">
        <v>140</v>
      </c>
      <c r="D30" s="151"/>
      <c r="E30" s="152">
        <v>0</v>
      </c>
      <c r="F30" s="152"/>
      <c r="G30" s="146"/>
      <c r="H30" s="153"/>
      <c r="I30" s="148"/>
      <c r="J30" s="153"/>
      <c r="K30" s="148"/>
    </row>
    <row r="31" spans="1:11" s="1" customFormat="1" ht="13.5" customHeight="1">
      <c r="A31" s="149"/>
      <c r="B31" s="150"/>
      <c r="C31" s="150" t="s">
        <v>136</v>
      </c>
      <c r="D31" s="151"/>
      <c r="E31" s="152">
        <v>0</v>
      </c>
      <c r="F31" s="152"/>
      <c r="G31" s="146"/>
      <c r="H31" s="153"/>
      <c r="I31" s="148"/>
      <c r="J31" s="153"/>
      <c r="K31" s="148"/>
    </row>
    <row r="32" spans="1:11" s="1" customFormat="1" ht="13.5" customHeight="1">
      <c r="A32" s="149"/>
      <c r="B32" s="150"/>
      <c r="C32" s="150" t="s">
        <v>141</v>
      </c>
      <c r="D32" s="151"/>
      <c r="E32" s="152">
        <v>55.068</v>
      </c>
      <c r="F32" s="152"/>
      <c r="G32" s="146"/>
      <c r="H32" s="153"/>
      <c r="I32" s="148"/>
      <c r="J32" s="153"/>
      <c r="K32" s="148"/>
    </row>
    <row r="33" spans="1:11" s="1" customFormat="1" ht="13.5" customHeight="1">
      <c r="A33" s="149"/>
      <c r="B33" s="150"/>
      <c r="C33" s="150" t="s">
        <v>138</v>
      </c>
      <c r="D33" s="151"/>
      <c r="E33" s="152">
        <v>0</v>
      </c>
      <c r="F33" s="152"/>
      <c r="G33" s="146"/>
      <c r="H33" s="153"/>
      <c r="I33" s="148"/>
      <c r="J33" s="153"/>
      <c r="K33" s="148"/>
    </row>
    <row r="34" spans="1:11" s="1" customFormat="1" ht="13.5" customHeight="1">
      <c r="A34" s="149"/>
      <c r="B34" s="150"/>
      <c r="C34" s="150" t="s">
        <v>142</v>
      </c>
      <c r="D34" s="151"/>
      <c r="E34" s="152">
        <v>19.123</v>
      </c>
      <c r="F34" s="152"/>
      <c r="G34" s="146"/>
      <c r="H34" s="153"/>
      <c r="I34" s="148"/>
      <c r="J34" s="153"/>
      <c r="K34" s="148"/>
    </row>
    <row r="35" spans="1:11" s="1" customFormat="1" ht="13.5" customHeight="1">
      <c r="A35" s="149"/>
      <c r="B35" s="150"/>
      <c r="C35" s="150" t="s">
        <v>143</v>
      </c>
      <c r="D35" s="151"/>
      <c r="E35" s="152">
        <v>87.316</v>
      </c>
      <c r="F35" s="152"/>
      <c r="G35" s="146"/>
      <c r="H35" s="153"/>
      <c r="I35" s="148"/>
      <c r="J35" s="153"/>
      <c r="K35" s="148"/>
    </row>
    <row r="36" spans="1:11" s="1" customFormat="1" ht="13.5" customHeight="1">
      <c r="A36" s="142">
        <v>3</v>
      </c>
      <c r="B36" s="143" t="s">
        <v>146</v>
      </c>
      <c r="C36" s="143" t="s">
        <v>147</v>
      </c>
      <c r="D36" s="144" t="s">
        <v>134</v>
      </c>
      <c r="E36" s="145">
        <v>62.777</v>
      </c>
      <c r="F36" s="145">
        <v>0</v>
      </c>
      <c r="G36" s="146">
        <f>E36*F36</f>
        <v>0</v>
      </c>
      <c r="H36" s="147">
        <v>0.00874</v>
      </c>
      <c r="I36" s="148">
        <f>E36*H36</f>
        <v>0.54867098</v>
      </c>
      <c r="J36" s="147">
        <v>0</v>
      </c>
      <c r="K36" s="148">
        <f>E36*J36</f>
        <v>0</v>
      </c>
    </row>
    <row r="37" spans="1:11" s="1" customFormat="1" ht="13.5" customHeight="1">
      <c r="A37" s="149"/>
      <c r="B37" s="150"/>
      <c r="C37" s="150" t="s">
        <v>140</v>
      </c>
      <c r="D37" s="151"/>
      <c r="E37" s="152">
        <v>0</v>
      </c>
      <c r="F37" s="152"/>
      <c r="G37" s="146"/>
      <c r="H37" s="153"/>
      <c r="I37" s="148"/>
      <c r="J37" s="153"/>
      <c r="K37" s="148"/>
    </row>
    <row r="38" spans="1:11" s="1" customFormat="1" ht="13.5" customHeight="1">
      <c r="A38" s="149"/>
      <c r="B38" s="150"/>
      <c r="C38" s="150" t="s">
        <v>136</v>
      </c>
      <c r="D38" s="151"/>
      <c r="E38" s="152">
        <v>0</v>
      </c>
      <c r="F38" s="152"/>
      <c r="G38" s="146"/>
      <c r="H38" s="153"/>
      <c r="I38" s="148"/>
      <c r="J38" s="153"/>
      <c r="K38" s="148"/>
    </row>
    <row r="39" spans="1:11" s="1" customFormat="1" ht="13.5" customHeight="1">
      <c r="A39" s="149"/>
      <c r="B39" s="150"/>
      <c r="C39" s="150" t="s">
        <v>148</v>
      </c>
      <c r="D39" s="151"/>
      <c r="E39" s="152">
        <v>46.596</v>
      </c>
      <c r="F39" s="152"/>
      <c r="G39" s="146"/>
      <c r="H39" s="153"/>
      <c r="I39" s="148"/>
      <c r="J39" s="153"/>
      <c r="K39" s="148"/>
    </row>
    <row r="40" spans="1:11" s="1" customFormat="1" ht="13.5" customHeight="1">
      <c r="A40" s="149"/>
      <c r="B40" s="150"/>
      <c r="C40" s="150" t="s">
        <v>138</v>
      </c>
      <c r="D40" s="151"/>
      <c r="E40" s="152">
        <v>0</v>
      </c>
      <c r="F40" s="152"/>
      <c r="G40" s="146"/>
      <c r="H40" s="153"/>
      <c r="I40" s="148"/>
      <c r="J40" s="153"/>
      <c r="K40" s="148"/>
    </row>
    <row r="41" spans="1:11" s="1" customFormat="1" ht="13.5" customHeight="1">
      <c r="A41" s="149"/>
      <c r="B41" s="150"/>
      <c r="C41" s="150" t="s">
        <v>149</v>
      </c>
      <c r="D41" s="151"/>
      <c r="E41" s="152">
        <v>16.181</v>
      </c>
      <c r="F41" s="152"/>
      <c r="G41" s="146"/>
      <c r="H41" s="153"/>
      <c r="I41" s="148"/>
      <c r="J41" s="153"/>
      <c r="K41" s="148"/>
    </row>
    <row r="42" spans="1:11" s="1" customFormat="1" ht="13.5" customHeight="1">
      <c r="A42" s="149"/>
      <c r="B42" s="150"/>
      <c r="C42" s="150" t="s">
        <v>143</v>
      </c>
      <c r="D42" s="151"/>
      <c r="E42" s="152">
        <v>62.777</v>
      </c>
      <c r="F42" s="152"/>
      <c r="G42" s="146"/>
      <c r="H42" s="153"/>
      <c r="I42" s="148"/>
      <c r="J42" s="153"/>
      <c r="K42" s="148"/>
    </row>
    <row r="43" spans="1:11" s="1" customFormat="1" ht="24" customHeight="1">
      <c r="A43" s="142">
        <v>4</v>
      </c>
      <c r="B43" s="143" t="s">
        <v>150</v>
      </c>
      <c r="C43" s="143" t="s">
        <v>151</v>
      </c>
      <c r="D43" s="144" t="s">
        <v>134</v>
      </c>
      <c r="E43" s="145">
        <v>9.375</v>
      </c>
      <c r="F43" s="145">
        <v>0</v>
      </c>
      <c r="G43" s="146">
        <f>E43*F43</f>
        <v>0</v>
      </c>
      <c r="H43" s="147">
        <v>0.0091</v>
      </c>
      <c r="I43" s="148">
        <f>E43*H43</f>
        <v>0.0853125</v>
      </c>
      <c r="J43" s="147">
        <v>0</v>
      </c>
      <c r="K43" s="148">
        <f>E43*J43</f>
        <v>0</v>
      </c>
    </row>
    <row r="44" spans="1:11" s="1" customFormat="1" ht="13.5" customHeight="1">
      <c r="A44" s="149"/>
      <c r="B44" s="150"/>
      <c r="C44" s="150" t="s">
        <v>135</v>
      </c>
      <c r="D44" s="151"/>
      <c r="E44" s="152">
        <v>0</v>
      </c>
      <c r="F44" s="152"/>
      <c r="G44" s="146"/>
      <c r="H44" s="153"/>
      <c r="I44" s="148"/>
      <c r="J44" s="153"/>
      <c r="K44" s="148"/>
    </row>
    <row r="45" spans="1:11" s="1" customFormat="1" ht="13.5" customHeight="1">
      <c r="A45" s="149"/>
      <c r="B45" s="150"/>
      <c r="C45" s="150" t="s">
        <v>136</v>
      </c>
      <c r="D45" s="151"/>
      <c r="E45" s="152">
        <v>0</v>
      </c>
      <c r="F45" s="152"/>
      <c r="G45" s="146"/>
      <c r="H45" s="153"/>
      <c r="I45" s="148"/>
      <c r="J45" s="153"/>
      <c r="K45" s="148"/>
    </row>
    <row r="46" spans="1:11" s="1" customFormat="1" ht="13.5" customHeight="1">
      <c r="A46" s="149"/>
      <c r="B46" s="150"/>
      <c r="C46" s="150" t="s">
        <v>152</v>
      </c>
      <c r="D46" s="151"/>
      <c r="E46" s="152">
        <v>6.25</v>
      </c>
      <c r="F46" s="152"/>
      <c r="G46" s="146"/>
      <c r="H46" s="153"/>
      <c r="I46" s="148"/>
      <c r="J46" s="153"/>
      <c r="K46" s="148"/>
    </row>
    <row r="47" spans="1:11" s="1" customFormat="1" ht="13.5" customHeight="1">
      <c r="A47" s="149"/>
      <c r="B47" s="150"/>
      <c r="C47" s="150" t="s">
        <v>138</v>
      </c>
      <c r="D47" s="151"/>
      <c r="E47" s="152">
        <v>0</v>
      </c>
      <c r="F47" s="152"/>
      <c r="G47" s="146"/>
      <c r="H47" s="153"/>
      <c r="I47" s="148"/>
      <c r="J47" s="153"/>
      <c r="K47" s="148"/>
    </row>
    <row r="48" spans="1:11" s="1" customFormat="1" ht="13.5" customHeight="1">
      <c r="A48" s="149"/>
      <c r="B48" s="150"/>
      <c r="C48" s="150" t="s">
        <v>153</v>
      </c>
      <c r="D48" s="151"/>
      <c r="E48" s="152">
        <v>3.125</v>
      </c>
      <c r="F48" s="152"/>
      <c r="G48" s="146"/>
      <c r="H48" s="153"/>
      <c r="I48" s="148"/>
      <c r="J48" s="153"/>
      <c r="K48" s="148"/>
    </row>
    <row r="49" spans="1:11" s="1" customFormat="1" ht="13.5" customHeight="1">
      <c r="A49" s="149"/>
      <c r="B49" s="150"/>
      <c r="C49" s="150" t="s">
        <v>143</v>
      </c>
      <c r="D49" s="151"/>
      <c r="E49" s="152">
        <v>9.375</v>
      </c>
      <c r="F49" s="152"/>
      <c r="G49" s="146"/>
      <c r="H49" s="153"/>
      <c r="I49" s="148"/>
      <c r="J49" s="153"/>
      <c r="K49" s="148"/>
    </row>
    <row r="50" spans="1:11" s="1" customFormat="1" ht="13.5" customHeight="1">
      <c r="A50" s="142">
        <v>5</v>
      </c>
      <c r="B50" s="143" t="s">
        <v>154</v>
      </c>
      <c r="C50" s="143" t="s">
        <v>155</v>
      </c>
      <c r="D50" s="144" t="s">
        <v>156</v>
      </c>
      <c r="E50" s="145">
        <v>114.14</v>
      </c>
      <c r="F50" s="145">
        <v>0</v>
      </c>
      <c r="G50" s="146">
        <f>E50*F50</f>
        <v>0</v>
      </c>
      <c r="H50" s="147">
        <v>3E-05</v>
      </c>
      <c r="I50" s="148">
        <f>E50*H50</f>
        <v>0.0034242</v>
      </c>
      <c r="J50" s="147">
        <v>0</v>
      </c>
      <c r="K50" s="148">
        <f>E50*J50</f>
        <v>0</v>
      </c>
    </row>
    <row r="51" spans="1:11" s="1" customFormat="1" ht="13.5" customHeight="1">
      <c r="A51" s="149"/>
      <c r="B51" s="150"/>
      <c r="C51" s="150" t="s">
        <v>140</v>
      </c>
      <c r="D51" s="151"/>
      <c r="E51" s="152">
        <v>0</v>
      </c>
      <c r="F51" s="152"/>
      <c r="G51" s="146"/>
      <c r="H51" s="153"/>
      <c r="I51" s="148"/>
      <c r="J51" s="153"/>
      <c r="K51" s="148"/>
    </row>
    <row r="52" spans="1:11" s="1" customFormat="1" ht="13.5" customHeight="1">
      <c r="A52" s="149"/>
      <c r="B52" s="150"/>
      <c r="C52" s="150" t="s">
        <v>136</v>
      </c>
      <c r="D52" s="151"/>
      <c r="E52" s="152">
        <v>0</v>
      </c>
      <c r="F52" s="152"/>
      <c r="G52" s="146"/>
      <c r="H52" s="153"/>
      <c r="I52" s="148"/>
      <c r="J52" s="153"/>
      <c r="K52" s="148"/>
    </row>
    <row r="53" spans="1:11" s="1" customFormat="1" ht="13.5" customHeight="1">
      <c r="A53" s="149"/>
      <c r="B53" s="150"/>
      <c r="C53" s="150" t="s">
        <v>157</v>
      </c>
      <c r="D53" s="151"/>
      <c r="E53" s="152">
        <v>84.72</v>
      </c>
      <c r="F53" s="152"/>
      <c r="G53" s="146"/>
      <c r="H53" s="153"/>
      <c r="I53" s="148"/>
      <c r="J53" s="153"/>
      <c r="K53" s="148"/>
    </row>
    <row r="54" spans="1:11" s="1" customFormat="1" ht="13.5" customHeight="1">
      <c r="A54" s="149"/>
      <c r="B54" s="150"/>
      <c r="C54" s="150" t="s">
        <v>138</v>
      </c>
      <c r="D54" s="151"/>
      <c r="E54" s="152">
        <v>0</v>
      </c>
      <c r="F54" s="152"/>
      <c r="G54" s="146"/>
      <c r="H54" s="153"/>
      <c r="I54" s="148"/>
      <c r="J54" s="153"/>
      <c r="K54" s="148"/>
    </row>
    <row r="55" spans="1:11" s="1" customFormat="1" ht="13.5" customHeight="1">
      <c r="A55" s="149"/>
      <c r="B55" s="150"/>
      <c r="C55" s="150" t="s">
        <v>158</v>
      </c>
      <c r="D55" s="151"/>
      <c r="E55" s="152">
        <v>29.42</v>
      </c>
      <c r="F55" s="152"/>
      <c r="G55" s="146"/>
      <c r="H55" s="153"/>
      <c r="I55" s="148"/>
      <c r="J55" s="153"/>
      <c r="K55" s="148"/>
    </row>
    <row r="56" spans="1:11" s="1" customFormat="1" ht="13.5" customHeight="1">
      <c r="A56" s="149"/>
      <c r="B56" s="150"/>
      <c r="C56" s="150" t="s">
        <v>143</v>
      </c>
      <c r="D56" s="151"/>
      <c r="E56" s="152">
        <v>114.14</v>
      </c>
      <c r="F56" s="152"/>
      <c r="G56" s="146"/>
      <c r="H56" s="153"/>
      <c r="I56" s="148"/>
      <c r="J56" s="153"/>
      <c r="K56" s="148"/>
    </row>
    <row r="57" spans="1:11" s="1" customFormat="1" ht="13.5" customHeight="1">
      <c r="A57" s="142">
        <v>6</v>
      </c>
      <c r="B57" s="143" t="s">
        <v>159</v>
      </c>
      <c r="C57" s="143" t="s">
        <v>160</v>
      </c>
      <c r="D57" s="144" t="s">
        <v>156</v>
      </c>
      <c r="E57" s="145">
        <v>151.64</v>
      </c>
      <c r="F57" s="145">
        <v>0</v>
      </c>
      <c r="G57" s="146">
        <f>E57*F57</f>
        <v>0</v>
      </c>
      <c r="H57" s="147">
        <v>0.0002</v>
      </c>
      <c r="I57" s="148">
        <f>E57*H57</f>
        <v>0.030327999999999997</v>
      </c>
      <c r="J57" s="147">
        <v>0</v>
      </c>
      <c r="K57" s="148">
        <f>E57*J57</f>
        <v>0</v>
      </c>
    </row>
    <row r="58" spans="1:11" s="1" customFormat="1" ht="13.5" customHeight="1">
      <c r="A58" s="149"/>
      <c r="B58" s="150"/>
      <c r="C58" s="150" t="s">
        <v>135</v>
      </c>
      <c r="D58" s="151"/>
      <c r="E58" s="152">
        <v>0</v>
      </c>
      <c r="F58" s="152"/>
      <c r="G58" s="146"/>
      <c r="H58" s="153"/>
      <c r="I58" s="148"/>
      <c r="J58" s="153"/>
      <c r="K58" s="148"/>
    </row>
    <row r="59" spans="1:11" s="1" customFormat="1" ht="13.5" customHeight="1">
      <c r="A59" s="149"/>
      <c r="B59" s="150"/>
      <c r="C59" s="150" t="s">
        <v>136</v>
      </c>
      <c r="D59" s="151"/>
      <c r="E59" s="152">
        <v>0</v>
      </c>
      <c r="F59" s="152"/>
      <c r="G59" s="146"/>
      <c r="H59" s="153"/>
      <c r="I59" s="148"/>
      <c r="J59" s="153"/>
      <c r="K59" s="148"/>
    </row>
    <row r="60" spans="1:11" s="1" customFormat="1" ht="13.5" customHeight="1">
      <c r="A60" s="149"/>
      <c r="B60" s="150"/>
      <c r="C60" s="150" t="s">
        <v>161</v>
      </c>
      <c r="D60" s="151"/>
      <c r="E60" s="152">
        <v>25</v>
      </c>
      <c r="F60" s="152"/>
      <c r="G60" s="146"/>
      <c r="H60" s="153"/>
      <c r="I60" s="148"/>
      <c r="J60" s="153"/>
      <c r="K60" s="148"/>
    </row>
    <row r="61" spans="1:11" s="1" customFormat="1" ht="13.5" customHeight="1">
      <c r="A61" s="149"/>
      <c r="B61" s="150"/>
      <c r="C61" s="150" t="s">
        <v>138</v>
      </c>
      <c r="D61" s="151"/>
      <c r="E61" s="152">
        <v>0</v>
      </c>
      <c r="F61" s="152"/>
      <c r="G61" s="146"/>
      <c r="H61" s="153"/>
      <c r="I61" s="148"/>
      <c r="J61" s="153"/>
      <c r="K61" s="148"/>
    </row>
    <row r="62" spans="1:11" s="1" customFormat="1" ht="13.5" customHeight="1">
      <c r="A62" s="149"/>
      <c r="B62" s="150"/>
      <c r="C62" s="150" t="s">
        <v>162</v>
      </c>
      <c r="D62" s="151"/>
      <c r="E62" s="152">
        <v>12.5</v>
      </c>
      <c r="F62" s="152"/>
      <c r="G62" s="146"/>
      <c r="H62" s="153"/>
      <c r="I62" s="148"/>
      <c r="J62" s="153"/>
      <c r="K62" s="148"/>
    </row>
    <row r="63" spans="1:11" s="1" customFormat="1" ht="13.5" customHeight="1">
      <c r="A63" s="149"/>
      <c r="B63" s="150"/>
      <c r="C63" s="150" t="s">
        <v>140</v>
      </c>
      <c r="D63" s="151"/>
      <c r="E63" s="152">
        <v>0</v>
      </c>
      <c r="F63" s="152"/>
      <c r="G63" s="146"/>
      <c r="H63" s="153"/>
      <c r="I63" s="148"/>
      <c r="J63" s="153"/>
      <c r="K63" s="148"/>
    </row>
    <row r="64" spans="1:11" s="1" customFormat="1" ht="13.5" customHeight="1">
      <c r="A64" s="149"/>
      <c r="B64" s="150"/>
      <c r="C64" s="150" t="s">
        <v>136</v>
      </c>
      <c r="D64" s="151"/>
      <c r="E64" s="152">
        <v>0</v>
      </c>
      <c r="F64" s="152"/>
      <c r="G64" s="146"/>
      <c r="H64" s="153"/>
      <c r="I64" s="148"/>
      <c r="J64" s="153"/>
      <c r="K64" s="148"/>
    </row>
    <row r="65" spans="1:11" s="1" customFormat="1" ht="13.5" customHeight="1">
      <c r="A65" s="149"/>
      <c r="B65" s="150"/>
      <c r="C65" s="150" t="s">
        <v>157</v>
      </c>
      <c r="D65" s="151"/>
      <c r="E65" s="152">
        <v>84.72</v>
      </c>
      <c r="F65" s="152"/>
      <c r="G65" s="146"/>
      <c r="H65" s="153"/>
      <c r="I65" s="148"/>
      <c r="J65" s="153"/>
      <c r="K65" s="148"/>
    </row>
    <row r="66" spans="1:11" s="1" customFormat="1" ht="13.5" customHeight="1">
      <c r="A66" s="149"/>
      <c r="B66" s="150"/>
      <c r="C66" s="150" t="s">
        <v>138</v>
      </c>
      <c r="D66" s="151"/>
      <c r="E66" s="152">
        <v>0</v>
      </c>
      <c r="F66" s="152"/>
      <c r="G66" s="146"/>
      <c r="H66" s="153"/>
      <c r="I66" s="148"/>
      <c r="J66" s="153"/>
      <c r="K66" s="148"/>
    </row>
    <row r="67" spans="1:11" s="1" customFormat="1" ht="13.5" customHeight="1">
      <c r="A67" s="149"/>
      <c r="B67" s="150"/>
      <c r="C67" s="150" t="s">
        <v>158</v>
      </c>
      <c r="D67" s="151"/>
      <c r="E67" s="152">
        <v>29.42</v>
      </c>
      <c r="F67" s="152"/>
      <c r="G67" s="146"/>
      <c r="H67" s="153"/>
      <c r="I67" s="148"/>
      <c r="J67" s="153"/>
      <c r="K67" s="148"/>
    </row>
    <row r="68" spans="1:11" s="1" customFormat="1" ht="13.5" customHeight="1">
      <c r="A68" s="149"/>
      <c r="B68" s="150"/>
      <c r="C68" s="150" t="s">
        <v>143</v>
      </c>
      <c r="D68" s="151"/>
      <c r="E68" s="152">
        <v>151.64</v>
      </c>
      <c r="F68" s="152"/>
      <c r="G68" s="146"/>
      <c r="H68" s="153"/>
      <c r="I68" s="148"/>
      <c r="J68" s="153"/>
      <c r="K68" s="148"/>
    </row>
    <row r="69" spans="1:11" s="1" customFormat="1" ht="13.5" customHeight="1">
      <c r="A69" s="142">
        <v>7</v>
      </c>
      <c r="B69" s="143" t="s">
        <v>163</v>
      </c>
      <c r="C69" s="143" t="s">
        <v>164</v>
      </c>
      <c r="D69" s="144" t="s">
        <v>156</v>
      </c>
      <c r="E69" s="145">
        <v>114.14</v>
      </c>
      <c r="F69" s="145">
        <v>0</v>
      </c>
      <c r="G69" s="146">
        <f>E69*F69</f>
        <v>0</v>
      </c>
      <c r="H69" s="147">
        <v>0.0003</v>
      </c>
      <c r="I69" s="148">
        <f>E69*H69</f>
        <v>0.034241999999999995</v>
      </c>
      <c r="J69" s="147">
        <v>0</v>
      </c>
      <c r="K69" s="148">
        <f>E69*J69</f>
        <v>0</v>
      </c>
    </row>
    <row r="70" spans="1:11" s="1" customFormat="1" ht="13.5" customHeight="1">
      <c r="A70" s="149"/>
      <c r="B70" s="150"/>
      <c r="C70" s="150" t="s">
        <v>140</v>
      </c>
      <c r="D70" s="151"/>
      <c r="E70" s="152">
        <v>0</v>
      </c>
      <c r="F70" s="152"/>
      <c r="G70" s="146"/>
      <c r="H70" s="153"/>
      <c r="I70" s="148"/>
      <c r="J70" s="153"/>
      <c r="K70" s="148"/>
    </row>
    <row r="71" spans="1:11" s="1" customFormat="1" ht="13.5" customHeight="1">
      <c r="A71" s="149"/>
      <c r="B71" s="150"/>
      <c r="C71" s="150" t="s">
        <v>136</v>
      </c>
      <c r="D71" s="151"/>
      <c r="E71" s="152">
        <v>0</v>
      </c>
      <c r="F71" s="152"/>
      <c r="G71" s="146"/>
      <c r="H71" s="153"/>
      <c r="I71" s="148"/>
      <c r="J71" s="153"/>
      <c r="K71" s="148"/>
    </row>
    <row r="72" spans="1:11" s="1" customFormat="1" ht="13.5" customHeight="1">
      <c r="A72" s="149"/>
      <c r="B72" s="150"/>
      <c r="C72" s="150" t="s">
        <v>157</v>
      </c>
      <c r="D72" s="151"/>
      <c r="E72" s="152">
        <v>84.72</v>
      </c>
      <c r="F72" s="152"/>
      <c r="G72" s="146"/>
      <c r="H72" s="153"/>
      <c r="I72" s="148"/>
      <c r="J72" s="153"/>
      <c r="K72" s="148"/>
    </row>
    <row r="73" spans="1:11" s="1" customFormat="1" ht="13.5" customHeight="1">
      <c r="A73" s="149"/>
      <c r="B73" s="150"/>
      <c r="C73" s="150" t="s">
        <v>138</v>
      </c>
      <c r="D73" s="151"/>
      <c r="E73" s="152">
        <v>0</v>
      </c>
      <c r="F73" s="152"/>
      <c r="G73" s="146"/>
      <c r="H73" s="153"/>
      <c r="I73" s="148"/>
      <c r="J73" s="153"/>
      <c r="K73" s="148"/>
    </row>
    <row r="74" spans="1:11" s="1" customFormat="1" ht="13.5" customHeight="1">
      <c r="A74" s="149"/>
      <c r="B74" s="150"/>
      <c r="C74" s="150" t="s">
        <v>158</v>
      </c>
      <c r="D74" s="151"/>
      <c r="E74" s="152">
        <v>29.42</v>
      </c>
      <c r="F74" s="152"/>
      <c r="G74" s="146"/>
      <c r="H74" s="153"/>
      <c r="I74" s="148"/>
      <c r="J74" s="153"/>
      <c r="K74" s="148"/>
    </row>
    <row r="75" spans="1:11" s="1" customFormat="1" ht="13.5" customHeight="1">
      <c r="A75" s="149"/>
      <c r="B75" s="150"/>
      <c r="C75" s="150" t="s">
        <v>143</v>
      </c>
      <c r="D75" s="151"/>
      <c r="E75" s="152">
        <v>114.14</v>
      </c>
      <c r="F75" s="152"/>
      <c r="G75" s="146"/>
      <c r="H75" s="153"/>
      <c r="I75" s="148"/>
      <c r="J75" s="153"/>
      <c r="K75" s="148"/>
    </row>
    <row r="76" spans="1:11" s="1" customFormat="1" ht="13.5" customHeight="1">
      <c r="A76" s="142">
        <v>8</v>
      </c>
      <c r="B76" s="143" t="s">
        <v>165</v>
      </c>
      <c r="C76" s="143" t="s">
        <v>166</v>
      </c>
      <c r="D76" s="144" t="s">
        <v>167</v>
      </c>
      <c r="E76" s="145">
        <v>1</v>
      </c>
      <c r="F76" s="145">
        <v>0</v>
      </c>
      <c r="G76" s="146">
        <f>E76*F76</f>
        <v>0</v>
      </c>
      <c r="H76" s="147">
        <v>0</v>
      </c>
      <c r="I76" s="148">
        <f>E76*H76</f>
        <v>0</v>
      </c>
      <c r="J76" s="147">
        <v>0</v>
      </c>
      <c r="K76" s="148">
        <f>E76*J76</f>
        <v>0</v>
      </c>
    </row>
    <row r="77" spans="1:11" s="1" customFormat="1" ht="13.5" customHeight="1">
      <c r="A77" s="149"/>
      <c r="B77" s="150"/>
      <c r="C77" s="150" t="s">
        <v>136</v>
      </c>
      <c r="D77" s="151"/>
      <c r="E77" s="152">
        <v>0</v>
      </c>
      <c r="F77" s="152"/>
      <c r="G77" s="146"/>
      <c r="H77" s="153"/>
      <c r="I77" s="148"/>
      <c r="J77" s="153"/>
      <c r="K77" s="148"/>
    </row>
    <row r="78" spans="1:11" s="1" customFormat="1" ht="13.5" customHeight="1">
      <c r="A78" s="149"/>
      <c r="B78" s="150"/>
      <c r="C78" s="150" t="s">
        <v>29</v>
      </c>
      <c r="D78" s="151"/>
      <c r="E78" s="152">
        <v>1</v>
      </c>
      <c r="F78" s="152"/>
      <c r="G78" s="146"/>
      <c r="H78" s="153"/>
      <c r="I78" s="148"/>
      <c r="J78" s="153"/>
      <c r="K78" s="148"/>
    </row>
    <row r="79" spans="1:11" s="1" customFormat="1" ht="13.5" customHeight="1">
      <c r="A79" s="142">
        <v>9</v>
      </c>
      <c r="B79" s="143" t="s">
        <v>168</v>
      </c>
      <c r="C79" s="143" t="s">
        <v>169</v>
      </c>
      <c r="D79" s="144" t="s">
        <v>167</v>
      </c>
      <c r="E79" s="145">
        <v>1</v>
      </c>
      <c r="F79" s="145">
        <v>0</v>
      </c>
      <c r="G79" s="146">
        <f>E79*F79</f>
        <v>0</v>
      </c>
      <c r="H79" s="147">
        <v>0</v>
      </c>
      <c r="I79" s="148">
        <f>E79*H79</f>
        <v>0</v>
      </c>
      <c r="J79" s="147">
        <v>0</v>
      </c>
      <c r="K79" s="148">
        <f>E79*J79</f>
        <v>0</v>
      </c>
    </row>
    <row r="80" spans="1:11" s="1" customFormat="1" ht="13.5" customHeight="1">
      <c r="A80" s="149"/>
      <c r="B80" s="150"/>
      <c r="C80" s="150" t="s">
        <v>136</v>
      </c>
      <c r="D80" s="151"/>
      <c r="E80" s="152">
        <v>0</v>
      </c>
      <c r="F80" s="152"/>
      <c r="G80" s="146"/>
      <c r="H80" s="153"/>
      <c r="I80" s="148"/>
      <c r="J80" s="153"/>
      <c r="K80" s="148"/>
    </row>
    <row r="81" spans="1:11" s="1" customFormat="1" ht="13.5" customHeight="1">
      <c r="A81" s="149"/>
      <c r="B81" s="150"/>
      <c r="C81" s="150" t="s">
        <v>29</v>
      </c>
      <c r="D81" s="151"/>
      <c r="E81" s="152">
        <v>1</v>
      </c>
      <c r="F81" s="152"/>
      <c r="G81" s="146"/>
      <c r="H81" s="153"/>
      <c r="I81" s="148"/>
      <c r="J81" s="153"/>
      <c r="K81" s="148"/>
    </row>
    <row r="82" spans="1:11" s="1" customFormat="1" ht="13.5" customHeight="1">
      <c r="A82" s="139"/>
      <c r="B82" s="114" t="s">
        <v>38</v>
      </c>
      <c r="C82" s="114" t="s">
        <v>105</v>
      </c>
      <c r="D82" s="140"/>
      <c r="E82" s="138"/>
      <c r="F82" s="138"/>
      <c r="G82" s="116">
        <f>SUM(G83:G115)</f>
        <v>0</v>
      </c>
      <c r="H82" s="116"/>
      <c r="I82" s="116">
        <f>SUM(I83:I115)</f>
        <v>1.794</v>
      </c>
      <c r="J82" s="116"/>
      <c r="K82" s="116">
        <f>SUM(K83:K115)</f>
        <v>35.07562</v>
      </c>
    </row>
    <row r="83" spans="1:11" s="1" customFormat="1" ht="13.5" customHeight="1">
      <c r="A83" s="142">
        <v>10</v>
      </c>
      <c r="B83" s="143" t="s">
        <v>170</v>
      </c>
      <c r="C83" s="143" t="s">
        <v>171</v>
      </c>
      <c r="D83" s="144" t="s">
        <v>134</v>
      </c>
      <c r="E83" s="145">
        <v>897</v>
      </c>
      <c r="F83" s="145">
        <v>0</v>
      </c>
      <c r="G83" s="146">
        <f>E83*F83</f>
        <v>0</v>
      </c>
      <c r="H83" s="147">
        <v>0.002</v>
      </c>
      <c r="I83" s="148">
        <f>E83*H83</f>
        <v>1.794</v>
      </c>
      <c r="J83" s="147">
        <v>0</v>
      </c>
      <c r="K83" s="148">
        <f>E83*J83</f>
        <v>0</v>
      </c>
    </row>
    <row r="84" spans="1:11" s="1" customFormat="1" ht="13.5" customHeight="1">
      <c r="A84" s="149"/>
      <c r="B84" s="150"/>
      <c r="C84" s="150" t="s">
        <v>172</v>
      </c>
      <c r="D84" s="151"/>
      <c r="E84" s="152">
        <v>897</v>
      </c>
      <c r="F84" s="152"/>
      <c r="G84" s="146"/>
      <c r="H84" s="153"/>
      <c r="I84" s="148"/>
      <c r="J84" s="153"/>
      <c r="K84" s="148"/>
    </row>
    <row r="85" spans="1:11" s="1" customFormat="1" ht="13.5" customHeight="1">
      <c r="A85" s="142">
        <v>11</v>
      </c>
      <c r="B85" s="143" t="s">
        <v>173</v>
      </c>
      <c r="C85" s="143" t="s">
        <v>174</v>
      </c>
      <c r="D85" s="144" t="s">
        <v>134</v>
      </c>
      <c r="E85" s="145">
        <v>897</v>
      </c>
      <c r="F85" s="145">
        <v>0</v>
      </c>
      <c r="G85" s="146">
        <f>E85*F85</f>
        <v>0</v>
      </c>
      <c r="H85" s="147">
        <v>0</v>
      </c>
      <c r="I85" s="148">
        <f>E85*H85</f>
        <v>0</v>
      </c>
      <c r="J85" s="147">
        <v>0</v>
      </c>
      <c r="K85" s="148">
        <f>E85*J85</f>
        <v>0</v>
      </c>
    </row>
    <row r="86" spans="1:11" s="1" customFormat="1" ht="13.5" customHeight="1">
      <c r="A86" s="149"/>
      <c r="B86" s="150"/>
      <c r="C86" s="150" t="s">
        <v>172</v>
      </c>
      <c r="D86" s="151"/>
      <c r="E86" s="152">
        <v>897</v>
      </c>
      <c r="F86" s="152"/>
      <c r="G86" s="146"/>
      <c r="H86" s="153"/>
      <c r="I86" s="148"/>
      <c r="J86" s="153"/>
      <c r="K86" s="148"/>
    </row>
    <row r="87" spans="1:11" s="1" customFormat="1" ht="13.5" customHeight="1">
      <c r="A87" s="142">
        <v>12</v>
      </c>
      <c r="B87" s="143" t="s">
        <v>175</v>
      </c>
      <c r="C87" s="143" t="s">
        <v>176</v>
      </c>
      <c r="D87" s="144" t="s">
        <v>134</v>
      </c>
      <c r="E87" s="145">
        <v>897</v>
      </c>
      <c r="F87" s="145">
        <v>0</v>
      </c>
      <c r="G87" s="146">
        <f>E87*F87</f>
        <v>0</v>
      </c>
      <c r="H87" s="147">
        <v>0</v>
      </c>
      <c r="I87" s="148">
        <f>E87*H87</f>
        <v>0</v>
      </c>
      <c r="J87" s="147">
        <v>0</v>
      </c>
      <c r="K87" s="148">
        <f>E87*J87</f>
        <v>0</v>
      </c>
    </row>
    <row r="88" spans="1:11" s="1" customFormat="1" ht="13.5" customHeight="1">
      <c r="A88" s="149"/>
      <c r="B88" s="150"/>
      <c r="C88" s="150" t="s">
        <v>172</v>
      </c>
      <c r="D88" s="151"/>
      <c r="E88" s="152">
        <v>897</v>
      </c>
      <c r="F88" s="152"/>
      <c r="G88" s="146"/>
      <c r="H88" s="153"/>
      <c r="I88" s="148"/>
      <c r="J88" s="153"/>
      <c r="K88" s="148"/>
    </row>
    <row r="89" spans="1:11" s="1" customFormat="1" ht="13.5" customHeight="1">
      <c r="A89" s="142">
        <v>13</v>
      </c>
      <c r="B89" s="143" t="s">
        <v>177</v>
      </c>
      <c r="C89" s="143" t="s">
        <v>178</v>
      </c>
      <c r="D89" s="144" t="s">
        <v>179</v>
      </c>
      <c r="E89" s="145">
        <v>21.401</v>
      </c>
      <c r="F89" s="145">
        <v>0</v>
      </c>
      <c r="G89" s="146">
        <f>E89*F89</f>
        <v>0</v>
      </c>
      <c r="H89" s="147">
        <v>0</v>
      </c>
      <c r="I89" s="148">
        <f>E89*H89</f>
        <v>0</v>
      </c>
      <c r="J89" s="147">
        <v>1.6</v>
      </c>
      <c r="K89" s="148">
        <f>E89*J89</f>
        <v>34.2416</v>
      </c>
    </row>
    <row r="90" spans="1:11" s="1" customFormat="1" ht="13.5" customHeight="1">
      <c r="A90" s="149"/>
      <c r="B90" s="150"/>
      <c r="C90" s="150" t="s">
        <v>136</v>
      </c>
      <c r="D90" s="151"/>
      <c r="E90" s="152">
        <v>0</v>
      </c>
      <c r="F90" s="152"/>
      <c r="G90" s="146"/>
      <c r="H90" s="153"/>
      <c r="I90" s="148"/>
      <c r="J90" s="153"/>
      <c r="K90" s="148"/>
    </row>
    <row r="91" spans="1:11" s="1" customFormat="1" ht="13.5" customHeight="1">
      <c r="A91" s="149"/>
      <c r="B91" s="150"/>
      <c r="C91" s="150" t="s">
        <v>180</v>
      </c>
      <c r="D91" s="151"/>
      <c r="E91" s="152">
        <v>15.885</v>
      </c>
      <c r="F91" s="152"/>
      <c r="G91" s="146"/>
      <c r="H91" s="153"/>
      <c r="I91" s="148"/>
      <c r="J91" s="153"/>
      <c r="K91" s="148"/>
    </row>
    <row r="92" spans="1:11" s="1" customFormat="1" ht="13.5" customHeight="1">
      <c r="A92" s="149"/>
      <c r="B92" s="150"/>
      <c r="C92" s="150" t="s">
        <v>138</v>
      </c>
      <c r="D92" s="151"/>
      <c r="E92" s="152">
        <v>0</v>
      </c>
      <c r="F92" s="152"/>
      <c r="G92" s="146"/>
      <c r="H92" s="153"/>
      <c r="I92" s="148"/>
      <c r="J92" s="153"/>
      <c r="K92" s="148"/>
    </row>
    <row r="93" spans="1:11" s="1" customFormat="1" ht="13.5" customHeight="1">
      <c r="A93" s="149"/>
      <c r="B93" s="150"/>
      <c r="C93" s="150" t="s">
        <v>181</v>
      </c>
      <c r="D93" s="151"/>
      <c r="E93" s="152">
        <v>5.51625</v>
      </c>
      <c r="F93" s="152"/>
      <c r="G93" s="146"/>
      <c r="H93" s="153"/>
      <c r="I93" s="148"/>
      <c r="J93" s="153"/>
      <c r="K93" s="148"/>
    </row>
    <row r="94" spans="1:11" s="1" customFormat="1" ht="13.5" customHeight="1">
      <c r="A94" s="149"/>
      <c r="B94" s="150"/>
      <c r="C94" s="150" t="s">
        <v>143</v>
      </c>
      <c r="D94" s="151"/>
      <c r="E94" s="152">
        <v>21.40125</v>
      </c>
      <c r="F94" s="152"/>
      <c r="G94" s="146"/>
      <c r="H94" s="153"/>
      <c r="I94" s="148"/>
      <c r="J94" s="153"/>
      <c r="K94" s="148"/>
    </row>
    <row r="95" spans="1:11" s="1" customFormat="1" ht="13.5" customHeight="1">
      <c r="A95" s="142">
        <v>14</v>
      </c>
      <c r="B95" s="143" t="s">
        <v>182</v>
      </c>
      <c r="C95" s="143" t="s">
        <v>183</v>
      </c>
      <c r="D95" s="144" t="s">
        <v>134</v>
      </c>
      <c r="E95" s="145">
        <v>15.164</v>
      </c>
      <c r="F95" s="145">
        <v>0</v>
      </c>
      <c r="G95" s="146">
        <f>E95*F95</f>
        <v>0</v>
      </c>
      <c r="H95" s="147">
        <v>0</v>
      </c>
      <c r="I95" s="148">
        <f>E95*H95</f>
        <v>0</v>
      </c>
      <c r="J95" s="147">
        <v>0.055</v>
      </c>
      <c r="K95" s="148">
        <f>E95*J95</f>
        <v>0.83402</v>
      </c>
    </row>
    <row r="96" spans="1:11" s="1" customFormat="1" ht="13.5" customHeight="1">
      <c r="A96" s="149"/>
      <c r="B96" s="150"/>
      <c r="C96" s="150" t="s">
        <v>184</v>
      </c>
      <c r="D96" s="151"/>
      <c r="E96" s="152">
        <v>0</v>
      </c>
      <c r="F96" s="152"/>
      <c r="G96" s="146"/>
      <c r="H96" s="153"/>
      <c r="I96" s="148"/>
      <c r="J96" s="153"/>
      <c r="K96" s="148"/>
    </row>
    <row r="97" spans="1:11" s="1" customFormat="1" ht="13.5" customHeight="1">
      <c r="A97" s="149"/>
      <c r="B97" s="150"/>
      <c r="C97" s="150" t="s">
        <v>136</v>
      </c>
      <c r="D97" s="151"/>
      <c r="E97" s="152">
        <v>0</v>
      </c>
      <c r="F97" s="152"/>
      <c r="G97" s="146"/>
      <c r="H97" s="153"/>
      <c r="I97" s="148"/>
      <c r="J97" s="153"/>
      <c r="K97" s="148"/>
    </row>
    <row r="98" spans="1:11" s="1" customFormat="1" ht="13.5" customHeight="1">
      <c r="A98" s="149"/>
      <c r="B98" s="150"/>
      <c r="C98" s="150" t="s">
        <v>185</v>
      </c>
      <c r="D98" s="151"/>
      <c r="E98" s="152">
        <v>2.5</v>
      </c>
      <c r="F98" s="152"/>
      <c r="G98" s="146"/>
      <c r="H98" s="153"/>
      <c r="I98" s="148"/>
      <c r="J98" s="153"/>
      <c r="K98" s="148"/>
    </row>
    <row r="99" spans="1:11" s="1" customFormat="1" ht="13.5" customHeight="1">
      <c r="A99" s="149"/>
      <c r="B99" s="150"/>
      <c r="C99" s="150" t="s">
        <v>138</v>
      </c>
      <c r="D99" s="151"/>
      <c r="E99" s="152">
        <v>0</v>
      </c>
      <c r="F99" s="152"/>
      <c r="G99" s="146"/>
      <c r="H99" s="153"/>
      <c r="I99" s="148"/>
      <c r="J99" s="153"/>
      <c r="K99" s="148"/>
    </row>
    <row r="100" spans="1:11" s="1" customFormat="1" ht="13.5" customHeight="1">
      <c r="A100" s="149"/>
      <c r="B100" s="150"/>
      <c r="C100" s="150" t="s">
        <v>186</v>
      </c>
      <c r="D100" s="151"/>
      <c r="E100" s="152">
        <v>1.25</v>
      </c>
      <c r="F100" s="152"/>
      <c r="G100" s="146"/>
      <c r="H100" s="153"/>
      <c r="I100" s="148"/>
      <c r="J100" s="153"/>
      <c r="K100" s="148"/>
    </row>
    <row r="101" spans="1:11" s="1" customFormat="1" ht="13.5" customHeight="1">
      <c r="A101" s="149"/>
      <c r="B101" s="150"/>
      <c r="C101" s="150" t="s">
        <v>187</v>
      </c>
      <c r="D101" s="151"/>
      <c r="E101" s="152">
        <v>0</v>
      </c>
      <c r="F101" s="152"/>
      <c r="G101" s="146"/>
      <c r="H101" s="153"/>
      <c r="I101" s="148"/>
      <c r="J101" s="153"/>
      <c r="K101" s="148"/>
    </row>
    <row r="102" spans="1:11" s="1" customFormat="1" ht="13.5" customHeight="1">
      <c r="A102" s="149"/>
      <c r="B102" s="150"/>
      <c r="C102" s="150" t="s">
        <v>136</v>
      </c>
      <c r="D102" s="151"/>
      <c r="E102" s="152">
        <v>0</v>
      </c>
      <c r="F102" s="152"/>
      <c r="G102" s="146"/>
      <c r="H102" s="153"/>
      <c r="I102" s="148"/>
      <c r="J102" s="153"/>
      <c r="K102" s="148"/>
    </row>
    <row r="103" spans="1:11" s="1" customFormat="1" ht="13.5" customHeight="1">
      <c r="A103" s="149"/>
      <c r="B103" s="150"/>
      <c r="C103" s="150" t="s">
        <v>188</v>
      </c>
      <c r="D103" s="151"/>
      <c r="E103" s="152">
        <v>8.472</v>
      </c>
      <c r="F103" s="152"/>
      <c r="G103" s="146"/>
      <c r="H103" s="153"/>
      <c r="I103" s="148"/>
      <c r="J103" s="153"/>
      <c r="K103" s="148"/>
    </row>
    <row r="104" spans="1:11" s="1" customFormat="1" ht="13.5" customHeight="1">
      <c r="A104" s="149"/>
      <c r="B104" s="150"/>
      <c r="C104" s="150" t="s">
        <v>138</v>
      </c>
      <c r="D104" s="151"/>
      <c r="E104" s="152">
        <v>0</v>
      </c>
      <c r="F104" s="152"/>
      <c r="G104" s="146"/>
      <c r="H104" s="153"/>
      <c r="I104" s="148"/>
      <c r="J104" s="153"/>
      <c r="K104" s="148"/>
    </row>
    <row r="105" spans="1:11" s="1" customFormat="1" ht="13.5" customHeight="1">
      <c r="A105" s="149"/>
      <c r="B105" s="150"/>
      <c r="C105" s="150" t="s">
        <v>189</v>
      </c>
      <c r="D105" s="151"/>
      <c r="E105" s="152">
        <v>2.942</v>
      </c>
      <c r="F105" s="152"/>
      <c r="G105" s="146"/>
      <c r="H105" s="153"/>
      <c r="I105" s="148"/>
      <c r="J105" s="153"/>
      <c r="K105" s="148"/>
    </row>
    <row r="106" spans="1:11" s="1" customFormat="1" ht="13.5" customHeight="1">
      <c r="A106" s="149"/>
      <c r="B106" s="150"/>
      <c r="C106" s="150" t="s">
        <v>143</v>
      </c>
      <c r="D106" s="151"/>
      <c r="E106" s="152">
        <v>15.164</v>
      </c>
      <c r="F106" s="152"/>
      <c r="G106" s="146"/>
      <c r="H106" s="153"/>
      <c r="I106" s="148"/>
      <c r="J106" s="153"/>
      <c r="K106" s="148"/>
    </row>
    <row r="107" spans="1:11" s="1" customFormat="1" ht="13.5" customHeight="1">
      <c r="A107" s="142">
        <v>15</v>
      </c>
      <c r="B107" s="143" t="s">
        <v>190</v>
      </c>
      <c r="C107" s="143" t="s">
        <v>191</v>
      </c>
      <c r="D107" s="144" t="s">
        <v>192</v>
      </c>
      <c r="E107" s="145">
        <v>61.955</v>
      </c>
      <c r="F107" s="145">
        <v>0</v>
      </c>
      <c r="G107" s="146">
        <f aca="true" t="shared" si="0" ref="G107:G115">E107*F107</f>
        <v>0</v>
      </c>
      <c r="H107" s="147">
        <v>0</v>
      </c>
      <c r="I107" s="148">
        <f aca="true" t="shared" si="1" ref="I107:I115">E107*H107</f>
        <v>0</v>
      </c>
      <c r="J107" s="147">
        <v>0</v>
      </c>
      <c r="K107" s="148">
        <f aca="true" t="shared" si="2" ref="K107:K115">E107*J107</f>
        <v>0</v>
      </c>
    </row>
    <row r="108" spans="1:11" s="1" customFormat="1" ht="13.5" customHeight="1">
      <c r="A108" s="142">
        <v>16</v>
      </c>
      <c r="B108" s="143" t="s">
        <v>193</v>
      </c>
      <c r="C108" s="143" t="s">
        <v>194</v>
      </c>
      <c r="D108" s="144" t="s">
        <v>192</v>
      </c>
      <c r="E108" s="145">
        <v>61.955</v>
      </c>
      <c r="F108" s="145">
        <v>0</v>
      </c>
      <c r="G108" s="146">
        <f t="shared" si="0"/>
        <v>0</v>
      </c>
      <c r="H108" s="147">
        <v>0</v>
      </c>
      <c r="I108" s="148">
        <f t="shared" si="1"/>
        <v>0</v>
      </c>
      <c r="J108" s="147">
        <v>0</v>
      </c>
      <c r="K108" s="148">
        <f t="shared" si="2"/>
        <v>0</v>
      </c>
    </row>
    <row r="109" spans="1:11" s="1" customFormat="1" ht="13.5" customHeight="1">
      <c r="A109" s="142">
        <v>17</v>
      </c>
      <c r="B109" s="143" t="s">
        <v>195</v>
      </c>
      <c r="C109" s="143" t="s">
        <v>196</v>
      </c>
      <c r="D109" s="144" t="s">
        <v>192</v>
      </c>
      <c r="E109" s="145">
        <v>61.955</v>
      </c>
      <c r="F109" s="145">
        <v>0</v>
      </c>
      <c r="G109" s="146">
        <f t="shared" si="0"/>
        <v>0</v>
      </c>
      <c r="H109" s="147">
        <v>0</v>
      </c>
      <c r="I109" s="148">
        <f t="shared" si="1"/>
        <v>0</v>
      </c>
      <c r="J109" s="147">
        <v>0</v>
      </c>
      <c r="K109" s="148">
        <f t="shared" si="2"/>
        <v>0</v>
      </c>
    </row>
    <row r="110" spans="1:11" s="1" customFormat="1" ht="13.5" customHeight="1">
      <c r="A110" s="142">
        <v>18</v>
      </c>
      <c r="B110" s="143" t="s">
        <v>197</v>
      </c>
      <c r="C110" s="143" t="s">
        <v>198</v>
      </c>
      <c r="D110" s="144" t="s">
        <v>192</v>
      </c>
      <c r="E110" s="145">
        <v>619.554</v>
      </c>
      <c r="F110" s="145">
        <v>0</v>
      </c>
      <c r="G110" s="146">
        <f t="shared" si="0"/>
        <v>0</v>
      </c>
      <c r="H110" s="147">
        <v>0</v>
      </c>
      <c r="I110" s="148">
        <f t="shared" si="1"/>
        <v>0</v>
      </c>
      <c r="J110" s="147">
        <v>0</v>
      </c>
      <c r="K110" s="148">
        <f t="shared" si="2"/>
        <v>0</v>
      </c>
    </row>
    <row r="111" spans="1:11" s="1" customFormat="1" ht="13.5" customHeight="1">
      <c r="A111" s="142">
        <v>19</v>
      </c>
      <c r="B111" s="143" t="s">
        <v>199</v>
      </c>
      <c r="C111" s="143" t="s">
        <v>200</v>
      </c>
      <c r="D111" s="144" t="s">
        <v>192</v>
      </c>
      <c r="E111" s="145">
        <v>61.955</v>
      </c>
      <c r="F111" s="145">
        <v>0</v>
      </c>
      <c r="G111" s="146">
        <f t="shared" si="0"/>
        <v>0</v>
      </c>
      <c r="H111" s="147">
        <v>0</v>
      </c>
      <c r="I111" s="148">
        <f t="shared" si="1"/>
        <v>0</v>
      </c>
      <c r="J111" s="147">
        <v>0</v>
      </c>
      <c r="K111" s="148">
        <f t="shared" si="2"/>
        <v>0</v>
      </c>
    </row>
    <row r="112" spans="1:11" s="1" customFormat="1" ht="13.5" customHeight="1">
      <c r="A112" s="142">
        <v>20</v>
      </c>
      <c r="B112" s="143" t="s">
        <v>201</v>
      </c>
      <c r="C112" s="143" t="s">
        <v>202</v>
      </c>
      <c r="D112" s="144" t="s">
        <v>192</v>
      </c>
      <c r="E112" s="145">
        <v>371.732</v>
      </c>
      <c r="F112" s="145">
        <v>0</v>
      </c>
      <c r="G112" s="146">
        <f t="shared" si="0"/>
        <v>0</v>
      </c>
      <c r="H112" s="147">
        <v>0</v>
      </c>
      <c r="I112" s="148">
        <f t="shared" si="1"/>
        <v>0</v>
      </c>
      <c r="J112" s="147">
        <v>0</v>
      </c>
      <c r="K112" s="148">
        <f t="shared" si="2"/>
        <v>0</v>
      </c>
    </row>
    <row r="113" spans="1:11" s="1" customFormat="1" ht="13.5" customHeight="1">
      <c r="A113" s="142">
        <v>21</v>
      </c>
      <c r="B113" s="143" t="s">
        <v>203</v>
      </c>
      <c r="C113" s="143" t="s">
        <v>204</v>
      </c>
      <c r="D113" s="144" t="s">
        <v>192</v>
      </c>
      <c r="E113" s="145">
        <v>61.955</v>
      </c>
      <c r="F113" s="145">
        <v>0</v>
      </c>
      <c r="G113" s="146">
        <f t="shared" si="0"/>
        <v>0</v>
      </c>
      <c r="H113" s="147">
        <v>0</v>
      </c>
      <c r="I113" s="148">
        <f t="shared" si="1"/>
        <v>0</v>
      </c>
      <c r="J113" s="147">
        <v>0</v>
      </c>
      <c r="K113" s="148">
        <f t="shared" si="2"/>
        <v>0</v>
      </c>
    </row>
    <row r="114" spans="1:11" s="1" customFormat="1" ht="13.5" customHeight="1">
      <c r="A114" s="142">
        <v>22</v>
      </c>
      <c r="B114" s="143" t="s">
        <v>205</v>
      </c>
      <c r="C114" s="143" t="s">
        <v>206</v>
      </c>
      <c r="D114" s="144" t="s">
        <v>192</v>
      </c>
      <c r="E114" s="145">
        <v>61.955</v>
      </c>
      <c r="F114" s="145">
        <v>0</v>
      </c>
      <c r="G114" s="146">
        <f t="shared" si="0"/>
        <v>0</v>
      </c>
      <c r="H114" s="147">
        <v>0</v>
      </c>
      <c r="I114" s="148">
        <f t="shared" si="1"/>
        <v>0</v>
      </c>
      <c r="J114" s="147">
        <v>0</v>
      </c>
      <c r="K114" s="148">
        <f t="shared" si="2"/>
        <v>0</v>
      </c>
    </row>
    <row r="115" spans="1:11" s="1" customFormat="1" ht="13.5" customHeight="1">
      <c r="A115" s="142">
        <v>23</v>
      </c>
      <c r="B115" s="143" t="s">
        <v>207</v>
      </c>
      <c r="C115" s="143" t="s">
        <v>208</v>
      </c>
      <c r="D115" s="144" t="s">
        <v>192</v>
      </c>
      <c r="E115" s="145">
        <v>2.894</v>
      </c>
      <c r="F115" s="145">
        <v>0</v>
      </c>
      <c r="G115" s="146">
        <f t="shared" si="0"/>
        <v>0</v>
      </c>
      <c r="H115" s="147">
        <v>0</v>
      </c>
      <c r="I115" s="148">
        <f t="shared" si="1"/>
        <v>0</v>
      </c>
      <c r="J115" s="147">
        <v>0</v>
      </c>
      <c r="K115" s="148">
        <f t="shared" si="2"/>
        <v>0</v>
      </c>
    </row>
    <row r="116" spans="1:11" s="1" customFormat="1" ht="15" customHeight="1">
      <c r="A116" s="139"/>
      <c r="B116" s="114" t="s">
        <v>43</v>
      </c>
      <c r="C116" s="114" t="s">
        <v>106</v>
      </c>
      <c r="D116" s="140"/>
      <c r="E116" s="138"/>
      <c r="F116" s="138"/>
      <c r="G116" s="116">
        <f>G117+G205+G261+G264+G301+G349+G358</f>
        <v>0</v>
      </c>
      <c r="H116" s="116"/>
      <c r="I116" s="116">
        <f>I117+I205+I261+I264+I301+I349+I358</f>
        <v>9.14253358</v>
      </c>
      <c r="J116" s="116"/>
      <c r="K116" s="116">
        <f>K117+K205+K261+K264+K301+K349+K358</f>
        <v>26.879770399999998</v>
      </c>
    </row>
    <row r="117" spans="1:11" s="1" customFormat="1" ht="13.5" customHeight="1">
      <c r="A117" s="139"/>
      <c r="B117" s="114" t="s">
        <v>107</v>
      </c>
      <c r="C117" s="114" t="s">
        <v>108</v>
      </c>
      <c r="D117" s="140"/>
      <c r="E117" s="138"/>
      <c r="F117" s="138"/>
      <c r="G117" s="115">
        <f>SUM(G118:G204)</f>
        <v>0</v>
      </c>
      <c r="H117" s="141"/>
      <c r="I117" s="116">
        <f>SUM(I118:I204)</f>
        <v>2.93561823</v>
      </c>
      <c r="J117" s="141"/>
      <c r="K117" s="116">
        <f>SUM(K118:K204)</f>
        <v>0</v>
      </c>
    </row>
    <row r="118" spans="1:11" s="1" customFormat="1" ht="23.25" customHeight="1">
      <c r="A118" s="142">
        <v>24</v>
      </c>
      <c r="B118" s="143" t="s">
        <v>209</v>
      </c>
      <c r="C118" s="143" t="s">
        <v>210</v>
      </c>
      <c r="D118" s="144" t="s">
        <v>134</v>
      </c>
      <c r="E118" s="145">
        <v>50.182</v>
      </c>
      <c r="F118" s="145">
        <v>0</v>
      </c>
      <c r="G118" s="146">
        <f>E118*F118</f>
        <v>0</v>
      </c>
      <c r="H118" s="147">
        <v>0</v>
      </c>
      <c r="I118" s="148">
        <f>E118*H118</f>
        <v>0</v>
      </c>
      <c r="J118" s="147">
        <v>0</v>
      </c>
      <c r="K118" s="148">
        <f>E118*J118</f>
        <v>0</v>
      </c>
    </row>
    <row r="119" spans="1:11" s="1" customFormat="1" ht="13.5" customHeight="1">
      <c r="A119" s="149"/>
      <c r="B119" s="150"/>
      <c r="C119" s="150" t="s">
        <v>211</v>
      </c>
      <c r="D119" s="151"/>
      <c r="E119" s="152">
        <v>0</v>
      </c>
      <c r="F119" s="152"/>
      <c r="G119" s="146"/>
      <c r="H119" s="153"/>
      <c r="I119" s="148"/>
      <c r="J119" s="153"/>
      <c r="K119" s="148"/>
    </row>
    <row r="120" spans="1:11" s="1" customFormat="1" ht="13.5" customHeight="1">
      <c r="A120" s="149"/>
      <c r="B120" s="150"/>
      <c r="C120" s="150" t="s">
        <v>212</v>
      </c>
      <c r="D120" s="151"/>
      <c r="E120" s="152">
        <v>0</v>
      </c>
      <c r="F120" s="152"/>
      <c r="G120" s="146"/>
      <c r="H120" s="153"/>
      <c r="I120" s="148"/>
      <c r="J120" s="153"/>
      <c r="K120" s="148"/>
    </row>
    <row r="121" spans="1:11" s="1" customFormat="1" ht="13.5" customHeight="1">
      <c r="A121" s="149"/>
      <c r="B121" s="150"/>
      <c r="C121" s="150" t="s">
        <v>136</v>
      </c>
      <c r="D121" s="151"/>
      <c r="E121" s="152">
        <v>0</v>
      </c>
      <c r="F121" s="152"/>
      <c r="G121" s="146"/>
      <c r="H121" s="153"/>
      <c r="I121" s="148"/>
      <c r="J121" s="153"/>
      <c r="K121" s="148"/>
    </row>
    <row r="122" spans="1:11" s="1" customFormat="1" ht="13.5" customHeight="1">
      <c r="A122" s="149"/>
      <c r="B122" s="150"/>
      <c r="C122" s="150" t="s">
        <v>213</v>
      </c>
      <c r="D122" s="151"/>
      <c r="E122" s="152">
        <v>20</v>
      </c>
      <c r="F122" s="152"/>
      <c r="G122" s="146"/>
      <c r="H122" s="153"/>
      <c r="I122" s="148"/>
      <c r="J122" s="153"/>
      <c r="K122" s="148"/>
    </row>
    <row r="123" spans="1:11" s="1" customFormat="1" ht="13.5" customHeight="1">
      <c r="A123" s="149"/>
      <c r="B123" s="150"/>
      <c r="C123" s="150" t="s">
        <v>138</v>
      </c>
      <c r="D123" s="151"/>
      <c r="E123" s="152">
        <v>0</v>
      </c>
      <c r="F123" s="152"/>
      <c r="G123" s="146"/>
      <c r="H123" s="153"/>
      <c r="I123" s="148"/>
      <c r="J123" s="153"/>
      <c r="K123" s="148"/>
    </row>
    <row r="124" spans="1:11" s="1" customFormat="1" ht="13.5" customHeight="1">
      <c r="A124" s="149"/>
      <c r="B124" s="150"/>
      <c r="C124" s="150" t="s">
        <v>214</v>
      </c>
      <c r="D124" s="151"/>
      <c r="E124" s="152">
        <v>10</v>
      </c>
      <c r="F124" s="152"/>
      <c r="G124" s="146"/>
      <c r="H124" s="153"/>
      <c r="I124" s="148"/>
      <c r="J124" s="153"/>
      <c r="K124" s="148"/>
    </row>
    <row r="125" spans="1:11" s="1" customFormat="1" ht="13.5" customHeight="1">
      <c r="A125" s="149"/>
      <c r="B125" s="150"/>
      <c r="C125" s="150" t="s">
        <v>215</v>
      </c>
      <c r="D125" s="151"/>
      <c r="E125" s="152">
        <v>0</v>
      </c>
      <c r="F125" s="152"/>
      <c r="G125" s="146"/>
      <c r="H125" s="153"/>
      <c r="I125" s="148"/>
      <c r="J125" s="153"/>
      <c r="K125" s="148"/>
    </row>
    <row r="126" spans="1:11" s="1" customFormat="1" ht="13.5" customHeight="1">
      <c r="A126" s="149"/>
      <c r="B126" s="150"/>
      <c r="C126" s="150" t="s">
        <v>216</v>
      </c>
      <c r="D126" s="151"/>
      <c r="E126" s="152">
        <v>2.057</v>
      </c>
      <c r="F126" s="152"/>
      <c r="G126" s="146"/>
      <c r="H126" s="153"/>
      <c r="I126" s="148"/>
      <c r="J126" s="153"/>
      <c r="K126" s="148"/>
    </row>
    <row r="127" spans="1:11" s="1" customFormat="1" ht="13.5" customHeight="1">
      <c r="A127" s="149"/>
      <c r="B127" s="150"/>
      <c r="C127" s="150" t="s">
        <v>217</v>
      </c>
      <c r="D127" s="151"/>
      <c r="E127" s="152">
        <v>0</v>
      </c>
      <c r="F127" s="152"/>
      <c r="G127" s="146"/>
      <c r="H127" s="153"/>
      <c r="I127" s="148"/>
      <c r="J127" s="153"/>
      <c r="K127" s="148"/>
    </row>
    <row r="128" spans="1:11" s="1" customFormat="1" ht="13.5" customHeight="1">
      <c r="A128" s="149"/>
      <c r="B128" s="150"/>
      <c r="C128" s="150" t="s">
        <v>218</v>
      </c>
      <c r="D128" s="151"/>
      <c r="E128" s="152">
        <v>18.125</v>
      </c>
      <c r="F128" s="152"/>
      <c r="G128" s="146"/>
      <c r="H128" s="153"/>
      <c r="I128" s="148"/>
      <c r="J128" s="153"/>
      <c r="K128" s="148"/>
    </row>
    <row r="129" spans="1:11" s="1" customFormat="1" ht="13.5" customHeight="1">
      <c r="A129" s="149"/>
      <c r="B129" s="150"/>
      <c r="C129" s="150" t="s">
        <v>143</v>
      </c>
      <c r="D129" s="151"/>
      <c r="E129" s="152">
        <v>50.182</v>
      </c>
      <c r="F129" s="152"/>
      <c r="G129" s="146"/>
      <c r="H129" s="153"/>
      <c r="I129" s="148"/>
      <c r="J129" s="153"/>
      <c r="K129" s="148"/>
    </row>
    <row r="130" spans="1:11" s="1" customFormat="1" ht="13.5" customHeight="1">
      <c r="A130" s="154">
        <v>25</v>
      </c>
      <c r="B130" s="155" t="s">
        <v>219</v>
      </c>
      <c r="C130" s="155" t="s">
        <v>220</v>
      </c>
      <c r="D130" s="156" t="s">
        <v>192</v>
      </c>
      <c r="E130" s="157">
        <v>0.015</v>
      </c>
      <c r="F130" s="157">
        <v>0</v>
      </c>
      <c r="G130" s="146">
        <f>E130*F130</f>
        <v>0</v>
      </c>
      <c r="H130" s="158">
        <v>1</v>
      </c>
      <c r="I130" s="148">
        <f>E130*H130</f>
        <v>0.015</v>
      </c>
      <c r="J130" s="158">
        <v>0</v>
      </c>
      <c r="K130" s="148">
        <f>E130*J130</f>
        <v>0</v>
      </c>
    </row>
    <row r="131" spans="1:11" s="1" customFormat="1" ht="13.5" customHeight="1">
      <c r="A131" s="149"/>
      <c r="B131" s="150"/>
      <c r="C131" s="150" t="s">
        <v>221</v>
      </c>
      <c r="D131" s="151"/>
      <c r="E131" s="152">
        <v>0.015</v>
      </c>
      <c r="F131" s="152"/>
      <c r="G131" s="146"/>
      <c r="H131" s="153"/>
      <c r="I131" s="148"/>
      <c r="J131" s="153"/>
      <c r="K131" s="148"/>
    </row>
    <row r="132" spans="1:11" s="1" customFormat="1" ht="13.5" customHeight="1">
      <c r="A132" s="142">
        <v>26</v>
      </c>
      <c r="B132" s="143" t="s">
        <v>222</v>
      </c>
      <c r="C132" s="143" t="s">
        <v>223</v>
      </c>
      <c r="D132" s="144" t="s">
        <v>134</v>
      </c>
      <c r="E132" s="145">
        <v>71.338</v>
      </c>
      <c r="F132" s="145">
        <v>0</v>
      </c>
      <c r="G132" s="146">
        <f>E132*F132</f>
        <v>0</v>
      </c>
      <c r="H132" s="147">
        <v>0.00089</v>
      </c>
      <c r="I132" s="148">
        <f>E132*H132</f>
        <v>0.06349081999999999</v>
      </c>
      <c r="J132" s="147">
        <v>0</v>
      </c>
      <c r="K132" s="148">
        <f>E132*J132</f>
        <v>0</v>
      </c>
    </row>
    <row r="133" spans="1:11" s="1" customFormat="1" ht="13.5" customHeight="1">
      <c r="A133" s="149"/>
      <c r="B133" s="150"/>
      <c r="C133" s="150" t="s">
        <v>224</v>
      </c>
      <c r="D133" s="151"/>
      <c r="E133" s="152">
        <v>0</v>
      </c>
      <c r="F133" s="152"/>
      <c r="G133" s="146"/>
      <c r="H133" s="153"/>
      <c r="I133" s="148"/>
      <c r="J133" s="153"/>
      <c r="K133" s="148"/>
    </row>
    <row r="134" spans="1:11" s="1" customFormat="1" ht="13.5" customHeight="1">
      <c r="A134" s="149"/>
      <c r="B134" s="150"/>
      <c r="C134" s="150" t="s">
        <v>225</v>
      </c>
      <c r="D134" s="151"/>
      <c r="E134" s="152">
        <v>0</v>
      </c>
      <c r="F134" s="152"/>
      <c r="G134" s="146"/>
      <c r="H134" s="153"/>
      <c r="I134" s="148"/>
      <c r="J134" s="153"/>
      <c r="K134" s="148"/>
    </row>
    <row r="135" spans="1:11" s="1" customFormat="1" ht="13.5" customHeight="1">
      <c r="A135" s="149"/>
      <c r="B135" s="150"/>
      <c r="C135" s="150" t="s">
        <v>226</v>
      </c>
      <c r="D135" s="151"/>
      <c r="E135" s="152">
        <v>0</v>
      </c>
      <c r="F135" s="152"/>
      <c r="G135" s="146"/>
      <c r="H135" s="153"/>
      <c r="I135" s="148"/>
      <c r="J135" s="153"/>
      <c r="K135" s="148"/>
    </row>
    <row r="136" spans="1:11" s="1" customFormat="1" ht="13.5" customHeight="1">
      <c r="A136" s="149"/>
      <c r="B136" s="150"/>
      <c r="C136" s="150" t="s">
        <v>136</v>
      </c>
      <c r="D136" s="151"/>
      <c r="E136" s="152">
        <v>0</v>
      </c>
      <c r="F136" s="152"/>
      <c r="G136" s="146"/>
      <c r="H136" s="153"/>
      <c r="I136" s="148"/>
      <c r="J136" s="153"/>
      <c r="K136" s="148"/>
    </row>
    <row r="137" spans="1:11" s="1" customFormat="1" ht="13.5" customHeight="1">
      <c r="A137" s="149"/>
      <c r="B137" s="150"/>
      <c r="C137" s="150" t="s">
        <v>227</v>
      </c>
      <c r="D137" s="151"/>
      <c r="E137" s="152">
        <v>52.95</v>
      </c>
      <c r="F137" s="152"/>
      <c r="G137" s="146"/>
      <c r="H137" s="153"/>
      <c r="I137" s="148"/>
      <c r="J137" s="153"/>
      <c r="K137" s="148"/>
    </row>
    <row r="138" spans="1:11" s="1" customFormat="1" ht="13.5" customHeight="1">
      <c r="A138" s="149"/>
      <c r="B138" s="150"/>
      <c r="C138" s="150" t="s">
        <v>228</v>
      </c>
      <c r="D138" s="151"/>
      <c r="E138" s="152">
        <v>0</v>
      </c>
      <c r="F138" s="152"/>
      <c r="G138" s="146"/>
      <c r="H138" s="153"/>
      <c r="I138" s="148"/>
      <c r="J138" s="153"/>
      <c r="K138" s="148"/>
    </row>
    <row r="139" spans="1:11" s="1" customFormat="1" ht="13.5" customHeight="1">
      <c r="A139" s="149"/>
      <c r="B139" s="150"/>
      <c r="C139" s="150" t="s">
        <v>229</v>
      </c>
      <c r="D139" s="151"/>
      <c r="E139" s="152">
        <v>18.3875</v>
      </c>
      <c r="F139" s="152"/>
      <c r="G139" s="146"/>
      <c r="H139" s="153"/>
      <c r="I139" s="148"/>
      <c r="J139" s="153"/>
      <c r="K139" s="148"/>
    </row>
    <row r="140" spans="1:11" s="1" customFormat="1" ht="13.5" customHeight="1">
      <c r="A140" s="149"/>
      <c r="B140" s="150"/>
      <c r="C140" s="150" t="s">
        <v>143</v>
      </c>
      <c r="D140" s="151"/>
      <c r="E140" s="152">
        <v>71.3375</v>
      </c>
      <c r="F140" s="152"/>
      <c r="G140" s="146"/>
      <c r="H140" s="153"/>
      <c r="I140" s="148"/>
      <c r="J140" s="153"/>
      <c r="K140" s="148"/>
    </row>
    <row r="141" spans="1:11" s="1" customFormat="1" ht="13.5" customHeight="1">
      <c r="A141" s="142">
        <v>27</v>
      </c>
      <c r="B141" s="143" t="s">
        <v>230</v>
      </c>
      <c r="C141" s="143" t="s">
        <v>231</v>
      </c>
      <c r="D141" s="144" t="s">
        <v>134</v>
      </c>
      <c r="E141" s="145">
        <v>50.182</v>
      </c>
      <c r="F141" s="145">
        <v>0</v>
      </c>
      <c r="G141" s="146">
        <f>E141*F141</f>
        <v>0</v>
      </c>
      <c r="H141" s="147">
        <v>0.00089</v>
      </c>
      <c r="I141" s="148">
        <f>E141*H141</f>
        <v>0.04466198</v>
      </c>
      <c r="J141" s="147">
        <v>0</v>
      </c>
      <c r="K141" s="148">
        <f>E141*J141</f>
        <v>0</v>
      </c>
    </row>
    <row r="142" spans="1:11" s="1" customFormat="1" ht="13.5" customHeight="1">
      <c r="A142" s="149"/>
      <c r="B142" s="150"/>
      <c r="C142" s="150" t="s">
        <v>232</v>
      </c>
      <c r="D142" s="151"/>
      <c r="E142" s="152">
        <v>0</v>
      </c>
      <c r="F142" s="152"/>
      <c r="G142" s="146"/>
      <c r="H142" s="153"/>
      <c r="I142" s="148"/>
      <c r="J142" s="153"/>
      <c r="K142" s="148"/>
    </row>
    <row r="143" spans="1:11" s="1" customFormat="1" ht="13.5" customHeight="1">
      <c r="A143" s="149"/>
      <c r="B143" s="150"/>
      <c r="C143" s="150" t="s">
        <v>212</v>
      </c>
      <c r="D143" s="151"/>
      <c r="E143" s="152">
        <v>0</v>
      </c>
      <c r="F143" s="152"/>
      <c r="G143" s="146"/>
      <c r="H143" s="153"/>
      <c r="I143" s="148"/>
      <c r="J143" s="153"/>
      <c r="K143" s="148"/>
    </row>
    <row r="144" spans="1:11" s="1" customFormat="1" ht="13.5" customHeight="1">
      <c r="A144" s="149"/>
      <c r="B144" s="150"/>
      <c r="C144" s="150" t="s">
        <v>136</v>
      </c>
      <c r="D144" s="151"/>
      <c r="E144" s="152">
        <v>0</v>
      </c>
      <c r="F144" s="152"/>
      <c r="G144" s="146"/>
      <c r="H144" s="153"/>
      <c r="I144" s="148"/>
      <c r="J144" s="153"/>
      <c r="K144" s="148"/>
    </row>
    <row r="145" spans="1:11" s="1" customFormat="1" ht="13.5" customHeight="1">
      <c r="A145" s="149"/>
      <c r="B145" s="150"/>
      <c r="C145" s="150" t="s">
        <v>213</v>
      </c>
      <c r="D145" s="151"/>
      <c r="E145" s="152">
        <v>20</v>
      </c>
      <c r="F145" s="152"/>
      <c r="G145" s="146"/>
      <c r="H145" s="153"/>
      <c r="I145" s="148"/>
      <c r="J145" s="153"/>
      <c r="K145" s="148"/>
    </row>
    <row r="146" spans="1:11" s="1" customFormat="1" ht="13.5" customHeight="1">
      <c r="A146" s="149"/>
      <c r="B146" s="150"/>
      <c r="C146" s="150" t="s">
        <v>138</v>
      </c>
      <c r="D146" s="151"/>
      <c r="E146" s="152">
        <v>0</v>
      </c>
      <c r="F146" s="152"/>
      <c r="G146" s="146"/>
      <c r="H146" s="153"/>
      <c r="I146" s="148"/>
      <c r="J146" s="153"/>
      <c r="K146" s="148"/>
    </row>
    <row r="147" spans="1:11" s="1" customFormat="1" ht="13.5" customHeight="1">
      <c r="A147" s="149"/>
      <c r="B147" s="150"/>
      <c r="C147" s="150" t="s">
        <v>214</v>
      </c>
      <c r="D147" s="151"/>
      <c r="E147" s="152">
        <v>10</v>
      </c>
      <c r="F147" s="152"/>
      <c r="G147" s="146"/>
      <c r="H147" s="153"/>
      <c r="I147" s="148"/>
      <c r="J147" s="153"/>
      <c r="K147" s="148"/>
    </row>
    <row r="148" spans="1:11" s="1" customFormat="1" ht="13.5" customHeight="1">
      <c r="A148" s="149"/>
      <c r="B148" s="150"/>
      <c r="C148" s="150" t="s">
        <v>215</v>
      </c>
      <c r="D148" s="151"/>
      <c r="E148" s="152">
        <v>0</v>
      </c>
      <c r="F148" s="152"/>
      <c r="G148" s="146"/>
      <c r="H148" s="153"/>
      <c r="I148" s="148"/>
      <c r="J148" s="153"/>
      <c r="K148" s="148"/>
    </row>
    <row r="149" spans="1:11" s="1" customFormat="1" ht="13.5" customHeight="1">
      <c r="A149" s="149"/>
      <c r="B149" s="150"/>
      <c r="C149" s="150" t="s">
        <v>216</v>
      </c>
      <c r="D149" s="151"/>
      <c r="E149" s="152">
        <v>2.057</v>
      </c>
      <c r="F149" s="152"/>
      <c r="G149" s="146"/>
      <c r="H149" s="153"/>
      <c r="I149" s="148"/>
      <c r="J149" s="153"/>
      <c r="K149" s="148"/>
    </row>
    <row r="150" spans="1:11" s="1" customFormat="1" ht="13.5" customHeight="1">
      <c r="A150" s="149"/>
      <c r="B150" s="150"/>
      <c r="C150" s="150" t="s">
        <v>217</v>
      </c>
      <c r="D150" s="151"/>
      <c r="E150" s="152">
        <v>0</v>
      </c>
      <c r="F150" s="152"/>
      <c r="G150" s="146"/>
      <c r="H150" s="153"/>
      <c r="I150" s="148"/>
      <c r="J150" s="153"/>
      <c r="K150" s="148"/>
    </row>
    <row r="151" spans="1:11" s="1" customFormat="1" ht="13.5" customHeight="1">
      <c r="A151" s="149"/>
      <c r="B151" s="150"/>
      <c r="C151" s="150" t="s">
        <v>218</v>
      </c>
      <c r="D151" s="151"/>
      <c r="E151" s="152">
        <v>18.125</v>
      </c>
      <c r="F151" s="152"/>
      <c r="G151" s="146"/>
      <c r="H151" s="153"/>
      <c r="I151" s="148"/>
      <c r="J151" s="153"/>
      <c r="K151" s="148"/>
    </row>
    <row r="152" spans="1:11" s="1" customFormat="1" ht="13.5" customHeight="1">
      <c r="A152" s="149"/>
      <c r="B152" s="150"/>
      <c r="C152" s="150" t="s">
        <v>143</v>
      </c>
      <c r="D152" s="151"/>
      <c r="E152" s="152">
        <v>50.182</v>
      </c>
      <c r="F152" s="152"/>
      <c r="G152" s="146"/>
      <c r="H152" s="153"/>
      <c r="I152" s="148"/>
      <c r="J152" s="153"/>
      <c r="K152" s="148"/>
    </row>
    <row r="153" spans="1:11" s="1" customFormat="1" ht="13.5" customHeight="1">
      <c r="A153" s="154">
        <v>28</v>
      </c>
      <c r="B153" s="155" t="s">
        <v>233</v>
      </c>
      <c r="C153" s="155" t="s">
        <v>234</v>
      </c>
      <c r="D153" s="156" t="s">
        <v>134</v>
      </c>
      <c r="E153" s="157">
        <v>57.709</v>
      </c>
      <c r="F153" s="157">
        <v>0</v>
      </c>
      <c r="G153" s="146">
        <f>E153*F153</f>
        <v>0</v>
      </c>
      <c r="H153" s="158">
        <v>0.0049</v>
      </c>
      <c r="I153" s="148">
        <f>E153*H153</f>
        <v>0.28277410000000003</v>
      </c>
      <c r="J153" s="158">
        <v>0</v>
      </c>
      <c r="K153" s="148">
        <f>E153*J153</f>
        <v>0</v>
      </c>
    </row>
    <row r="154" spans="1:11" s="1" customFormat="1" ht="13.5" customHeight="1">
      <c r="A154" s="149"/>
      <c r="B154" s="150"/>
      <c r="C154" s="150" t="s">
        <v>235</v>
      </c>
      <c r="D154" s="151"/>
      <c r="E154" s="152">
        <v>57.709</v>
      </c>
      <c r="F154" s="152"/>
      <c r="G154" s="146"/>
      <c r="H154" s="153"/>
      <c r="I154" s="148"/>
      <c r="J154" s="153"/>
      <c r="K154" s="148"/>
    </row>
    <row r="155" spans="1:11" s="1" customFormat="1" ht="13.5" customHeight="1">
      <c r="A155" s="142">
        <v>29</v>
      </c>
      <c r="B155" s="143" t="s">
        <v>236</v>
      </c>
      <c r="C155" s="143" t="s">
        <v>237</v>
      </c>
      <c r="D155" s="144" t="s">
        <v>134</v>
      </c>
      <c r="E155" s="145">
        <v>38.326</v>
      </c>
      <c r="F155" s="145">
        <v>0</v>
      </c>
      <c r="G155" s="146">
        <f>E155*F155</f>
        <v>0</v>
      </c>
      <c r="H155" s="147">
        <v>0.00036</v>
      </c>
      <c r="I155" s="148">
        <f>E155*H155</f>
        <v>0.013797360000000002</v>
      </c>
      <c r="J155" s="147">
        <v>0</v>
      </c>
      <c r="K155" s="148">
        <f>E155*J155</f>
        <v>0</v>
      </c>
    </row>
    <row r="156" spans="1:11" s="1" customFormat="1" ht="13.5" customHeight="1">
      <c r="A156" s="149"/>
      <c r="B156" s="150"/>
      <c r="C156" s="150" t="s">
        <v>238</v>
      </c>
      <c r="D156" s="151"/>
      <c r="E156" s="152">
        <v>0</v>
      </c>
      <c r="F156" s="152"/>
      <c r="G156" s="146"/>
      <c r="H156" s="153"/>
      <c r="I156" s="148"/>
      <c r="J156" s="153"/>
      <c r="K156" s="148"/>
    </row>
    <row r="157" spans="1:11" s="1" customFormat="1" ht="13.5" customHeight="1">
      <c r="A157" s="149"/>
      <c r="B157" s="150"/>
      <c r="C157" s="150" t="s">
        <v>136</v>
      </c>
      <c r="D157" s="151"/>
      <c r="E157" s="152">
        <v>0</v>
      </c>
      <c r="F157" s="152"/>
      <c r="G157" s="146"/>
      <c r="H157" s="153"/>
      <c r="I157" s="148"/>
      <c r="J157" s="153"/>
      <c r="K157" s="148"/>
    </row>
    <row r="158" spans="1:11" s="1" customFormat="1" ht="13.5" customHeight="1">
      <c r="A158" s="149"/>
      <c r="B158" s="150"/>
      <c r="C158" s="150" t="s">
        <v>239</v>
      </c>
      <c r="D158" s="151"/>
      <c r="E158" s="152">
        <v>28.6176</v>
      </c>
      <c r="F158" s="152"/>
      <c r="G158" s="146"/>
      <c r="H158" s="153"/>
      <c r="I158" s="148"/>
      <c r="J158" s="153"/>
      <c r="K158" s="148"/>
    </row>
    <row r="159" spans="1:11" s="1" customFormat="1" ht="13.5" customHeight="1">
      <c r="A159" s="149"/>
      <c r="B159" s="150"/>
      <c r="C159" s="150" t="s">
        <v>138</v>
      </c>
      <c r="D159" s="151"/>
      <c r="E159" s="152">
        <v>0</v>
      </c>
      <c r="F159" s="152"/>
      <c r="G159" s="146"/>
      <c r="H159" s="153"/>
      <c r="I159" s="148"/>
      <c r="J159" s="153"/>
      <c r="K159" s="148"/>
    </row>
    <row r="160" spans="1:11" s="1" customFormat="1" ht="13.5" customHeight="1">
      <c r="A160" s="149"/>
      <c r="B160" s="150"/>
      <c r="C160" s="150" t="s">
        <v>240</v>
      </c>
      <c r="D160" s="151"/>
      <c r="E160" s="152">
        <v>9.7086</v>
      </c>
      <c r="F160" s="152"/>
      <c r="G160" s="146"/>
      <c r="H160" s="153"/>
      <c r="I160" s="148"/>
      <c r="J160" s="153"/>
      <c r="K160" s="148"/>
    </row>
    <row r="161" spans="1:11" s="1" customFormat="1" ht="13.5" customHeight="1">
      <c r="A161" s="149"/>
      <c r="B161" s="150"/>
      <c r="C161" s="150" t="s">
        <v>143</v>
      </c>
      <c r="D161" s="151"/>
      <c r="E161" s="152">
        <v>38.3262</v>
      </c>
      <c r="F161" s="152"/>
      <c r="G161" s="146"/>
      <c r="H161" s="153"/>
      <c r="I161" s="148"/>
      <c r="J161" s="153"/>
      <c r="K161" s="148"/>
    </row>
    <row r="162" spans="1:11" s="1" customFormat="1" ht="13.5" customHeight="1">
      <c r="A162" s="154">
        <v>30</v>
      </c>
      <c r="B162" s="155" t="s">
        <v>241</v>
      </c>
      <c r="C162" s="155" t="s">
        <v>242</v>
      </c>
      <c r="D162" s="156" t="s">
        <v>134</v>
      </c>
      <c r="E162" s="157">
        <v>44.075</v>
      </c>
      <c r="F162" s="157">
        <v>0</v>
      </c>
      <c r="G162" s="146">
        <f>E162*F162</f>
        <v>0</v>
      </c>
      <c r="H162" s="158">
        <v>0.0052</v>
      </c>
      <c r="I162" s="148">
        <f>E162*H162</f>
        <v>0.22919</v>
      </c>
      <c r="J162" s="158">
        <v>0</v>
      </c>
      <c r="K162" s="148">
        <f>E162*J162</f>
        <v>0</v>
      </c>
    </row>
    <row r="163" spans="1:11" s="1" customFormat="1" ht="13.5" customHeight="1">
      <c r="A163" s="149"/>
      <c r="B163" s="150"/>
      <c r="C163" s="150" t="s">
        <v>243</v>
      </c>
      <c r="D163" s="151"/>
      <c r="E163" s="152">
        <v>44.075</v>
      </c>
      <c r="F163" s="152"/>
      <c r="G163" s="146"/>
      <c r="H163" s="153"/>
      <c r="I163" s="148"/>
      <c r="J163" s="153"/>
      <c r="K163" s="148"/>
    </row>
    <row r="164" spans="1:11" s="1" customFormat="1" ht="13.5" customHeight="1">
      <c r="A164" s="142">
        <v>31</v>
      </c>
      <c r="B164" s="143" t="s">
        <v>244</v>
      </c>
      <c r="C164" s="143" t="s">
        <v>245</v>
      </c>
      <c r="D164" s="144" t="s">
        <v>134</v>
      </c>
      <c r="E164" s="145">
        <v>713.375</v>
      </c>
      <c r="F164" s="145">
        <v>0</v>
      </c>
      <c r="G164" s="146">
        <f>E164*F164</f>
        <v>0</v>
      </c>
      <c r="H164" s="147">
        <v>0.00019</v>
      </c>
      <c r="I164" s="148">
        <f>E164*H164</f>
        <v>0.13554125</v>
      </c>
      <c r="J164" s="147">
        <v>0</v>
      </c>
      <c r="K164" s="148">
        <f>E164*J164</f>
        <v>0</v>
      </c>
    </row>
    <row r="165" spans="1:11" s="1" customFormat="1" ht="13.5" customHeight="1">
      <c r="A165" s="149"/>
      <c r="B165" s="150"/>
      <c r="C165" s="150" t="s">
        <v>136</v>
      </c>
      <c r="D165" s="151"/>
      <c r="E165" s="152">
        <v>0</v>
      </c>
      <c r="F165" s="152"/>
      <c r="G165" s="146"/>
      <c r="H165" s="153"/>
      <c r="I165" s="148"/>
      <c r="J165" s="153"/>
      <c r="K165" s="148"/>
    </row>
    <row r="166" spans="1:11" s="1" customFormat="1" ht="13.5" customHeight="1">
      <c r="A166" s="149"/>
      <c r="B166" s="150"/>
      <c r="C166" s="150" t="s">
        <v>246</v>
      </c>
      <c r="D166" s="151"/>
      <c r="E166" s="152">
        <v>529.5</v>
      </c>
      <c r="F166" s="152"/>
      <c r="G166" s="146"/>
      <c r="H166" s="153"/>
      <c r="I166" s="148"/>
      <c r="J166" s="153"/>
      <c r="K166" s="148"/>
    </row>
    <row r="167" spans="1:11" s="1" customFormat="1" ht="13.5" customHeight="1">
      <c r="A167" s="149"/>
      <c r="B167" s="150"/>
      <c r="C167" s="150" t="s">
        <v>228</v>
      </c>
      <c r="D167" s="151"/>
      <c r="E167" s="152">
        <v>0</v>
      </c>
      <c r="F167" s="152"/>
      <c r="G167" s="146"/>
      <c r="H167" s="153"/>
      <c r="I167" s="148"/>
      <c r="J167" s="153"/>
      <c r="K167" s="148"/>
    </row>
    <row r="168" spans="1:11" s="1" customFormat="1" ht="13.5" customHeight="1">
      <c r="A168" s="149"/>
      <c r="B168" s="150"/>
      <c r="C168" s="150" t="s">
        <v>247</v>
      </c>
      <c r="D168" s="151"/>
      <c r="E168" s="152">
        <v>183.875</v>
      </c>
      <c r="F168" s="152"/>
      <c r="G168" s="146"/>
      <c r="H168" s="153"/>
      <c r="I168" s="148"/>
      <c r="J168" s="153"/>
      <c r="K168" s="148"/>
    </row>
    <row r="169" spans="1:11" s="1" customFormat="1" ht="13.5" customHeight="1">
      <c r="A169" s="149"/>
      <c r="B169" s="150"/>
      <c r="C169" s="150" t="s">
        <v>143</v>
      </c>
      <c r="D169" s="151"/>
      <c r="E169" s="152">
        <v>713.375</v>
      </c>
      <c r="F169" s="152"/>
      <c r="G169" s="146"/>
      <c r="H169" s="153"/>
      <c r="I169" s="148"/>
      <c r="J169" s="153"/>
      <c r="K169" s="148"/>
    </row>
    <row r="170" spans="1:11" s="1" customFormat="1" ht="13.5" customHeight="1">
      <c r="A170" s="154">
        <v>32</v>
      </c>
      <c r="B170" s="155" t="s">
        <v>248</v>
      </c>
      <c r="C170" s="155" t="s">
        <v>249</v>
      </c>
      <c r="D170" s="156" t="s">
        <v>134</v>
      </c>
      <c r="E170" s="157">
        <v>820.381</v>
      </c>
      <c r="F170" s="157">
        <v>0</v>
      </c>
      <c r="G170" s="146">
        <f>E170*F170</f>
        <v>0</v>
      </c>
      <c r="H170" s="158">
        <v>0.00152</v>
      </c>
      <c r="I170" s="148">
        <f>E170*H170</f>
        <v>1.24697912</v>
      </c>
      <c r="J170" s="158">
        <v>0</v>
      </c>
      <c r="K170" s="148">
        <f>E170*J170</f>
        <v>0</v>
      </c>
    </row>
    <row r="171" spans="1:11" s="1" customFormat="1" ht="13.5" customHeight="1">
      <c r="A171" s="149"/>
      <c r="B171" s="150"/>
      <c r="C171" s="150" t="s">
        <v>250</v>
      </c>
      <c r="D171" s="151"/>
      <c r="E171" s="152">
        <v>820.381</v>
      </c>
      <c r="F171" s="152"/>
      <c r="G171" s="146"/>
      <c r="H171" s="153"/>
      <c r="I171" s="148"/>
      <c r="J171" s="153"/>
      <c r="K171" s="148"/>
    </row>
    <row r="172" spans="1:11" s="1" customFormat="1" ht="24" customHeight="1">
      <c r="A172" s="142">
        <v>33</v>
      </c>
      <c r="B172" s="143" t="s">
        <v>251</v>
      </c>
      <c r="C172" s="143" t="s">
        <v>252</v>
      </c>
      <c r="D172" s="144" t="s">
        <v>253</v>
      </c>
      <c r="E172" s="145">
        <v>2903.423</v>
      </c>
      <c r="F172" s="145">
        <v>0</v>
      </c>
      <c r="G172" s="146">
        <f>E172*F172</f>
        <v>0</v>
      </c>
      <c r="H172" s="147">
        <v>0</v>
      </c>
      <c r="I172" s="148">
        <f>E172*H172</f>
        <v>0</v>
      </c>
      <c r="J172" s="147">
        <v>0</v>
      </c>
      <c r="K172" s="148">
        <f>E172*J172</f>
        <v>0</v>
      </c>
    </row>
    <row r="173" spans="1:11" s="1" customFormat="1" ht="13.5" customHeight="1">
      <c r="A173" s="149"/>
      <c r="B173" s="150"/>
      <c r="C173" s="150" t="s">
        <v>136</v>
      </c>
      <c r="D173" s="151"/>
      <c r="E173" s="152">
        <v>0</v>
      </c>
      <c r="F173" s="152"/>
      <c r="G173" s="146"/>
      <c r="H173" s="153"/>
      <c r="I173" s="148"/>
      <c r="J173" s="153"/>
      <c r="K173" s="148"/>
    </row>
    <row r="174" spans="1:11" s="1" customFormat="1" ht="13.5" customHeight="1">
      <c r="A174" s="149"/>
      <c r="B174" s="150"/>
      <c r="C174" s="150" t="s">
        <v>254</v>
      </c>
      <c r="D174" s="151"/>
      <c r="E174" s="152">
        <v>1482.792</v>
      </c>
      <c r="F174" s="152"/>
      <c r="G174" s="146"/>
      <c r="H174" s="153"/>
      <c r="I174" s="148"/>
      <c r="J174" s="153"/>
      <c r="K174" s="148"/>
    </row>
    <row r="175" spans="1:11" s="1" customFormat="1" ht="13.5" customHeight="1">
      <c r="A175" s="149"/>
      <c r="B175" s="150"/>
      <c r="C175" s="150" t="s">
        <v>255</v>
      </c>
      <c r="D175" s="151"/>
      <c r="E175" s="152">
        <v>497.216</v>
      </c>
      <c r="F175" s="152"/>
      <c r="G175" s="146"/>
      <c r="H175" s="153"/>
      <c r="I175" s="148"/>
      <c r="J175" s="153"/>
      <c r="K175" s="148"/>
    </row>
    <row r="176" spans="1:11" s="1" customFormat="1" ht="13.5" customHeight="1">
      <c r="A176" s="149"/>
      <c r="B176" s="150"/>
      <c r="C176" s="150" t="s">
        <v>256</v>
      </c>
      <c r="D176" s="151"/>
      <c r="E176" s="152">
        <v>159.99</v>
      </c>
      <c r="F176" s="152"/>
      <c r="G176" s="146"/>
      <c r="H176" s="153"/>
      <c r="I176" s="148"/>
      <c r="J176" s="153"/>
      <c r="K176" s="148"/>
    </row>
    <row r="177" spans="1:11" s="1" customFormat="1" ht="13.5" customHeight="1">
      <c r="A177" s="149"/>
      <c r="B177" s="150"/>
      <c r="C177" s="150" t="s">
        <v>138</v>
      </c>
      <c r="D177" s="151"/>
      <c r="E177" s="152">
        <v>0</v>
      </c>
      <c r="F177" s="152"/>
      <c r="G177" s="146"/>
      <c r="H177" s="153"/>
      <c r="I177" s="148"/>
      <c r="J177" s="153"/>
      <c r="K177" s="148"/>
    </row>
    <row r="178" spans="1:11" s="1" customFormat="1" ht="13.5" customHeight="1">
      <c r="A178" s="149"/>
      <c r="B178" s="150"/>
      <c r="C178" s="150" t="s">
        <v>257</v>
      </c>
      <c r="D178" s="151"/>
      <c r="E178" s="152">
        <v>482.484</v>
      </c>
      <c r="F178" s="152"/>
      <c r="G178" s="146"/>
      <c r="H178" s="153"/>
      <c r="I178" s="148"/>
      <c r="J178" s="153"/>
      <c r="K178" s="148"/>
    </row>
    <row r="179" spans="1:11" s="1" customFormat="1" ht="13.5" customHeight="1">
      <c r="A179" s="149"/>
      <c r="B179" s="150"/>
      <c r="C179" s="150" t="s">
        <v>258</v>
      </c>
      <c r="D179" s="151"/>
      <c r="E179" s="152">
        <v>135.7376</v>
      </c>
      <c r="F179" s="152"/>
      <c r="G179" s="146"/>
      <c r="H179" s="153"/>
      <c r="I179" s="148"/>
      <c r="J179" s="153"/>
      <c r="K179" s="148"/>
    </row>
    <row r="180" spans="1:11" s="1" customFormat="1" ht="13.5" customHeight="1">
      <c r="A180" s="149"/>
      <c r="B180" s="150"/>
      <c r="C180" s="150" t="s">
        <v>259</v>
      </c>
      <c r="D180" s="151"/>
      <c r="E180" s="152">
        <v>145.203</v>
      </c>
      <c r="F180" s="152"/>
      <c r="G180" s="146"/>
      <c r="H180" s="153"/>
      <c r="I180" s="148"/>
      <c r="J180" s="153"/>
      <c r="K180" s="148"/>
    </row>
    <row r="181" spans="1:11" s="1" customFormat="1" ht="13.5" customHeight="1">
      <c r="A181" s="149"/>
      <c r="B181" s="150"/>
      <c r="C181" s="150" t="s">
        <v>143</v>
      </c>
      <c r="D181" s="151"/>
      <c r="E181" s="152">
        <v>2903.4226</v>
      </c>
      <c r="F181" s="152"/>
      <c r="G181" s="146"/>
      <c r="H181" s="153"/>
      <c r="I181" s="148"/>
      <c r="J181" s="153"/>
      <c r="K181" s="148"/>
    </row>
    <row r="182" spans="1:11" s="1" customFormat="1" ht="13.5" customHeight="1">
      <c r="A182" s="154">
        <v>34</v>
      </c>
      <c r="B182" s="155" t="s">
        <v>260</v>
      </c>
      <c r="C182" s="155" t="s">
        <v>261</v>
      </c>
      <c r="D182" s="156" t="s">
        <v>253</v>
      </c>
      <c r="E182" s="157">
        <v>3048.594</v>
      </c>
      <c r="F182" s="157">
        <v>0</v>
      </c>
      <c r="G182" s="146">
        <f>E182*F182</f>
        <v>0</v>
      </c>
      <c r="H182" s="158">
        <v>5E-05</v>
      </c>
      <c r="I182" s="148">
        <f>E182*H182</f>
        <v>0.1524297</v>
      </c>
      <c r="J182" s="158">
        <v>0</v>
      </c>
      <c r="K182" s="148">
        <f>E182*J182</f>
        <v>0</v>
      </c>
    </row>
    <row r="183" spans="1:11" s="1" customFormat="1" ht="13.5" customHeight="1">
      <c r="A183" s="149"/>
      <c r="B183" s="150"/>
      <c r="C183" s="150" t="s">
        <v>262</v>
      </c>
      <c r="D183" s="151"/>
      <c r="E183" s="152">
        <v>3048.594</v>
      </c>
      <c r="F183" s="152"/>
      <c r="G183" s="146"/>
      <c r="H183" s="153"/>
      <c r="I183" s="148"/>
      <c r="J183" s="153"/>
      <c r="K183" s="148"/>
    </row>
    <row r="184" spans="1:11" s="1" customFormat="1" ht="13.5" customHeight="1">
      <c r="A184" s="142">
        <v>35</v>
      </c>
      <c r="B184" s="143" t="s">
        <v>263</v>
      </c>
      <c r="C184" s="143" t="s">
        <v>264</v>
      </c>
      <c r="D184" s="144" t="s">
        <v>156</v>
      </c>
      <c r="E184" s="145">
        <v>67</v>
      </c>
      <c r="F184" s="145">
        <v>0</v>
      </c>
      <c r="G184" s="146">
        <f aca="true" t="shared" si="3" ref="G184:G190">E184*F184</f>
        <v>0</v>
      </c>
      <c r="H184" s="147">
        <v>0.00111</v>
      </c>
      <c r="I184" s="148">
        <f aca="true" t="shared" si="4" ref="I184:I190">E184*H184</f>
        <v>0.07437</v>
      </c>
      <c r="J184" s="147">
        <v>0</v>
      </c>
      <c r="K184" s="148">
        <f aca="true" t="shared" si="5" ref="K184:K190">E184*J184</f>
        <v>0</v>
      </c>
    </row>
    <row r="185" spans="1:11" s="1" customFormat="1" ht="13.5" customHeight="1">
      <c r="A185" s="142">
        <v>36</v>
      </c>
      <c r="B185" s="143" t="s">
        <v>265</v>
      </c>
      <c r="C185" s="143" t="s">
        <v>266</v>
      </c>
      <c r="D185" s="144" t="s">
        <v>156</v>
      </c>
      <c r="E185" s="145">
        <v>63</v>
      </c>
      <c r="F185" s="145">
        <v>0</v>
      </c>
      <c r="G185" s="146">
        <f t="shared" si="3"/>
        <v>0</v>
      </c>
      <c r="H185" s="147">
        <v>0.00111</v>
      </c>
      <c r="I185" s="148">
        <f t="shared" si="4"/>
        <v>0.06993</v>
      </c>
      <c r="J185" s="147">
        <v>0</v>
      </c>
      <c r="K185" s="148">
        <f t="shared" si="5"/>
        <v>0</v>
      </c>
    </row>
    <row r="186" spans="1:11" s="1" customFormat="1" ht="13.5" customHeight="1">
      <c r="A186" s="142">
        <v>37</v>
      </c>
      <c r="B186" s="143" t="s">
        <v>267</v>
      </c>
      <c r="C186" s="143" t="s">
        <v>268</v>
      </c>
      <c r="D186" s="144" t="s">
        <v>156</v>
      </c>
      <c r="E186" s="145">
        <v>4</v>
      </c>
      <c r="F186" s="145">
        <v>0</v>
      </c>
      <c r="G186" s="146">
        <f t="shared" si="3"/>
        <v>0</v>
      </c>
      <c r="H186" s="147">
        <v>0.00111</v>
      </c>
      <c r="I186" s="148">
        <f t="shared" si="4"/>
        <v>0.00444</v>
      </c>
      <c r="J186" s="147">
        <v>0</v>
      </c>
      <c r="K186" s="148">
        <f t="shared" si="5"/>
        <v>0</v>
      </c>
    </row>
    <row r="187" spans="1:11" s="1" customFormat="1" ht="13.5" customHeight="1">
      <c r="A187" s="142">
        <v>38</v>
      </c>
      <c r="B187" s="143" t="s">
        <v>269</v>
      </c>
      <c r="C187" s="143" t="s">
        <v>270</v>
      </c>
      <c r="D187" s="144" t="s">
        <v>156</v>
      </c>
      <c r="E187" s="145">
        <v>116</v>
      </c>
      <c r="F187" s="145">
        <v>0</v>
      </c>
      <c r="G187" s="146">
        <f t="shared" si="3"/>
        <v>0</v>
      </c>
      <c r="H187" s="147">
        <v>0.00222</v>
      </c>
      <c r="I187" s="148">
        <f t="shared" si="4"/>
        <v>0.25752</v>
      </c>
      <c r="J187" s="147">
        <v>0</v>
      </c>
      <c r="K187" s="148">
        <f t="shared" si="5"/>
        <v>0</v>
      </c>
    </row>
    <row r="188" spans="1:11" s="1" customFormat="1" ht="13.5" customHeight="1">
      <c r="A188" s="142">
        <v>39</v>
      </c>
      <c r="B188" s="143" t="s">
        <v>271</v>
      </c>
      <c r="C188" s="143" t="s">
        <v>272</v>
      </c>
      <c r="D188" s="144" t="s">
        <v>156</v>
      </c>
      <c r="E188" s="145">
        <v>38</v>
      </c>
      <c r="F188" s="145">
        <v>0</v>
      </c>
      <c r="G188" s="146">
        <f t="shared" si="3"/>
        <v>0</v>
      </c>
      <c r="H188" s="147">
        <v>0.00278</v>
      </c>
      <c r="I188" s="148">
        <f t="shared" si="4"/>
        <v>0.10564</v>
      </c>
      <c r="J188" s="147">
        <v>0</v>
      </c>
      <c r="K188" s="148">
        <f t="shared" si="5"/>
        <v>0</v>
      </c>
    </row>
    <row r="189" spans="1:11" s="1" customFormat="1" ht="13.5" customHeight="1">
      <c r="A189" s="142">
        <v>40</v>
      </c>
      <c r="B189" s="143" t="s">
        <v>273</v>
      </c>
      <c r="C189" s="143" t="s">
        <v>274</v>
      </c>
      <c r="D189" s="144" t="s">
        <v>156</v>
      </c>
      <c r="E189" s="145">
        <v>4</v>
      </c>
      <c r="F189" s="145">
        <v>0</v>
      </c>
      <c r="G189" s="146">
        <f t="shared" si="3"/>
        <v>0</v>
      </c>
      <c r="H189" s="147">
        <v>0.00111</v>
      </c>
      <c r="I189" s="148">
        <f t="shared" si="4"/>
        <v>0.00444</v>
      </c>
      <c r="J189" s="147">
        <v>0</v>
      </c>
      <c r="K189" s="148">
        <f t="shared" si="5"/>
        <v>0</v>
      </c>
    </row>
    <row r="190" spans="1:11" s="1" customFormat="1" ht="13.5" customHeight="1">
      <c r="A190" s="142">
        <v>41</v>
      </c>
      <c r="B190" s="143" t="s">
        <v>275</v>
      </c>
      <c r="C190" s="143" t="s">
        <v>276</v>
      </c>
      <c r="D190" s="144" t="s">
        <v>134</v>
      </c>
      <c r="E190" s="145">
        <v>713.375</v>
      </c>
      <c r="F190" s="145">
        <v>0</v>
      </c>
      <c r="G190" s="146">
        <f t="shared" si="3"/>
        <v>0</v>
      </c>
      <c r="H190" s="147">
        <v>0</v>
      </c>
      <c r="I190" s="148">
        <f t="shared" si="4"/>
        <v>0</v>
      </c>
      <c r="J190" s="147">
        <v>0</v>
      </c>
      <c r="K190" s="148">
        <f t="shared" si="5"/>
        <v>0</v>
      </c>
    </row>
    <row r="191" spans="1:11" s="1" customFormat="1" ht="13.5" customHeight="1">
      <c r="A191" s="149"/>
      <c r="B191" s="150"/>
      <c r="C191" s="150" t="s">
        <v>136</v>
      </c>
      <c r="D191" s="151"/>
      <c r="E191" s="152">
        <v>0</v>
      </c>
      <c r="F191" s="152"/>
      <c r="G191" s="146"/>
      <c r="H191" s="153"/>
      <c r="I191" s="148"/>
      <c r="J191" s="153"/>
      <c r="K191" s="148"/>
    </row>
    <row r="192" spans="1:11" s="1" customFormat="1" ht="13.5" customHeight="1">
      <c r="A192" s="149"/>
      <c r="B192" s="150"/>
      <c r="C192" s="150" t="s">
        <v>246</v>
      </c>
      <c r="D192" s="151"/>
      <c r="E192" s="152">
        <v>529.5</v>
      </c>
      <c r="F192" s="152"/>
      <c r="G192" s="146"/>
      <c r="H192" s="153"/>
      <c r="I192" s="148"/>
      <c r="J192" s="153"/>
      <c r="K192" s="148"/>
    </row>
    <row r="193" spans="1:11" s="1" customFormat="1" ht="13.5" customHeight="1">
      <c r="A193" s="149"/>
      <c r="B193" s="150"/>
      <c r="C193" s="150" t="s">
        <v>228</v>
      </c>
      <c r="D193" s="151"/>
      <c r="E193" s="152">
        <v>0</v>
      </c>
      <c r="F193" s="152"/>
      <c r="G193" s="146"/>
      <c r="H193" s="153"/>
      <c r="I193" s="148"/>
      <c r="J193" s="153"/>
      <c r="K193" s="148"/>
    </row>
    <row r="194" spans="1:11" s="1" customFormat="1" ht="13.5" customHeight="1">
      <c r="A194" s="149"/>
      <c r="B194" s="150"/>
      <c r="C194" s="150" t="s">
        <v>247</v>
      </c>
      <c r="D194" s="151"/>
      <c r="E194" s="152">
        <v>183.875</v>
      </c>
      <c r="F194" s="152"/>
      <c r="G194" s="146"/>
      <c r="H194" s="153"/>
      <c r="I194" s="148"/>
      <c r="J194" s="153"/>
      <c r="K194" s="148"/>
    </row>
    <row r="195" spans="1:11" s="1" customFormat="1" ht="13.5" customHeight="1">
      <c r="A195" s="149"/>
      <c r="B195" s="150"/>
      <c r="C195" s="150" t="s">
        <v>143</v>
      </c>
      <c r="D195" s="151"/>
      <c r="E195" s="152">
        <v>713.375</v>
      </c>
      <c r="F195" s="152"/>
      <c r="G195" s="146"/>
      <c r="H195" s="153"/>
      <c r="I195" s="148"/>
      <c r="J195" s="153"/>
      <c r="K195" s="148"/>
    </row>
    <row r="196" spans="1:11" s="1" customFormat="1" ht="13.5" customHeight="1">
      <c r="A196" s="154">
        <v>42</v>
      </c>
      <c r="B196" s="155" t="s">
        <v>277</v>
      </c>
      <c r="C196" s="155" t="s">
        <v>278</v>
      </c>
      <c r="D196" s="156" t="s">
        <v>134</v>
      </c>
      <c r="E196" s="157">
        <v>784.713</v>
      </c>
      <c r="F196" s="157">
        <v>0</v>
      </c>
      <c r="G196" s="146">
        <f>E196*F196</f>
        <v>0</v>
      </c>
      <c r="H196" s="158">
        <v>0.0003</v>
      </c>
      <c r="I196" s="148">
        <f>E196*H196</f>
        <v>0.23541389999999998</v>
      </c>
      <c r="J196" s="158">
        <v>0</v>
      </c>
      <c r="K196" s="148">
        <f>E196*J196</f>
        <v>0</v>
      </c>
    </row>
    <row r="197" spans="1:11" s="1" customFormat="1" ht="13.5" customHeight="1">
      <c r="A197" s="149"/>
      <c r="B197" s="150"/>
      <c r="C197" s="150" t="s">
        <v>279</v>
      </c>
      <c r="D197" s="151"/>
      <c r="E197" s="152">
        <v>784.713</v>
      </c>
      <c r="F197" s="152"/>
      <c r="G197" s="146"/>
      <c r="H197" s="153"/>
      <c r="I197" s="148"/>
      <c r="J197" s="153"/>
      <c r="K197" s="148"/>
    </row>
    <row r="198" spans="1:11" s="1" customFormat="1" ht="13.5" customHeight="1">
      <c r="A198" s="142">
        <v>43</v>
      </c>
      <c r="B198" s="143" t="s">
        <v>280</v>
      </c>
      <c r="C198" s="143" t="s">
        <v>281</v>
      </c>
      <c r="D198" s="144" t="s">
        <v>253</v>
      </c>
      <c r="E198" s="145">
        <v>5</v>
      </c>
      <c r="F198" s="145">
        <v>0</v>
      </c>
      <c r="G198" s="146">
        <f>E198*F198</f>
        <v>0</v>
      </c>
      <c r="H198" s="147">
        <v>0</v>
      </c>
      <c r="I198" s="148">
        <f>E198*H198</f>
        <v>0</v>
      </c>
      <c r="J198" s="147">
        <v>0</v>
      </c>
      <c r="K198" s="148">
        <f>E198*J198</f>
        <v>0</v>
      </c>
    </row>
    <row r="199" spans="1:11" s="1" customFormat="1" ht="13.5" customHeight="1">
      <c r="A199" s="149"/>
      <c r="B199" s="150"/>
      <c r="C199" s="150" t="s">
        <v>282</v>
      </c>
      <c r="D199" s="151"/>
      <c r="E199" s="152">
        <v>0</v>
      </c>
      <c r="F199" s="152"/>
      <c r="G199" s="146"/>
      <c r="H199" s="153"/>
      <c r="I199" s="148"/>
      <c r="J199" s="153"/>
      <c r="K199" s="148"/>
    </row>
    <row r="200" spans="1:11" s="1" customFormat="1" ht="13.5" customHeight="1">
      <c r="A200" s="149"/>
      <c r="B200" s="150"/>
      <c r="C200" s="150" t="s">
        <v>52</v>
      </c>
      <c r="D200" s="151"/>
      <c r="E200" s="152">
        <v>5</v>
      </c>
      <c r="F200" s="152"/>
      <c r="G200" s="146"/>
      <c r="H200" s="153"/>
      <c r="I200" s="148"/>
      <c r="J200" s="153"/>
      <c r="K200" s="148"/>
    </row>
    <row r="201" spans="1:11" s="1" customFormat="1" ht="13.5" customHeight="1">
      <c r="A201" s="142">
        <v>44</v>
      </c>
      <c r="B201" s="143" t="s">
        <v>283</v>
      </c>
      <c r="C201" s="143" t="s">
        <v>284</v>
      </c>
      <c r="D201" s="144" t="s">
        <v>253</v>
      </c>
      <c r="E201" s="145">
        <v>4</v>
      </c>
      <c r="F201" s="145">
        <v>0</v>
      </c>
      <c r="G201" s="146">
        <f>E201*F201</f>
        <v>0</v>
      </c>
      <c r="H201" s="147">
        <v>0</v>
      </c>
      <c r="I201" s="148">
        <f>E201*H201</f>
        <v>0</v>
      </c>
      <c r="J201" s="147">
        <v>0</v>
      </c>
      <c r="K201" s="148">
        <f>E201*J201</f>
        <v>0</v>
      </c>
    </row>
    <row r="202" spans="1:11" s="1" customFormat="1" ht="13.5" customHeight="1">
      <c r="A202" s="149"/>
      <c r="B202" s="150"/>
      <c r="C202" s="150" t="s">
        <v>285</v>
      </c>
      <c r="D202" s="151"/>
      <c r="E202" s="152">
        <v>0</v>
      </c>
      <c r="F202" s="152"/>
      <c r="G202" s="146"/>
      <c r="H202" s="153"/>
      <c r="I202" s="148"/>
      <c r="J202" s="153"/>
      <c r="K202" s="148"/>
    </row>
    <row r="203" spans="1:11" s="1" customFormat="1" ht="13.5" customHeight="1">
      <c r="A203" s="149"/>
      <c r="B203" s="150"/>
      <c r="C203" s="150" t="s">
        <v>48</v>
      </c>
      <c r="D203" s="151"/>
      <c r="E203" s="152">
        <v>4</v>
      </c>
      <c r="F203" s="152"/>
      <c r="G203" s="146"/>
      <c r="H203" s="153"/>
      <c r="I203" s="148"/>
      <c r="J203" s="153"/>
      <c r="K203" s="148"/>
    </row>
    <row r="204" spans="1:11" s="1" customFormat="1" ht="13.5" customHeight="1">
      <c r="A204" s="142">
        <v>45</v>
      </c>
      <c r="B204" s="143" t="s">
        <v>286</v>
      </c>
      <c r="C204" s="143" t="s">
        <v>287</v>
      </c>
      <c r="D204" s="144" t="s">
        <v>192</v>
      </c>
      <c r="E204" s="145">
        <v>2.936</v>
      </c>
      <c r="F204" s="145">
        <v>0</v>
      </c>
      <c r="G204" s="146">
        <f>E204*F204</f>
        <v>0</v>
      </c>
      <c r="H204" s="147">
        <v>0</v>
      </c>
      <c r="I204" s="148">
        <f>E204*H204</f>
        <v>0</v>
      </c>
      <c r="J204" s="147">
        <v>0</v>
      </c>
      <c r="K204" s="148">
        <f>E204*J204</f>
        <v>0</v>
      </c>
    </row>
    <row r="205" spans="1:11" s="1" customFormat="1" ht="13.5" customHeight="1">
      <c r="A205" s="139"/>
      <c r="B205" s="114" t="s">
        <v>109</v>
      </c>
      <c r="C205" s="114" t="s">
        <v>110</v>
      </c>
      <c r="D205" s="140"/>
      <c r="E205" s="138"/>
      <c r="F205" s="138"/>
      <c r="G205" s="115">
        <f>SUM(G206:G260)</f>
        <v>0</v>
      </c>
      <c r="H205" s="141"/>
      <c r="I205" s="116">
        <f>SUM(I206:I260)</f>
        <v>4.1812343</v>
      </c>
      <c r="J205" s="116"/>
      <c r="K205" s="116">
        <f>SUM(K206:K260)</f>
        <v>0</v>
      </c>
    </row>
    <row r="206" spans="1:11" s="1" customFormat="1" ht="13.5" customHeight="1">
      <c r="A206" s="142">
        <v>46</v>
      </c>
      <c r="B206" s="143" t="s">
        <v>288</v>
      </c>
      <c r="C206" s="143" t="s">
        <v>289</v>
      </c>
      <c r="D206" s="144" t="s">
        <v>134</v>
      </c>
      <c r="E206" s="145">
        <v>713.375</v>
      </c>
      <c r="F206" s="145">
        <v>0</v>
      </c>
      <c r="G206" s="146">
        <f>E206*F206</f>
        <v>0</v>
      </c>
      <c r="H206" s="147">
        <v>0</v>
      </c>
      <c r="I206" s="148">
        <f>E206*H206</f>
        <v>0</v>
      </c>
      <c r="J206" s="147">
        <v>0</v>
      </c>
      <c r="K206" s="148">
        <f>E206*J206</f>
        <v>0</v>
      </c>
    </row>
    <row r="207" spans="1:11" s="1" customFormat="1" ht="13.5" customHeight="1">
      <c r="A207" s="149"/>
      <c r="B207" s="150"/>
      <c r="C207" s="150" t="s">
        <v>136</v>
      </c>
      <c r="D207" s="151"/>
      <c r="E207" s="152">
        <v>0</v>
      </c>
      <c r="F207" s="152"/>
      <c r="G207" s="146"/>
      <c r="H207" s="153"/>
      <c r="I207" s="148"/>
      <c r="J207" s="153"/>
      <c r="K207" s="148"/>
    </row>
    <row r="208" spans="1:11" s="1" customFormat="1" ht="13.5" customHeight="1">
      <c r="A208" s="149"/>
      <c r="B208" s="150"/>
      <c r="C208" s="150" t="s">
        <v>246</v>
      </c>
      <c r="D208" s="151"/>
      <c r="E208" s="152">
        <v>529.5</v>
      </c>
      <c r="F208" s="152"/>
      <c r="G208" s="146"/>
      <c r="H208" s="153"/>
      <c r="I208" s="148"/>
      <c r="J208" s="153"/>
      <c r="K208" s="148"/>
    </row>
    <row r="209" spans="1:11" s="1" customFormat="1" ht="13.5" customHeight="1">
      <c r="A209" s="149"/>
      <c r="B209" s="150"/>
      <c r="C209" s="150" t="s">
        <v>228</v>
      </c>
      <c r="D209" s="151"/>
      <c r="E209" s="152">
        <v>0</v>
      </c>
      <c r="F209" s="152"/>
      <c r="G209" s="146"/>
      <c r="H209" s="153"/>
      <c r="I209" s="148"/>
      <c r="J209" s="153"/>
      <c r="K209" s="148"/>
    </row>
    <row r="210" spans="1:11" s="1" customFormat="1" ht="13.5" customHeight="1">
      <c r="A210" s="149"/>
      <c r="B210" s="150"/>
      <c r="C210" s="150" t="s">
        <v>247</v>
      </c>
      <c r="D210" s="151"/>
      <c r="E210" s="152">
        <v>183.875</v>
      </c>
      <c r="F210" s="152"/>
      <c r="G210" s="146"/>
      <c r="H210" s="153"/>
      <c r="I210" s="148"/>
      <c r="J210" s="153"/>
      <c r="K210" s="148"/>
    </row>
    <row r="211" spans="1:11" s="1" customFormat="1" ht="13.5" customHeight="1">
      <c r="A211" s="149"/>
      <c r="B211" s="150"/>
      <c r="C211" s="150" t="s">
        <v>143</v>
      </c>
      <c r="D211" s="151"/>
      <c r="E211" s="152">
        <v>713.375</v>
      </c>
      <c r="F211" s="152"/>
      <c r="G211" s="146"/>
      <c r="H211" s="153"/>
      <c r="I211" s="148"/>
      <c r="J211" s="153"/>
      <c r="K211" s="148"/>
    </row>
    <row r="212" spans="1:11" s="1" customFormat="1" ht="13.5" customHeight="1">
      <c r="A212" s="154">
        <v>47</v>
      </c>
      <c r="B212" s="155" t="s">
        <v>290</v>
      </c>
      <c r="C212" s="155" t="s">
        <v>291</v>
      </c>
      <c r="D212" s="156" t="s">
        <v>179</v>
      </c>
      <c r="E212" s="157">
        <v>155.715</v>
      </c>
      <c r="F212" s="157">
        <v>0</v>
      </c>
      <c r="G212" s="146">
        <f>E212*F212</f>
        <v>0</v>
      </c>
      <c r="H212" s="158">
        <v>0.025</v>
      </c>
      <c r="I212" s="148">
        <f>E212*H212</f>
        <v>3.892875</v>
      </c>
      <c r="J212" s="158">
        <v>0</v>
      </c>
      <c r="K212" s="148">
        <f>E212*J212</f>
        <v>0</v>
      </c>
    </row>
    <row r="213" spans="1:11" s="1" customFormat="1" ht="13.5" customHeight="1">
      <c r="A213" s="149"/>
      <c r="B213" s="150"/>
      <c r="C213" s="150" t="s">
        <v>292</v>
      </c>
      <c r="D213" s="151"/>
      <c r="E213" s="152">
        <v>155.715495</v>
      </c>
      <c r="F213" s="152"/>
      <c r="G213" s="146"/>
      <c r="H213" s="153"/>
      <c r="I213" s="148"/>
      <c r="J213" s="153"/>
      <c r="K213" s="148"/>
    </row>
    <row r="214" spans="1:11" s="1" customFormat="1" ht="13.5" customHeight="1">
      <c r="A214" s="142">
        <v>48</v>
      </c>
      <c r="B214" s="143" t="s">
        <v>293</v>
      </c>
      <c r="C214" s="143" t="s">
        <v>294</v>
      </c>
      <c r="D214" s="144" t="s">
        <v>134</v>
      </c>
      <c r="E214" s="145">
        <v>78.863</v>
      </c>
      <c r="F214" s="145">
        <v>0</v>
      </c>
      <c r="G214" s="146">
        <f>E214*F214</f>
        <v>0</v>
      </c>
      <c r="H214" s="147">
        <v>0.0001</v>
      </c>
      <c r="I214" s="148">
        <f>E214*H214</f>
        <v>0.0078863</v>
      </c>
      <c r="J214" s="147">
        <v>0</v>
      </c>
      <c r="K214" s="148">
        <f>E214*J214</f>
        <v>0</v>
      </c>
    </row>
    <row r="215" spans="1:11" s="1" customFormat="1" ht="13.5" customHeight="1">
      <c r="A215" s="149"/>
      <c r="B215" s="150"/>
      <c r="C215" s="150" t="s">
        <v>295</v>
      </c>
      <c r="D215" s="151"/>
      <c r="E215" s="152">
        <v>0</v>
      </c>
      <c r="F215" s="152"/>
      <c r="G215" s="146"/>
      <c r="H215" s="153"/>
      <c r="I215" s="148"/>
      <c r="J215" s="153"/>
      <c r="K215" s="148"/>
    </row>
    <row r="216" spans="1:11" s="1" customFormat="1" ht="13.5" customHeight="1">
      <c r="A216" s="149"/>
      <c r="B216" s="150"/>
      <c r="C216" s="150" t="s">
        <v>136</v>
      </c>
      <c r="D216" s="151"/>
      <c r="E216" s="152">
        <v>0</v>
      </c>
      <c r="F216" s="152"/>
      <c r="G216" s="146"/>
      <c r="H216" s="153"/>
      <c r="I216" s="148"/>
      <c r="J216" s="153"/>
      <c r="K216" s="148"/>
    </row>
    <row r="217" spans="1:11" s="1" customFormat="1" ht="13.5" customHeight="1">
      <c r="A217" s="149"/>
      <c r="B217" s="150"/>
      <c r="C217" s="150" t="s">
        <v>296</v>
      </c>
      <c r="D217" s="151"/>
      <c r="E217" s="152">
        <v>7.5</v>
      </c>
      <c r="F217" s="152"/>
      <c r="G217" s="146"/>
      <c r="H217" s="153"/>
      <c r="I217" s="148"/>
      <c r="J217" s="153"/>
      <c r="K217" s="148"/>
    </row>
    <row r="218" spans="1:11" s="1" customFormat="1" ht="13.5" customHeight="1">
      <c r="A218" s="149"/>
      <c r="B218" s="150"/>
      <c r="C218" s="150" t="s">
        <v>138</v>
      </c>
      <c r="D218" s="151"/>
      <c r="E218" s="152">
        <v>0</v>
      </c>
      <c r="F218" s="152"/>
      <c r="G218" s="146"/>
      <c r="H218" s="153"/>
      <c r="I218" s="148"/>
      <c r="J218" s="153"/>
      <c r="K218" s="148"/>
    </row>
    <row r="219" spans="1:11" s="1" customFormat="1" ht="13.5" customHeight="1">
      <c r="A219" s="149"/>
      <c r="B219" s="150"/>
      <c r="C219" s="150" t="s">
        <v>297</v>
      </c>
      <c r="D219" s="151"/>
      <c r="E219" s="152">
        <v>3.75</v>
      </c>
      <c r="F219" s="152"/>
      <c r="G219" s="146"/>
      <c r="H219" s="153"/>
      <c r="I219" s="148"/>
      <c r="J219" s="153"/>
      <c r="K219" s="148"/>
    </row>
    <row r="220" spans="1:11" s="1" customFormat="1" ht="13.5" customHeight="1">
      <c r="A220" s="149"/>
      <c r="B220" s="150"/>
      <c r="C220" s="150" t="s">
        <v>298</v>
      </c>
      <c r="D220" s="151"/>
      <c r="E220" s="152">
        <v>0</v>
      </c>
      <c r="F220" s="152"/>
      <c r="G220" s="146"/>
      <c r="H220" s="153"/>
      <c r="I220" s="148"/>
      <c r="J220" s="153"/>
      <c r="K220" s="148"/>
    </row>
    <row r="221" spans="1:11" s="1" customFormat="1" ht="13.5" customHeight="1">
      <c r="A221" s="149"/>
      <c r="B221" s="150"/>
      <c r="C221" s="150" t="s">
        <v>136</v>
      </c>
      <c r="D221" s="151"/>
      <c r="E221" s="152">
        <v>0</v>
      </c>
      <c r="F221" s="152"/>
      <c r="G221" s="146"/>
      <c r="H221" s="153"/>
      <c r="I221" s="148"/>
      <c r="J221" s="153"/>
      <c r="K221" s="148"/>
    </row>
    <row r="222" spans="1:11" s="1" customFormat="1" ht="13.5" customHeight="1">
      <c r="A222" s="149"/>
      <c r="B222" s="150"/>
      <c r="C222" s="150" t="s">
        <v>299</v>
      </c>
      <c r="D222" s="151"/>
      <c r="E222" s="152">
        <v>3.75</v>
      </c>
      <c r="F222" s="152"/>
      <c r="G222" s="146"/>
      <c r="H222" s="153"/>
      <c r="I222" s="148"/>
      <c r="J222" s="153"/>
      <c r="K222" s="148"/>
    </row>
    <row r="223" spans="1:11" s="1" customFormat="1" ht="13.5" customHeight="1">
      <c r="A223" s="149"/>
      <c r="B223" s="150"/>
      <c r="C223" s="150" t="s">
        <v>138</v>
      </c>
      <c r="D223" s="151"/>
      <c r="E223" s="152">
        <v>0</v>
      </c>
      <c r="F223" s="152"/>
      <c r="G223" s="146"/>
      <c r="H223" s="153"/>
      <c r="I223" s="148"/>
      <c r="J223" s="153"/>
      <c r="K223" s="148"/>
    </row>
    <row r="224" spans="1:11" s="1" customFormat="1" ht="13.5" customHeight="1">
      <c r="A224" s="149"/>
      <c r="B224" s="150"/>
      <c r="C224" s="150" t="s">
        <v>300</v>
      </c>
      <c r="D224" s="151"/>
      <c r="E224" s="152">
        <v>1.875</v>
      </c>
      <c r="F224" s="152"/>
      <c r="G224" s="146"/>
      <c r="H224" s="153"/>
      <c r="I224" s="148"/>
      <c r="J224" s="153"/>
      <c r="K224" s="148"/>
    </row>
    <row r="225" spans="1:11" s="1" customFormat="1" ht="13.5" customHeight="1">
      <c r="A225" s="149"/>
      <c r="B225" s="150"/>
      <c r="C225" s="150" t="s">
        <v>301</v>
      </c>
      <c r="D225" s="151"/>
      <c r="E225" s="152">
        <v>0</v>
      </c>
      <c r="F225" s="152"/>
      <c r="G225" s="146"/>
      <c r="H225" s="153"/>
      <c r="I225" s="148"/>
      <c r="J225" s="153"/>
      <c r="K225" s="148"/>
    </row>
    <row r="226" spans="1:11" s="1" customFormat="1" ht="13.5" customHeight="1">
      <c r="A226" s="149"/>
      <c r="B226" s="150"/>
      <c r="C226" s="150" t="s">
        <v>136</v>
      </c>
      <c r="D226" s="151"/>
      <c r="E226" s="152">
        <v>0</v>
      </c>
      <c r="F226" s="152"/>
      <c r="G226" s="146"/>
      <c r="H226" s="153"/>
      <c r="I226" s="148"/>
      <c r="J226" s="153"/>
      <c r="K226" s="148"/>
    </row>
    <row r="227" spans="1:11" s="1" customFormat="1" ht="13.5" customHeight="1">
      <c r="A227" s="149"/>
      <c r="B227" s="150"/>
      <c r="C227" s="150" t="s">
        <v>302</v>
      </c>
      <c r="D227" s="151"/>
      <c r="E227" s="152">
        <v>38.124</v>
      </c>
      <c r="F227" s="152"/>
      <c r="G227" s="146"/>
      <c r="H227" s="153"/>
      <c r="I227" s="148"/>
      <c r="J227" s="153"/>
      <c r="K227" s="148"/>
    </row>
    <row r="228" spans="1:11" s="1" customFormat="1" ht="13.5" customHeight="1">
      <c r="A228" s="149"/>
      <c r="B228" s="150"/>
      <c r="C228" s="150" t="s">
        <v>138</v>
      </c>
      <c r="D228" s="151"/>
      <c r="E228" s="152">
        <v>0</v>
      </c>
      <c r="F228" s="152"/>
      <c r="G228" s="146"/>
      <c r="H228" s="153"/>
      <c r="I228" s="148"/>
      <c r="J228" s="153"/>
      <c r="K228" s="148"/>
    </row>
    <row r="229" spans="1:11" s="1" customFormat="1" ht="13.5" customHeight="1">
      <c r="A229" s="149"/>
      <c r="B229" s="150"/>
      <c r="C229" s="150" t="s">
        <v>303</v>
      </c>
      <c r="D229" s="151"/>
      <c r="E229" s="152">
        <v>13.239</v>
      </c>
      <c r="F229" s="152"/>
      <c r="G229" s="146"/>
      <c r="H229" s="153"/>
      <c r="I229" s="148"/>
      <c r="J229" s="153"/>
      <c r="K229" s="148"/>
    </row>
    <row r="230" spans="1:11" s="1" customFormat="1" ht="13.5" customHeight="1">
      <c r="A230" s="149"/>
      <c r="B230" s="150"/>
      <c r="C230" s="150" t="s">
        <v>304</v>
      </c>
      <c r="D230" s="151"/>
      <c r="E230" s="152">
        <v>0</v>
      </c>
      <c r="F230" s="152"/>
      <c r="G230" s="146"/>
      <c r="H230" s="153"/>
      <c r="I230" s="148"/>
      <c r="J230" s="153"/>
      <c r="K230" s="148"/>
    </row>
    <row r="231" spans="1:11" s="1" customFormat="1" ht="13.5" customHeight="1">
      <c r="A231" s="149"/>
      <c r="B231" s="150"/>
      <c r="C231" s="150" t="s">
        <v>305</v>
      </c>
      <c r="D231" s="151"/>
      <c r="E231" s="152">
        <v>8.75</v>
      </c>
      <c r="F231" s="152"/>
      <c r="G231" s="146"/>
      <c r="H231" s="153"/>
      <c r="I231" s="148"/>
      <c r="J231" s="153"/>
      <c r="K231" s="148"/>
    </row>
    <row r="232" spans="1:11" s="1" customFormat="1" ht="13.5" customHeight="1">
      <c r="A232" s="149"/>
      <c r="B232" s="150"/>
      <c r="C232" s="150" t="s">
        <v>306</v>
      </c>
      <c r="D232" s="151"/>
      <c r="E232" s="152">
        <v>0</v>
      </c>
      <c r="F232" s="152"/>
      <c r="G232" s="146"/>
      <c r="H232" s="153"/>
      <c r="I232" s="148"/>
      <c r="J232" s="153"/>
      <c r="K232" s="148"/>
    </row>
    <row r="233" spans="1:11" s="1" customFormat="1" ht="13.5" customHeight="1">
      <c r="A233" s="149"/>
      <c r="B233" s="150"/>
      <c r="C233" s="150" t="s">
        <v>300</v>
      </c>
      <c r="D233" s="151"/>
      <c r="E233" s="152">
        <v>1.875</v>
      </c>
      <c r="F233" s="152"/>
      <c r="G233" s="146"/>
      <c r="H233" s="153"/>
      <c r="I233" s="148"/>
      <c r="J233" s="153"/>
      <c r="K233" s="148"/>
    </row>
    <row r="234" spans="1:11" s="1" customFormat="1" ht="13.5" customHeight="1">
      <c r="A234" s="149"/>
      <c r="B234" s="150"/>
      <c r="C234" s="150" t="s">
        <v>143</v>
      </c>
      <c r="D234" s="151"/>
      <c r="E234" s="152">
        <v>78.863</v>
      </c>
      <c r="F234" s="152"/>
      <c r="G234" s="146"/>
      <c r="H234" s="153"/>
      <c r="I234" s="148"/>
      <c r="J234" s="153"/>
      <c r="K234" s="148"/>
    </row>
    <row r="235" spans="1:11" s="1" customFormat="1" ht="13.5" customHeight="1">
      <c r="A235" s="154">
        <v>49</v>
      </c>
      <c r="B235" s="155" t="s">
        <v>307</v>
      </c>
      <c r="C235" s="155" t="s">
        <v>308</v>
      </c>
      <c r="D235" s="156" t="s">
        <v>134</v>
      </c>
      <c r="E235" s="157">
        <v>20.4</v>
      </c>
      <c r="F235" s="157">
        <v>0</v>
      </c>
      <c r="G235" s="146">
        <f>E235*F235</f>
        <v>0</v>
      </c>
      <c r="H235" s="158">
        <v>0.0024</v>
      </c>
      <c r="I235" s="148">
        <f>E235*H235</f>
        <v>0.04895999999999999</v>
      </c>
      <c r="J235" s="158">
        <v>0</v>
      </c>
      <c r="K235" s="148">
        <f>E235*J235</f>
        <v>0</v>
      </c>
    </row>
    <row r="236" spans="1:11" s="1" customFormat="1" ht="13.5" customHeight="1">
      <c r="A236" s="149"/>
      <c r="B236" s="150"/>
      <c r="C236" s="150" t="s">
        <v>295</v>
      </c>
      <c r="D236" s="151"/>
      <c r="E236" s="152">
        <v>0</v>
      </c>
      <c r="F236" s="152"/>
      <c r="G236" s="146"/>
      <c r="H236" s="153"/>
      <c r="I236" s="148"/>
      <c r="J236" s="153"/>
      <c r="K236" s="148"/>
    </row>
    <row r="237" spans="1:11" s="1" customFormat="1" ht="13.5" customHeight="1">
      <c r="A237" s="149"/>
      <c r="B237" s="150"/>
      <c r="C237" s="150" t="s">
        <v>136</v>
      </c>
      <c r="D237" s="151"/>
      <c r="E237" s="152">
        <v>0</v>
      </c>
      <c r="F237" s="152"/>
      <c r="G237" s="146"/>
      <c r="H237" s="153"/>
      <c r="I237" s="148"/>
      <c r="J237" s="153"/>
      <c r="K237" s="148"/>
    </row>
    <row r="238" spans="1:11" s="1" customFormat="1" ht="13.5" customHeight="1">
      <c r="A238" s="149"/>
      <c r="B238" s="150"/>
      <c r="C238" s="150" t="s">
        <v>309</v>
      </c>
      <c r="D238" s="151"/>
      <c r="E238" s="152">
        <v>7.65</v>
      </c>
      <c r="F238" s="152"/>
      <c r="G238" s="146"/>
      <c r="H238" s="153"/>
      <c r="I238" s="148"/>
      <c r="J238" s="153"/>
      <c r="K238" s="148"/>
    </row>
    <row r="239" spans="1:11" s="1" customFormat="1" ht="13.5" customHeight="1">
      <c r="A239" s="149"/>
      <c r="B239" s="150"/>
      <c r="C239" s="150" t="s">
        <v>138</v>
      </c>
      <c r="D239" s="151"/>
      <c r="E239" s="152">
        <v>0</v>
      </c>
      <c r="F239" s="152"/>
      <c r="G239" s="146"/>
      <c r="H239" s="153"/>
      <c r="I239" s="148"/>
      <c r="J239" s="153"/>
      <c r="K239" s="148"/>
    </row>
    <row r="240" spans="1:11" s="1" customFormat="1" ht="13.5" customHeight="1">
      <c r="A240" s="149"/>
      <c r="B240" s="150"/>
      <c r="C240" s="150" t="s">
        <v>310</v>
      </c>
      <c r="D240" s="151"/>
      <c r="E240" s="152">
        <v>3.825</v>
      </c>
      <c r="F240" s="152"/>
      <c r="G240" s="146"/>
      <c r="H240" s="153"/>
      <c r="I240" s="148"/>
      <c r="J240" s="153"/>
      <c r="K240" s="148"/>
    </row>
    <row r="241" spans="1:11" s="1" customFormat="1" ht="13.5" customHeight="1">
      <c r="A241" s="149"/>
      <c r="B241" s="150"/>
      <c r="C241" s="150" t="s">
        <v>304</v>
      </c>
      <c r="D241" s="151"/>
      <c r="E241" s="152">
        <v>0</v>
      </c>
      <c r="F241" s="152"/>
      <c r="G241" s="146"/>
      <c r="H241" s="153"/>
      <c r="I241" s="148"/>
      <c r="J241" s="153"/>
      <c r="K241" s="148"/>
    </row>
    <row r="242" spans="1:11" s="1" customFormat="1" ht="13.5" customHeight="1">
      <c r="A242" s="149"/>
      <c r="B242" s="150"/>
      <c r="C242" s="150" t="s">
        <v>311</v>
      </c>
      <c r="D242" s="151"/>
      <c r="E242" s="152">
        <v>8.925</v>
      </c>
      <c r="F242" s="152"/>
      <c r="G242" s="146"/>
      <c r="H242" s="153"/>
      <c r="I242" s="148"/>
      <c r="J242" s="153"/>
      <c r="K242" s="148"/>
    </row>
    <row r="243" spans="1:11" s="1" customFormat="1" ht="13.5" customHeight="1">
      <c r="A243" s="149"/>
      <c r="B243" s="150"/>
      <c r="C243" s="150" t="s">
        <v>143</v>
      </c>
      <c r="D243" s="151"/>
      <c r="E243" s="152">
        <v>20.4</v>
      </c>
      <c r="F243" s="152"/>
      <c r="G243" s="146"/>
      <c r="H243" s="153"/>
      <c r="I243" s="148"/>
      <c r="J243" s="153"/>
      <c r="K243" s="148"/>
    </row>
    <row r="244" spans="1:11" s="1" customFormat="1" ht="13.5" customHeight="1">
      <c r="A244" s="154">
        <v>50</v>
      </c>
      <c r="B244" s="155" t="s">
        <v>312</v>
      </c>
      <c r="C244" s="155" t="s">
        <v>313</v>
      </c>
      <c r="D244" s="156" t="s">
        <v>134</v>
      </c>
      <c r="E244" s="157">
        <v>7.65</v>
      </c>
      <c r="F244" s="157">
        <v>0</v>
      </c>
      <c r="G244" s="146">
        <f>E244*F244</f>
        <v>0</v>
      </c>
      <c r="H244" s="158">
        <v>0.0015</v>
      </c>
      <c r="I244" s="148">
        <f>E244*H244</f>
        <v>0.011475</v>
      </c>
      <c r="J244" s="158">
        <v>0</v>
      </c>
      <c r="K244" s="148">
        <f>E244*J244</f>
        <v>0</v>
      </c>
    </row>
    <row r="245" spans="1:11" s="1" customFormat="1" ht="13.5" customHeight="1">
      <c r="A245" s="149"/>
      <c r="B245" s="150"/>
      <c r="C245" s="150" t="s">
        <v>298</v>
      </c>
      <c r="D245" s="151"/>
      <c r="E245" s="152">
        <v>0</v>
      </c>
      <c r="F245" s="152"/>
      <c r="G245" s="146"/>
      <c r="H245" s="153"/>
      <c r="I245" s="148"/>
      <c r="J245" s="153"/>
      <c r="K245" s="148"/>
    </row>
    <row r="246" spans="1:11" s="1" customFormat="1" ht="13.5" customHeight="1">
      <c r="A246" s="149"/>
      <c r="B246" s="150"/>
      <c r="C246" s="150" t="s">
        <v>136</v>
      </c>
      <c r="D246" s="151"/>
      <c r="E246" s="152">
        <v>0</v>
      </c>
      <c r="F246" s="152"/>
      <c r="G246" s="146"/>
      <c r="H246" s="153"/>
      <c r="I246" s="148"/>
      <c r="J246" s="153"/>
      <c r="K246" s="148"/>
    </row>
    <row r="247" spans="1:11" s="1" customFormat="1" ht="13.5" customHeight="1">
      <c r="A247" s="149"/>
      <c r="B247" s="150"/>
      <c r="C247" s="150" t="s">
        <v>314</v>
      </c>
      <c r="D247" s="151"/>
      <c r="E247" s="152">
        <v>3.825</v>
      </c>
      <c r="F247" s="152"/>
      <c r="G247" s="146"/>
      <c r="H247" s="153"/>
      <c r="I247" s="148"/>
      <c r="J247" s="153"/>
      <c r="K247" s="148"/>
    </row>
    <row r="248" spans="1:11" s="1" customFormat="1" ht="13.5" customHeight="1">
      <c r="A248" s="149"/>
      <c r="B248" s="150"/>
      <c r="C248" s="150" t="s">
        <v>138</v>
      </c>
      <c r="D248" s="151"/>
      <c r="E248" s="152">
        <v>0</v>
      </c>
      <c r="F248" s="152"/>
      <c r="G248" s="146"/>
      <c r="H248" s="153"/>
      <c r="I248" s="148"/>
      <c r="J248" s="153"/>
      <c r="K248" s="148"/>
    </row>
    <row r="249" spans="1:11" s="1" customFormat="1" ht="13.5" customHeight="1">
      <c r="A249" s="149"/>
      <c r="B249" s="150"/>
      <c r="C249" s="150" t="s">
        <v>315</v>
      </c>
      <c r="D249" s="151"/>
      <c r="E249" s="152">
        <v>1.9125</v>
      </c>
      <c r="F249" s="152"/>
      <c r="G249" s="146"/>
      <c r="H249" s="153"/>
      <c r="I249" s="148"/>
      <c r="J249" s="153"/>
      <c r="K249" s="148"/>
    </row>
    <row r="250" spans="1:11" s="1" customFormat="1" ht="13.5" customHeight="1">
      <c r="A250" s="149"/>
      <c r="B250" s="150"/>
      <c r="C250" s="150" t="s">
        <v>306</v>
      </c>
      <c r="D250" s="151"/>
      <c r="E250" s="152">
        <v>0</v>
      </c>
      <c r="F250" s="152"/>
      <c r="G250" s="146"/>
      <c r="H250" s="153"/>
      <c r="I250" s="148"/>
      <c r="J250" s="153"/>
      <c r="K250" s="148"/>
    </row>
    <row r="251" spans="1:11" s="1" customFormat="1" ht="13.5" customHeight="1">
      <c r="A251" s="149"/>
      <c r="B251" s="150"/>
      <c r="C251" s="150" t="s">
        <v>315</v>
      </c>
      <c r="D251" s="151"/>
      <c r="E251" s="152">
        <v>1.9125</v>
      </c>
      <c r="F251" s="152"/>
      <c r="G251" s="146"/>
      <c r="H251" s="153"/>
      <c r="I251" s="148"/>
      <c r="J251" s="153"/>
      <c r="K251" s="148"/>
    </row>
    <row r="252" spans="1:11" s="1" customFormat="1" ht="13.5" customHeight="1">
      <c r="A252" s="149"/>
      <c r="B252" s="150"/>
      <c r="C252" s="150" t="s">
        <v>143</v>
      </c>
      <c r="D252" s="151"/>
      <c r="E252" s="152">
        <v>7.65</v>
      </c>
      <c r="F252" s="152"/>
      <c r="G252" s="146"/>
      <c r="H252" s="153"/>
      <c r="I252" s="148"/>
      <c r="J252" s="153"/>
      <c r="K252" s="148"/>
    </row>
    <row r="253" spans="1:11" s="1" customFormat="1" ht="13.5" customHeight="1">
      <c r="A253" s="154">
        <v>51</v>
      </c>
      <c r="B253" s="155" t="s">
        <v>316</v>
      </c>
      <c r="C253" s="155" t="s">
        <v>317</v>
      </c>
      <c r="D253" s="156" t="s">
        <v>134</v>
      </c>
      <c r="E253" s="157">
        <v>52.39</v>
      </c>
      <c r="F253" s="157">
        <v>0</v>
      </c>
      <c r="G253" s="146">
        <f>E253*F253</f>
        <v>0</v>
      </c>
      <c r="H253" s="158">
        <v>0.0042</v>
      </c>
      <c r="I253" s="148">
        <f>E253*H253</f>
        <v>0.22003799999999998</v>
      </c>
      <c r="J253" s="158">
        <v>0</v>
      </c>
      <c r="K253" s="148">
        <f>E253*J253</f>
        <v>0</v>
      </c>
    </row>
    <row r="254" spans="1:11" s="1" customFormat="1" ht="13.5" customHeight="1">
      <c r="A254" s="149"/>
      <c r="B254" s="150"/>
      <c r="C254" s="150" t="s">
        <v>301</v>
      </c>
      <c r="D254" s="151"/>
      <c r="E254" s="152">
        <v>0</v>
      </c>
      <c r="F254" s="152"/>
      <c r="G254" s="146"/>
      <c r="H254" s="153"/>
      <c r="I254" s="148"/>
      <c r="J254" s="153"/>
      <c r="K254" s="148"/>
    </row>
    <row r="255" spans="1:11" s="1" customFormat="1" ht="13.5" customHeight="1">
      <c r="A255" s="149"/>
      <c r="B255" s="150"/>
      <c r="C255" s="150" t="s">
        <v>136</v>
      </c>
      <c r="D255" s="151"/>
      <c r="E255" s="152">
        <v>0</v>
      </c>
      <c r="F255" s="152"/>
      <c r="G255" s="146"/>
      <c r="H255" s="153"/>
      <c r="I255" s="148"/>
      <c r="J255" s="153"/>
      <c r="K255" s="148"/>
    </row>
    <row r="256" spans="1:11" s="1" customFormat="1" ht="13.5" customHeight="1">
      <c r="A256" s="149"/>
      <c r="B256" s="150"/>
      <c r="C256" s="150" t="s">
        <v>318</v>
      </c>
      <c r="D256" s="151"/>
      <c r="E256" s="152">
        <v>38.88648</v>
      </c>
      <c r="F256" s="152"/>
      <c r="G256" s="146"/>
      <c r="H256" s="153"/>
      <c r="I256" s="148"/>
      <c r="J256" s="153"/>
      <c r="K256" s="148"/>
    </row>
    <row r="257" spans="1:11" s="1" customFormat="1" ht="13.5" customHeight="1">
      <c r="A257" s="149"/>
      <c r="B257" s="150"/>
      <c r="C257" s="150" t="s">
        <v>138</v>
      </c>
      <c r="D257" s="151"/>
      <c r="E257" s="152">
        <v>0</v>
      </c>
      <c r="F257" s="152"/>
      <c r="G257" s="146"/>
      <c r="H257" s="153"/>
      <c r="I257" s="148"/>
      <c r="J257" s="153"/>
      <c r="K257" s="148"/>
    </row>
    <row r="258" spans="1:11" s="1" customFormat="1" ht="13.5" customHeight="1">
      <c r="A258" s="149"/>
      <c r="B258" s="150"/>
      <c r="C258" s="150" t="s">
        <v>319</v>
      </c>
      <c r="D258" s="151"/>
      <c r="E258" s="152">
        <v>13.50378</v>
      </c>
      <c r="F258" s="152"/>
      <c r="G258" s="146"/>
      <c r="H258" s="153"/>
      <c r="I258" s="148"/>
      <c r="J258" s="153"/>
      <c r="K258" s="148"/>
    </row>
    <row r="259" spans="1:11" s="1" customFormat="1" ht="13.5" customHeight="1">
      <c r="A259" s="149"/>
      <c r="B259" s="150"/>
      <c r="C259" s="150" t="s">
        <v>143</v>
      </c>
      <c r="D259" s="151"/>
      <c r="E259" s="152">
        <v>52.39026</v>
      </c>
      <c r="F259" s="152"/>
      <c r="G259" s="146"/>
      <c r="H259" s="153"/>
      <c r="I259" s="148"/>
      <c r="J259" s="153"/>
      <c r="K259" s="148"/>
    </row>
    <row r="260" spans="1:11" s="1" customFormat="1" ht="13.5" customHeight="1">
      <c r="A260" s="142">
        <v>52</v>
      </c>
      <c r="B260" s="143" t="s">
        <v>320</v>
      </c>
      <c r="C260" s="143" t="s">
        <v>321</v>
      </c>
      <c r="D260" s="144" t="s">
        <v>192</v>
      </c>
      <c r="E260" s="145">
        <v>4.181</v>
      </c>
      <c r="F260" s="145">
        <v>0</v>
      </c>
      <c r="G260" s="146">
        <f>E260*F260</f>
        <v>0</v>
      </c>
      <c r="H260" s="147">
        <v>0</v>
      </c>
      <c r="I260" s="148">
        <f>E260*H260</f>
        <v>0</v>
      </c>
      <c r="J260" s="147">
        <v>0</v>
      </c>
      <c r="K260" s="148">
        <f>E260*J260</f>
        <v>0</v>
      </c>
    </row>
    <row r="261" spans="1:11" s="1" customFormat="1" ht="13.5" customHeight="1">
      <c r="A261" s="139"/>
      <c r="B261" s="114" t="s">
        <v>111</v>
      </c>
      <c r="C261" s="114" t="s">
        <v>112</v>
      </c>
      <c r="D261" s="140"/>
      <c r="E261" s="138"/>
      <c r="F261" s="138"/>
      <c r="G261" s="115">
        <f>SUM(G262:G263)</f>
        <v>0</v>
      </c>
      <c r="H261" s="141"/>
      <c r="I261" s="116">
        <f>SUM(I262:I263)</f>
        <v>0</v>
      </c>
      <c r="J261" s="116"/>
      <c r="K261" s="116">
        <f>SUM(K262:K263)</f>
        <v>0</v>
      </c>
    </row>
    <row r="262" spans="1:11" s="1" customFormat="1" ht="13.5" customHeight="1">
      <c r="A262" s="142">
        <v>53</v>
      </c>
      <c r="B262" s="143" t="s">
        <v>322</v>
      </c>
      <c r="C262" s="143" t="s">
        <v>323</v>
      </c>
      <c r="D262" s="144" t="s">
        <v>167</v>
      </c>
      <c r="E262" s="145">
        <v>1</v>
      </c>
      <c r="F262" s="145">
        <v>0</v>
      </c>
      <c r="G262" s="146">
        <f>E262*F262</f>
        <v>0</v>
      </c>
      <c r="H262" s="147">
        <v>0</v>
      </c>
      <c r="I262" s="148">
        <f>E262*H262</f>
        <v>0</v>
      </c>
      <c r="J262" s="147">
        <v>0</v>
      </c>
      <c r="K262" s="148">
        <f>E262*J262</f>
        <v>0</v>
      </c>
    </row>
    <row r="263" spans="1:11" s="1" customFormat="1" ht="13.5" customHeight="1">
      <c r="A263" s="142">
        <v>54</v>
      </c>
      <c r="B263" s="143" t="s">
        <v>324</v>
      </c>
      <c r="C263" s="143" t="s">
        <v>325</v>
      </c>
      <c r="D263" s="144" t="s">
        <v>167</v>
      </c>
      <c r="E263" s="145">
        <v>1</v>
      </c>
      <c r="F263" s="145">
        <v>0</v>
      </c>
      <c r="G263" s="146">
        <f>E263*F263</f>
        <v>0</v>
      </c>
      <c r="H263" s="147">
        <v>0</v>
      </c>
      <c r="I263" s="148">
        <f>E263*H263</f>
        <v>0</v>
      </c>
      <c r="J263" s="147">
        <v>0</v>
      </c>
      <c r="K263" s="148">
        <f>E263*J263</f>
        <v>0</v>
      </c>
    </row>
    <row r="264" spans="1:11" s="1" customFormat="1" ht="13.5" customHeight="1">
      <c r="A264" s="139"/>
      <c r="B264" s="114" t="s">
        <v>113</v>
      </c>
      <c r="C264" s="114" t="s">
        <v>114</v>
      </c>
      <c r="D264" s="140"/>
      <c r="E264" s="138"/>
      <c r="F264" s="138"/>
      <c r="G264" s="115">
        <f>SUM(G265:G300)</f>
        <v>0</v>
      </c>
      <c r="H264" s="141"/>
      <c r="I264" s="116">
        <f>SUM(I265:I300)</f>
        <v>1.38488345</v>
      </c>
      <c r="J264" s="116"/>
      <c r="K264" s="116">
        <f>SUM(K265:K300)</f>
        <v>20.687875</v>
      </c>
    </row>
    <row r="265" spans="1:11" s="1" customFormat="1" ht="13.5" customHeight="1">
      <c r="A265" s="142">
        <v>55</v>
      </c>
      <c r="B265" s="143" t="s">
        <v>326</v>
      </c>
      <c r="C265" s="143" t="s">
        <v>327</v>
      </c>
      <c r="D265" s="144" t="s">
        <v>134</v>
      </c>
      <c r="E265" s="145">
        <v>51.363</v>
      </c>
      <c r="F265" s="145">
        <v>0</v>
      </c>
      <c r="G265" s="146">
        <f>E265*F265</f>
        <v>0</v>
      </c>
      <c r="H265" s="147">
        <v>0.00712</v>
      </c>
      <c r="I265" s="148">
        <f>E265*H265</f>
        <v>0.36570455999999996</v>
      </c>
      <c r="J265" s="147">
        <v>0</v>
      </c>
      <c r="K265" s="148">
        <f>E265*J265</f>
        <v>0</v>
      </c>
    </row>
    <row r="266" spans="1:11" s="1" customFormat="1" ht="13.5" customHeight="1">
      <c r="A266" s="149"/>
      <c r="B266" s="150"/>
      <c r="C266" s="150" t="s">
        <v>301</v>
      </c>
      <c r="D266" s="151"/>
      <c r="E266" s="152">
        <v>0</v>
      </c>
      <c r="F266" s="152"/>
      <c r="G266" s="146"/>
      <c r="H266" s="153"/>
      <c r="I266" s="148"/>
      <c r="J266" s="153"/>
      <c r="K266" s="148"/>
    </row>
    <row r="267" spans="1:11" s="1" customFormat="1" ht="13.5" customHeight="1">
      <c r="A267" s="149"/>
      <c r="B267" s="150"/>
      <c r="C267" s="150" t="s">
        <v>136</v>
      </c>
      <c r="D267" s="151"/>
      <c r="E267" s="152">
        <v>0</v>
      </c>
      <c r="F267" s="152"/>
      <c r="G267" s="146"/>
      <c r="H267" s="153"/>
      <c r="I267" s="148"/>
      <c r="J267" s="153"/>
      <c r="K267" s="148"/>
    </row>
    <row r="268" spans="1:11" s="1" customFormat="1" ht="13.5" customHeight="1">
      <c r="A268" s="149"/>
      <c r="B268" s="150"/>
      <c r="C268" s="150" t="s">
        <v>302</v>
      </c>
      <c r="D268" s="151"/>
      <c r="E268" s="152">
        <v>38.124</v>
      </c>
      <c r="F268" s="152"/>
      <c r="G268" s="146"/>
      <c r="H268" s="153"/>
      <c r="I268" s="148"/>
      <c r="J268" s="153"/>
      <c r="K268" s="148"/>
    </row>
    <row r="269" spans="1:11" s="1" customFormat="1" ht="13.5" customHeight="1">
      <c r="A269" s="149"/>
      <c r="B269" s="150"/>
      <c r="C269" s="150" t="s">
        <v>138</v>
      </c>
      <c r="D269" s="151"/>
      <c r="E269" s="152">
        <v>0</v>
      </c>
      <c r="F269" s="152"/>
      <c r="G269" s="146"/>
      <c r="H269" s="153"/>
      <c r="I269" s="148"/>
      <c r="J269" s="153"/>
      <c r="K269" s="148"/>
    </row>
    <row r="270" spans="1:11" s="1" customFormat="1" ht="13.5" customHeight="1">
      <c r="A270" s="149"/>
      <c r="B270" s="150"/>
      <c r="C270" s="150" t="s">
        <v>303</v>
      </c>
      <c r="D270" s="151"/>
      <c r="E270" s="152">
        <v>13.239</v>
      </c>
      <c r="F270" s="152"/>
      <c r="G270" s="146"/>
      <c r="H270" s="153"/>
      <c r="I270" s="148"/>
      <c r="J270" s="153"/>
      <c r="K270" s="148"/>
    </row>
    <row r="271" spans="1:11" s="1" customFormat="1" ht="13.5" customHeight="1">
      <c r="A271" s="149"/>
      <c r="B271" s="150"/>
      <c r="C271" s="150" t="s">
        <v>143</v>
      </c>
      <c r="D271" s="151"/>
      <c r="E271" s="152">
        <v>51.363</v>
      </c>
      <c r="F271" s="152"/>
      <c r="G271" s="146"/>
      <c r="H271" s="153"/>
      <c r="I271" s="148"/>
      <c r="J271" s="153"/>
      <c r="K271" s="148"/>
    </row>
    <row r="272" spans="1:11" s="1" customFormat="1" ht="13.5" customHeight="1">
      <c r="A272" s="142">
        <v>56</v>
      </c>
      <c r="B272" s="143" t="s">
        <v>328</v>
      </c>
      <c r="C272" s="143" t="s">
        <v>329</v>
      </c>
      <c r="D272" s="144" t="s">
        <v>134</v>
      </c>
      <c r="E272" s="145">
        <v>66.863</v>
      </c>
      <c r="F272" s="145">
        <v>0</v>
      </c>
      <c r="G272" s="146">
        <f>E272*F272</f>
        <v>0</v>
      </c>
      <c r="H272" s="147">
        <v>0.01467</v>
      </c>
      <c r="I272" s="148">
        <f>E272*H272</f>
        <v>0.98088021</v>
      </c>
      <c r="J272" s="147">
        <v>0</v>
      </c>
      <c r="K272" s="148">
        <f>E272*J272</f>
        <v>0</v>
      </c>
    </row>
    <row r="273" spans="1:11" s="1" customFormat="1" ht="13.5" customHeight="1">
      <c r="A273" s="149"/>
      <c r="B273" s="150"/>
      <c r="C273" s="150" t="s">
        <v>212</v>
      </c>
      <c r="D273" s="151"/>
      <c r="E273" s="152">
        <v>0</v>
      </c>
      <c r="F273" s="152"/>
      <c r="G273" s="146"/>
      <c r="H273" s="153"/>
      <c r="I273" s="148"/>
      <c r="J273" s="153"/>
      <c r="K273" s="148"/>
    </row>
    <row r="274" spans="1:11" s="1" customFormat="1" ht="13.5" customHeight="1">
      <c r="A274" s="149"/>
      <c r="B274" s="150"/>
      <c r="C274" s="150" t="s">
        <v>136</v>
      </c>
      <c r="D274" s="151"/>
      <c r="E274" s="152">
        <v>0</v>
      </c>
      <c r="F274" s="152"/>
      <c r="G274" s="146"/>
      <c r="H274" s="153"/>
      <c r="I274" s="148"/>
      <c r="J274" s="153"/>
      <c r="K274" s="148"/>
    </row>
    <row r="275" spans="1:11" s="1" customFormat="1" ht="13.5" customHeight="1">
      <c r="A275" s="149"/>
      <c r="B275" s="150"/>
      <c r="C275" s="150" t="s">
        <v>330</v>
      </c>
      <c r="D275" s="151"/>
      <c r="E275" s="152">
        <v>7.75</v>
      </c>
      <c r="F275" s="152"/>
      <c r="G275" s="146"/>
      <c r="H275" s="153"/>
      <c r="I275" s="148"/>
      <c r="J275" s="153"/>
      <c r="K275" s="148"/>
    </row>
    <row r="276" spans="1:11" s="1" customFormat="1" ht="13.5" customHeight="1">
      <c r="A276" s="149"/>
      <c r="B276" s="150"/>
      <c r="C276" s="150" t="s">
        <v>138</v>
      </c>
      <c r="D276" s="151"/>
      <c r="E276" s="152">
        <v>0</v>
      </c>
      <c r="F276" s="152"/>
      <c r="G276" s="146"/>
      <c r="H276" s="153"/>
      <c r="I276" s="148"/>
      <c r="J276" s="153"/>
      <c r="K276" s="148"/>
    </row>
    <row r="277" spans="1:11" s="1" customFormat="1" ht="13.5" customHeight="1">
      <c r="A277" s="149"/>
      <c r="B277" s="150"/>
      <c r="C277" s="150" t="s">
        <v>331</v>
      </c>
      <c r="D277" s="151"/>
      <c r="E277" s="152">
        <v>3.875</v>
      </c>
      <c r="F277" s="152"/>
      <c r="G277" s="146"/>
      <c r="H277" s="153"/>
      <c r="I277" s="148"/>
      <c r="J277" s="153"/>
      <c r="K277" s="148"/>
    </row>
    <row r="278" spans="1:11" s="1" customFormat="1" ht="13.5" customHeight="1">
      <c r="A278" s="149"/>
      <c r="B278" s="150"/>
      <c r="C278" s="150" t="s">
        <v>301</v>
      </c>
      <c r="D278" s="151"/>
      <c r="E278" s="152">
        <v>0</v>
      </c>
      <c r="F278" s="152"/>
      <c r="G278" s="146"/>
      <c r="H278" s="153"/>
      <c r="I278" s="148"/>
      <c r="J278" s="153"/>
      <c r="K278" s="148"/>
    </row>
    <row r="279" spans="1:11" s="1" customFormat="1" ht="13.5" customHeight="1">
      <c r="A279" s="149"/>
      <c r="B279" s="150"/>
      <c r="C279" s="150" t="s">
        <v>136</v>
      </c>
      <c r="D279" s="151"/>
      <c r="E279" s="152">
        <v>0</v>
      </c>
      <c r="F279" s="152"/>
      <c r="G279" s="146"/>
      <c r="H279" s="153"/>
      <c r="I279" s="148"/>
      <c r="J279" s="153"/>
      <c r="K279" s="148"/>
    </row>
    <row r="280" spans="1:11" s="1" customFormat="1" ht="13.5" customHeight="1">
      <c r="A280" s="149"/>
      <c r="B280" s="150"/>
      <c r="C280" s="150" t="s">
        <v>302</v>
      </c>
      <c r="D280" s="151"/>
      <c r="E280" s="152">
        <v>38.124</v>
      </c>
      <c r="F280" s="152"/>
      <c r="G280" s="146"/>
      <c r="H280" s="153"/>
      <c r="I280" s="148"/>
      <c r="J280" s="153"/>
      <c r="K280" s="148"/>
    </row>
    <row r="281" spans="1:11" s="1" customFormat="1" ht="13.5" customHeight="1">
      <c r="A281" s="149"/>
      <c r="B281" s="150"/>
      <c r="C281" s="150" t="s">
        <v>138</v>
      </c>
      <c r="D281" s="151"/>
      <c r="E281" s="152">
        <v>0</v>
      </c>
      <c r="F281" s="152"/>
      <c r="G281" s="146"/>
      <c r="H281" s="153"/>
      <c r="I281" s="148"/>
      <c r="J281" s="153"/>
      <c r="K281" s="148"/>
    </row>
    <row r="282" spans="1:11" s="1" customFormat="1" ht="13.5" customHeight="1">
      <c r="A282" s="149"/>
      <c r="B282" s="150"/>
      <c r="C282" s="150" t="s">
        <v>303</v>
      </c>
      <c r="D282" s="151"/>
      <c r="E282" s="152">
        <v>13.239</v>
      </c>
      <c r="F282" s="152"/>
      <c r="G282" s="146"/>
      <c r="H282" s="153"/>
      <c r="I282" s="148"/>
      <c r="J282" s="153"/>
      <c r="K282" s="148"/>
    </row>
    <row r="283" spans="1:11" s="1" customFormat="1" ht="13.5" customHeight="1">
      <c r="A283" s="149"/>
      <c r="B283" s="150"/>
      <c r="C283" s="150" t="s">
        <v>217</v>
      </c>
      <c r="D283" s="151"/>
      <c r="E283" s="152">
        <v>0</v>
      </c>
      <c r="F283" s="152"/>
      <c r="G283" s="146"/>
      <c r="H283" s="153"/>
      <c r="I283" s="148"/>
      <c r="J283" s="153"/>
      <c r="K283" s="148"/>
    </row>
    <row r="284" spans="1:11" s="1" customFormat="1" ht="13.5" customHeight="1">
      <c r="A284" s="149"/>
      <c r="B284" s="150"/>
      <c r="C284" s="150" t="s">
        <v>331</v>
      </c>
      <c r="D284" s="151"/>
      <c r="E284" s="152">
        <v>3.875</v>
      </c>
      <c r="F284" s="152"/>
      <c r="G284" s="146"/>
      <c r="H284" s="153"/>
      <c r="I284" s="148"/>
      <c r="J284" s="153"/>
      <c r="K284" s="148"/>
    </row>
    <row r="285" spans="1:11" s="1" customFormat="1" ht="13.5" customHeight="1">
      <c r="A285" s="149"/>
      <c r="B285" s="150"/>
      <c r="C285" s="150" t="s">
        <v>143</v>
      </c>
      <c r="D285" s="151"/>
      <c r="E285" s="152">
        <v>66.863</v>
      </c>
      <c r="F285" s="152"/>
      <c r="G285" s="146"/>
      <c r="H285" s="153"/>
      <c r="I285" s="148"/>
      <c r="J285" s="153"/>
      <c r="K285" s="148"/>
    </row>
    <row r="286" spans="1:11" s="1" customFormat="1" ht="13.5" customHeight="1">
      <c r="A286" s="142">
        <v>57</v>
      </c>
      <c r="B286" s="143" t="s">
        <v>332</v>
      </c>
      <c r="C286" s="143" t="s">
        <v>333</v>
      </c>
      <c r="D286" s="144" t="s">
        <v>134</v>
      </c>
      <c r="E286" s="145">
        <v>713.375</v>
      </c>
      <c r="F286" s="145">
        <v>0</v>
      </c>
      <c r="G286" s="146">
        <f>E286*F286</f>
        <v>0</v>
      </c>
      <c r="H286" s="147">
        <v>0</v>
      </c>
      <c r="I286" s="148">
        <f>E286*H286</f>
        <v>0</v>
      </c>
      <c r="J286" s="147">
        <v>0.015</v>
      </c>
      <c r="K286" s="148">
        <f>E286*J286</f>
        <v>10.700624999999999</v>
      </c>
    </row>
    <row r="287" spans="1:11" s="1" customFormat="1" ht="13.5" customHeight="1">
      <c r="A287" s="149"/>
      <c r="B287" s="150"/>
      <c r="C287" s="150" t="s">
        <v>136</v>
      </c>
      <c r="D287" s="151"/>
      <c r="E287" s="152">
        <v>0</v>
      </c>
      <c r="F287" s="152"/>
      <c r="G287" s="146"/>
      <c r="H287" s="153"/>
      <c r="I287" s="148"/>
      <c r="J287" s="153"/>
      <c r="K287" s="148"/>
    </row>
    <row r="288" spans="1:11" s="1" customFormat="1" ht="13.5" customHeight="1">
      <c r="A288" s="149"/>
      <c r="B288" s="150"/>
      <c r="C288" s="150" t="s">
        <v>246</v>
      </c>
      <c r="D288" s="151"/>
      <c r="E288" s="152">
        <v>529.5</v>
      </c>
      <c r="F288" s="152"/>
      <c r="G288" s="146"/>
      <c r="H288" s="153"/>
      <c r="I288" s="148"/>
      <c r="J288" s="153"/>
      <c r="K288" s="148"/>
    </row>
    <row r="289" spans="1:11" s="1" customFormat="1" ht="13.5" customHeight="1">
      <c r="A289" s="149"/>
      <c r="B289" s="150"/>
      <c r="C289" s="150" t="s">
        <v>138</v>
      </c>
      <c r="D289" s="151"/>
      <c r="E289" s="152">
        <v>0</v>
      </c>
      <c r="F289" s="152"/>
      <c r="G289" s="146"/>
      <c r="H289" s="153"/>
      <c r="I289" s="148"/>
      <c r="J289" s="153"/>
      <c r="K289" s="148"/>
    </row>
    <row r="290" spans="1:11" s="1" customFormat="1" ht="13.5" customHeight="1">
      <c r="A290" s="149"/>
      <c r="B290" s="150"/>
      <c r="C290" s="150" t="s">
        <v>247</v>
      </c>
      <c r="D290" s="151"/>
      <c r="E290" s="152">
        <v>183.875</v>
      </c>
      <c r="F290" s="152"/>
      <c r="G290" s="146"/>
      <c r="H290" s="153"/>
      <c r="I290" s="148"/>
      <c r="J290" s="153"/>
      <c r="K290" s="148"/>
    </row>
    <row r="291" spans="1:11" s="1" customFormat="1" ht="13.5" customHeight="1">
      <c r="A291" s="149"/>
      <c r="B291" s="150"/>
      <c r="C291" s="150" t="s">
        <v>143</v>
      </c>
      <c r="D291" s="151"/>
      <c r="E291" s="152">
        <v>713.375</v>
      </c>
      <c r="F291" s="152"/>
      <c r="G291" s="146"/>
      <c r="H291" s="153"/>
      <c r="I291" s="148"/>
      <c r="J291" s="153"/>
      <c r="K291" s="148"/>
    </row>
    <row r="292" spans="1:11" s="1" customFormat="1" ht="13.5" customHeight="1">
      <c r="A292" s="142">
        <v>58</v>
      </c>
      <c r="B292" s="143" t="s">
        <v>334</v>
      </c>
      <c r="C292" s="143" t="s">
        <v>335</v>
      </c>
      <c r="D292" s="144" t="s">
        <v>156</v>
      </c>
      <c r="E292" s="145">
        <v>713.375</v>
      </c>
      <c r="F292" s="145">
        <v>0</v>
      </c>
      <c r="G292" s="146">
        <f>E292*F292</f>
        <v>0</v>
      </c>
      <c r="H292" s="147">
        <v>0</v>
      </c>
      <c r="I292" s="148">
        <f>E292*H292</f>
        <v>0</v>
      </c>
      <c r="J292" s="147">
        <v>0.014</v>
      </c>
      <c r="K292" s="148">
        <f>E292*J292</f>
        <v>9.98725</v>
      </c>
    </row>
    <row r="293" spans="1:11" s="1" customFormat="1" ht="13.5" customHeight="1">
      <c r="A293" s="149"/>
      <c r="B293" s="150"/>
      <c r="C293" s="150" t="s">
        <v>136</v>
      </c>
      <c r="D293" s="151"/>
      <c r="E293" s="152">
        <v>0</v>
      </c>
      <c r="F293" s="152"/>
      <c r="G293" s="146"/>
      <c r="H293" s="153"/>
      <c r="I293" s="148"/>
      <c r="J293" s="153"/>
      <c r="K293" s="148"/>
    </row>
    <row r="294" spans="1:11" s="1" customFormat="1" ht="13.5" customHeight="1">
      <c r="A294" s="149"/>
      <c r="B294" s="150"/>
      <c r="C294" s="150" t="s">
        <v>336</v>
      </c>
      <c r="D294" s="151"/>
      <c r="E294" s="152">
        <v>529.5</v>
      </c>
      <c r="F294" s="152"/>
      <c r="G294" s="146"/>
      <c r="H294" s="153"/>
      <c r="I294" s="148"/>
      <c r="J294" s="153"/>
      <c r="K294" s="148"/>
    </row>
    <row r="295" spans="1:11" s="1" customFormat="1" ht="13.5" customHeight="1">
      <c r="A295" s="149"/>
      <c r="B295" s="150"/>
      <c r="C295" s="150" t="s">
        <v>138</v>
      </c>
      <c r="D295" s="151"/>
      <c r="E295" s="152">
        <v>0</v>
      </c>
      <c r="F295" s="152"/>
      <c r="G295" s="146"/>
      <c r="H295" s="153"/>
      <c r="I295" s="148"/>
      <c r="J295" s="153"/>
      <c r="K295" s="148"/>
    </row>
    <row r="296" spans="1:11" s="1" customFormat="1" ht="13.5" customHeight="1">
      <c r="A296" s="149"/>
      <c r="B296" s="150"/>
      <c r="C296" s="150" t="s">
        <v>337</v>
      </c>
      <c r="D296" s="151"/>
      <c r="E296" s="152">
        <v>183.875</v>
      </c>
      <c r="F296" s="152"/>
      <c r="G296" s="146"/>
      <c r="H296" s="153"/>
      <c r="I296" s="148"/>
      <c r="J296" s="153"/>
      <c r="K296" s="148"/>
    </row>
    <row r="297" spans="1:11" s="1" customFormat="1" ht="13.5" customHeight="1">
      <c r="A297" s="149"/>
      <c r="B297" s="150"/>
      <c r="C297" s="150" t="s">
        <v>143</v>
      </c>
      <c r="D297" s="151"/>
      <c r="E297" s="152">
        <v>713.375</v>
      </c>
      <c r="F297" s="152"/>
      <c r="G297" s="146"/>
      <c r="H297" s="153"/>
      <c r="I297" s="148"/>
      <c r="J297" s="153"/>
      <c r="K297" s="148"/>
    </row>
    <row r="298" spans="1:11" s="1" customFormat="1" ht="13.5" customHeight="1">
      <c r="A298" s="142">
        <v>59</v>
      </c>
      <c r="B298" s="143" t="s">
        <v>338</v>
      </c>
      <c r="C298" s="143" t="s">
        <v>339</v>
      </c>
      <c r="D298" s="144" t="s">
        <v>179</v>
      </c>
      <c r="E298" s="145">
        <v>1.748</v>
      </c>
      <c r="F298" s="145">
        <v>0</v>
      </c>
      <c r="G298" s="146">
        <f>E298*F298</f>
        <v>0</v>
      </c>
      <c r="H298" s="147">
        <v>0.02191</v>
      </c>
      <c r="I298" s="148">
        <f>E298*H298</f>
        <v>0.038298679999999995</v>
      </c>
      <c r="J298" s="147">
        <v>0</v>
      </c>
      <c r="K298" s="148">
        <f>E298*J298</f>
        <v>0</v>
      </c>
    </row>
    <row r="299" spans="1:11" s="1" customFormat="1" ht="13.5" customHeight="1">
      <c r="A299" s="149"/>
      <c r="B299" s="150"/>
      <c r="C299" s="150" t="s">
        <v>340</v>
      </c>
      <c r="D299" s="151"/>
      <c r="E299" s="152">
        <v>1.748164</v>
      </c>
      <c r="F299" s="152"/>
      <c r="G299" s="146"/>
      <c r="H299" s="153"/>
      <c r="I299" s="148"/>
      <c r="J299" s="153"/>
      <c r="K299" s="148"/>
    </row>
    <row r="300" spans="1:11" s="1" customFormat="1" ht="13.5" customHeight="1">
      <c r="A300" s="142">
        <v>60</v>
      </c>
      <c r="B300" s="143" t="s">
        <v>341</v>
      </c>
      <c r="C300" s="143" t="s">
        <v>342</v>
      </c>
      <c r="D300" s="144" t="s">
        <v>192</v>
      </c>
      <c r="E300" s="145">
        <v>1.385</v>
      </c>
      <c r="F300" s="145">
        <v>0</v>
      </c>
      <c r="G300" s="146">
        <f>E300*F300</f>
        <v>0</v>
      </c>
      <c r="H300" s="147">
        <v>0</v>
      </c>
      <c r="I300" s="148">
        <f>E300*H300</f>
        <v>0</v>
      </c>
      <c r="J300" s="147">
        <v>0</v>
      </c>
      <c r="K300" s="148">
        <f>E300*J300</f>
        <v>0</v>
      </c>
    </row>
    <row r="301" spans="1:11" s="1" customFormat="1" ht="13.5" customHeight="1">
      <c r="A301" s="139"/>
      <c r="B301" s="114" t="s">
        <v>115</v>
      </c>
      <c r="C301" s="114" t="s">
        <v>116</v>
      </c>
      <c r="D301" s="140"/>
      <c r="E301" s="138"/>
      <c r="F301" s="138"/>
      <c r="G301" s="115">
        <f>SUM(G302:G348)</f>
        <v>0</v>
      </c>
      <c r="H301" s="141"/>
      <c r="I301" s="116">
        <f>SUM(I302:I348)</f>
        <v>0.56316</v>
      </c>
      <c r="J301" s="116"/>
      <c r="K301" s="116">
        <f>SUM(K302:K348)</f>
        <v>6.011895400000001</v>
      </c>
    </row>
    <row r="302" spans="1:11" s="1" customFormat="1" ht="13.5" customHeight="1">
      <c r="A302" s="142">
        <v>61</v>
      </c>
      <c r="B302" s="143" t="s">
        <v>343</v>
      </c>
      <c r="C302" s="143" t="s">
        <v>344</v>
      </c>
      <c r="D302" s="144" t="s">
        <v>134</v>
      </c>
      <c r="E302" s="145">
        <v>713.375</v>
      </c>
      <c r="F302" s="145">
        <v>0</v>
      </c>
      <c r="G302" s="146">
        <f>E302*F302</f>
        <v>0</v>
      </c>
      <c r="H302" s="147">
        <v>0</v>
      </c>
      <c r="I302" s="148">
        <f>E302*H302</f>
        <v>0</v>
      </c>
      <c r="J302" s="147">
        <v>0.00732</v>
      </c>
      <c r="K302" s="148">
        <f>E302*J302</f>
        <v>5.2219050000000005</v>
      </c>
    </row>
    <row r="303" spans="1:11" s="1" customFormat="1" ht="13.5" customHeight="1">
      <c r="A303" s="149"/>
      <c r="B303" s="150"/>
      <c r="C303" s="150" t="s">
        <v>136</v>
      </c>
      <c r="D303" s="151"/>
      <c r="E303" s="152">
        <v>0</v>
      </c>
      <c r="F303" s="152"/>
      <c r="G303" s="146"/>
      <c r="H303" s="153"/>
      <c r="I303" s="148"/>
      <c r="J303" s="153"/>
      <c r="K303" s="148"/>
    </row>
    <row r="304" spans="1:11" s="1" customFormat="1" ht="13.5" customHeight="1">
      <c r="A304" s="149"/>
      <c r="B304" s="150"/>
      <c r="C304" s="150" t="s">
        <v>246</v>
      </c>
      <c r="D304" s="151"/>
      <c r="E304" s="152">
        <v>529.5</v>
      </c>
      <c r="F304" s="152"/>
      <c r="G304" s="146"/>
      <c r="H304" s="153"/>
      <c r="I304" s="148"/>
      <c r="J304" s="153"/>
      <c r="K304" s="148"/>
    </row>
    <row r="305" spans="1:11" s="1" customFormat="1" ht="13.5" customHeight="1">
      <c r="A305" s="149"/>
      <c r="B305" s="150"/>
      <c r="C305" s="150" t="s">
        <v>138</v>
      </c>
      <c r="D305" s="151"/>
      <c r="E305" s="152">
        <v>0</v>
      </c>
      <c r="F305" s="152"/>
      <c r="G305" s="146"/>
      <c r="H305" s="153"/>
      <c r="I305" s="148"/>
      <c r="J305" s="153"/>
      <c r="K305" s="148"/>
    </row>
    <row r="306" spans="1:11" s="1" customFormat="1" ht="13.5" customHeight="1">
      <c r="A306" s="149"/>
      <c r="B306" s="150"/>
      <c r="C306" s="150" t="s">
        <v>247</v>
      </c>
      <c r="D306" s="151"/>
      <c r="E306" s="152">
        <v>183.875</v>
      </c>
      <c r="F306" s="152"/>
      <c r="G306" s="146"/>
      <c r="H306" s="153"/>
      <c r="I306" s="148"/>
      <c r="J306" s="153"/>
      <c r="K306" s="148"/>
    </row>
    <row r="307" spans="1:11" s="1" customFormat="1" ht="13.5" customHeight="1">
      <c r="A307" s="149"/>
      <c r="B307" s="150"/>
      <c r="C307" s="150" t="s">
        <v>143</v>
      </c>
      <c r="D307" s="151"/>
      <c r="E307" s="152">
        <v>713.375</v>
      </c>
      <c r="F307" s="152"/>
      <c r="G307" s="146"/>
      <c r="H307" s="153"/>
      <c r="I307" s="148"/>
      <c r="J307" s="153"/>
      <c r="K307" s="148"/>
    </row>
    <row r="308" spans="1:11" s="1" customFormat="1" ht="13.5" customHeight="1">
      <c r="A308" s="142">
        <v>62</v>
      </c>
      <c r="B308" s="143" t="s">
        <v>345</v>
      </c>
      <c r="C308" s="143" t="s">
        <v>346</v>
      </c>
      <c r="D308" s="144" t="s">
        <v>156</v>
      </c>
      <c r="E308" s="145">
        <v>116</v>
      </c>
      <c r="F308" s="145">
        <v>0</v>
      </c>
      <c r="G308" s="146">
        <f>E308*F308</f>
        <v>0</v>
      </c>
      <c r="H308" s="147">
        <v>0.002</v>
      </c>
      <c r="I308" s="148">
        <f>E308*H308</f>
        <v>0.232</v>
      </c>
      <c r="J308" s="147">
        <v>0</v>
      </c>
      <c r="K308" s="148">
        <f>E308*J308</f>
        <v>0</v>
      </c>
    </row>
    <row r="309" spans="1:11" s="1" customFormat="1" ht="13.5" customHeight="1">
      <c r="A309" s="142">
        <v>63</v>
      </c>
      <c r="B309" s="143" t="s">
        <v>347</v>
      </c>
      <c r="C309" s="143" t="s">
        <v>348</v>
      </c>
      <c r="D309" s="144" t="s">
        <v>253</v>
      </c>
      <c r="E309" s="145">
        <v>58</v>
      </c>
      <c r="F309" s="145">
        <v>0</v>
      </c>
      <c r="G309" s="146">
        <f>E309*F309</f>
        <v>0</v>
      </c>
      <c r="H309" s="147">
        <v>0</v>
      </c>
      <c r="I309" s="148">
        <f>E309*H309</f>
        <v>0</v>
      </c>
      <c r="J309" s="147">
        <v>0.00303</v>
      </c>
      <c r="K309" s="148">
        <f>E309*J309</f>
        <v>0.17574</v>
      </c>
    </row>
    <row r="310" spans="1:11" s="1" customFormat="1" ht="13.5" customHeight="1">
      <c r="A310" s="149"/>
      <c r="B310" s="150"/>
      <c r="C310" s="150" t="s">
        <v>136</v>
      </c>
      <c r="D310" s="151"/>
      <c r="E310" s="152">
        <v>0</v>
      </c>
      <c r="F310" s="152"/>
      <c r="G310" s="146"/>
      <c r="H310" s="153"/>
      <c r="I310" s="148"/>
      <c r="J310" s="153"/>
      <c r="K310" s="148"/>
    </row>
    <row r="311" spans="1:11" s="1" customFormat="1" ht="13.5" customHeight="1">
      <c r="A311" s="149"/>
      <c r="B311" s="150"/>
      <c r="C311" s="150" t="s">
        <v>349</v>
      </c>
      <c r="D311" s="151"/>
      <c r="E311" s="152">
        <v>41</v>
      </c>
      <c r="F311" s="152"/>
      <c r="G311" s="146"/>
      <c r="H311" s="153"/>
      <c r="I311" s="148"/>
      <c r="J311" s="153"/>
      <c r="K311" s="148"/>
    </row>
    <row r="312" spans="1:11" s="1" customFormat="1" ht="13.5" customHeight="1">
      <c r="A312" s="149"/>
      <c r="B312" s="150"/>
      <c r="C312" s="150" t="s">
        <v>138</v>
      </c>
      <c r="D312" s="151"/>
      <c r="E312" s="152">
        <v>0</v>
      </c>
      <c r="F312" s="152"/>
      <c r="G312" s="146"/>
      <c r="H312" s="153"/>
      <c r="I312" s="148"/>
      <c r="J312" s="153"/>
      <c r="K312" s="148"/>
    </row>
    <row r="313" spans="1:11" s="1" customFormat="1" ht="13.5" customHeight="1">
      <c r="A313" s="149"/>
      <c r="B313" s="150"/>
      <c r="C313" s="150" t="s">
        <v>54</v>
      </c>
      <c r="D313" s="151"/>
      <c r="E313" s="152">
        <v>17</v>
      </c>
      <c r="F313" s="152"/>
      <c r="G313" s="146"/>
      <c r="H313" s="153"/>
      <c r="I313" s="148"/>
      <c r="J313" s="153"/>
      <c r="K313" s="148"/>
    </row>
    <row r="314" spans="1:11" s="1" customFormat="1" ht="13.5" customHeight="1">
      <c r="A314" s="149"/>
      <c r="B314" s="150"/>
      <c r="C314" s="150" t="s">
        <v>143</v>
      </c>
      <c r="D314" s="151"/>
      <c r="E314" s="152">
        <v>58</v>
      </c>
      <c r="F314" s="152"/>
      <c r="G314" s="146"/>
      <c r="H314" s="153"/>
      <c r="I314" s="148"/>
      <c r="J314" s="153"/>
      <c r="K314" s="148"/>
    </row>
    <row r="315" spans="1:11" s="1" customFormat="1" ht="13.5" customHeight="1">
      <c r="A315" s="142">
        <v>64</v>
      </c>
      <c r="B315" s="143" t="s">
        <v>350</v>
      </c>
      <c r="C315" s="143" t="s">
        <v>351</v>
      </c>
      <c r="D315" s="144" t="s">
        <v>156</v>
      </c>
      <c r="E315" s="145">
        <v>114.14</v>
      </c>
      <c r="F315" s="145">
        <v>0</v>
      </c>
      <c r="G315" s="146">
        <f>E315*F315</f>
        <v>0</v>
      </c>
      <c r="H315" s="147">
        <v>0</v>
      </c>
      <c r="I315" s="148">
        <f>E315*H315</f>
        <v>0</v>
      </c>
      <c r="J315" s="147">
        <v>0.00336</v>
      </c>
      <c r="K315" s="148">
        <f>E315*J315</f>
        <v>0.38351040000000003</v>
      </c>
    </row>
    <row r="316" spans="1:11" s="1" customFormat="1" ht="13.5" customHeight="1">
      <c r="A316" s="149"/>
      <c r="B316" s="150"/>
      <c r="C316" s="150" t="s">
        <v>136</v>
      </c>
      <c r="D316" s="151"/>
      <c r="E316" s="152">
        <v>0</v>
      </c>
      <c r="F316" s="152"/>
      <c r="G316" s="146"/>
      <c r="H316" s="153"/>
      <c r="I316" s="148"/>
      <c r="J316" s="153"/>
      <c r="K316" s="148"/>
    </row>
    <row r="317" spans="1:11" s="1" customFormat="1" ht="13.5" customHeight="1">
      <c r="A317" s="149"/>
      <c r="B317" s="150"/>
      <c r="C317" s="150" t="s">
        <v>157</v>
      </c>
      <c r="D317" s="151"/>
      <c r="E317" s="152">
        <v>84.72</v>
      </c>
      <c r="F317" s="152"/>
      <c r="G317" s="146"/>
      <c r="H317" s="153"/>
      <c r="I317" s="148"/>
      <c r="J317" s="153"/>
      <c r="K317" s="148"/>
    </row>
    <row r="318" spans="1:11" s="1" customFormat="1" ht="13.5" customHeight="1">
      <c r="A318" s="149"/>
      <c r="B318" s="150"/>
      <c r="C318" s="150" t="s">
        <v>138</v>
      </c>
      <c r="D318" s="151"/>
      <c r="E318" s="152">
        <v>0</v>
      </c>
      <c r="F318" s="152"/>
      <c r="G318" s="146"/>
      <c r="H318" s="153"/>
      <c r="I318" s="148"/>
      <c r="J318" s="153"/>
      <c r="K318" s="148"/>
    </row>
    <row r="319" spans="1:11" s="1" customFormat="1" ht="13.5" customHeight="1">
      <c r="A319" s="149"/>
      <c r="B319" s="150"/>
      <c r="C319" s="150" t="s">
        <v>158</v>
      </c>
      <c r="D319" s="151"/>
      <c r="E319" s="152">
        <v>29.42</v>
      </c>
      <c r="F319" s="152"/>
      <c r="G319" s="146"/>
      <c r="H319" s="153"/>
      <c r="I319" s="148"/>
      <c r="J319" s="153"/>
      <c r="K319" s="148"/>
    </row>
    <row r="320" spans="1:11" s="1" customFormat="1" ht="13.5" customHeight="1">
      <c r="A320" s="149"/>
      <c r="B320" s="150"/>
      <c r="C320" s="150" t="s">
        <v>143</v>
      </c>
      <c r="D320" s="151"/>
      <c r="E320" s="152">
        <v>114.14</v>
      </c>
      <c r="F320" s="152"/>
      <c r="G320" s="146"/>
      <c r="H320" s="153"/>
      <c r="I320" s="148"/>
      <c r="J320" s="153"/>
      <c r="K320" s="148"/>
    </row>
    <row r="321" spans="1:11" s="1" customFormat="1" ht="13.5" customHeight="1">
      <c r="A321" s="142">
        <v>65</v>
      </c>
      <c r="B321" s="143" t="s">
        <v>352</v>
      </c>
      <c r="C321" s="143" t="s">
        <v>353</v>
      </c>
      <c r="D321" s="144" t="s">
        <v>156</v>
      </c>
      <c r="E321" s="145">
        <v>116</v>
      </c>
      <c r="F321" s="145">
        <v>0</v>
      </c>
      <c r="G321" s="146">
        <f>E321*F321</f>
        <v>0</v>
      </c>
      <c r="H321" s="147">
        <v>0.00141</v>
      </c>
      <c r="I321" s="148">
        <f>E321*H321</f>
        <v>0.16356</v>
      </c>
      <c r="J321" s="147">
        <v>0</v>
      </c>
      <c r="K321" s="148">
        <f>E321*J321</f>
        <v>0</v>
      </c>
    </row>
    <row r="322" spans="1:11" s="1" customFormat="1" ht="13.5" customHeight="1">
      <c r="A322" s="142">
        <v>66</v>
      </c>
      <c r="B322" s="143" t="s">
        <v>354</v>
      </c>
      <c r="C322" s="143" t="s">
        <v>355</v>
      </c>
      <c r="D322" s="144" t="s">
        <v>156</v>
      </c>
      <c r="E322" s="145">
        <v>37.5</v>
      </c>
      <c r="F322" s="145">
        <v>0</v>
      </c>
      <c r="G322" s="146">
        <f>E322*F322</f>
        <v>0</v>
      </c>
      <c r="H322" s="147">
        <v>0</v>
      </c>
      <c r="I322" s="148">
        <f>E322*H322</f>
        <v>0</v>
      </c>
      <c r="J322" s="147">
        <v>0.00164</v>
      </c>
      <c r="K322" s="148">
        <f>E322*J322</f>
        <v>0.0615</v>
      </c>
    </row>
    <row r="323" spans="1:11" s="1" customFormat="1" ht="13.5" customHeight="1">
      <c r="A323" s="149"/>
      <c r="B323" s="150"/>
      <c r="C323" s="150" t="s">
        <v>356</v>
      </c>
      <c r="D323" s="151"/>
      <c r="E323" s="152">
        <v>0</v>
      </c>
      <c r="F323" s="152"/>
      <c r="G323" s="146"/>
      <c r="H323" s="153"/>
      <c r="I323" s="148"/>
      <c r="J323" s="153"/>
      <c r="K323" s="148"/>
    </row>
    <row r="324" spans="1:11" s="1" customFormat="1" ht="13.5" customHeight="1">
      <c r="A324" s="149"/>
      <c r="B324" s="150"/>
      <c r="C324" s="150" t="s">
        <v>136</v>
      </c>
      <c r="D324" s="151"/>
      <c r="E324" s="152">
        <v>0</v>
      </c>
      <c r="F324" s="152"/>
      <c r="G324" s="146"/>
      <c r="H324" s="153"/>
      <c r="I324" s="148"/>
      <c r="J324" s="153"/>
      <c r="K324" s="148"/>
    </row>
    <row r="325" spans="1:11" s="1" customFormat="1" ht="13.5" customHeight="1">
      <c r="A325" s="149"/>
      <c r="B325" s="150"/>
      <c r="C325" s="150" t="s">
        <v>161</v>
      </c>
      <c r="D325" s="151"/>
      <c r="E325" s="152">
        <v>25</v>
      </c>
      <c r="F325" s="152"/>
      <c r="G325" s="146"/>
      <c r="H325" s="153"/>
      <c r="I325" s="148"/>
      <c r="J325" s="153"/>
      <c r="K325" s="148"/>
    </row>
    <row r="326" spans="1:11" s="1" customFormat="1" ht="13.5" customHeight="1">
      <c r="A326" s="149"/>
      <c r="B326" s="150"/>
      <c r="C326" s="150" t="s">
        <v>138</v>
      </c>
      <c r="D326" s="151"/>
      <c r="E326" s="152">
        <v>0</v>
      </c>
      <c r="F326" s="152"/>
      <c r="G326" s="146"/>
      <c r="H326" s="153"/>
      <c r="I326" s="148"/>
      <c r="J326" s="153"/>
      <c r="K326" s="148"/>
    </row>
    <row r="327" spans="1:11" s="1" customFormat="1" ht="13.5" customHeight="1">
      <c r="A327" s="149"/>
      <c r="B327" s="150"/>
      <c r="C327" s="150" t="s">
        <v>162</v>
      </c>
      <c r="D327" s="151"/>
      <c r="E327" s="152">
        <v>12.5</v>
      </c>
      <c r="F327" s="152"/>
      <c r="G327" s="146"/>
      <c r="H327" s="153"/>
      <c r="I327" s="148"/>
      <c r="J327" s="153"/>
      <c r="K327" s="148"/>
    </row>
    <row r="328" spans="1:11" s="1" customFormat="1" ht="13.5" customHeight="1">
      <c r="A328" s="149"/>
      <c r="B328" s="150"/>
      <c r="C328" s="150" t="s">
        <v>143</v>
      </c>
      <c r="D328" s="151"/>
      <c r="E328" s="152">
        <v>37.5</v>
      </c>
      <c r="F328" s="152"/>
      <c r="G328" s="146"/>
      <c r="H328" s="153"/>
      <c r="I328" s="148"/>
      <c r="J328" s="153"/>
      <c r="K328" s="148"/>
    </row>
    <row r="329" spans="1:11" s="1" customFormat="1" ht="13.5" customHeight="1">
      <c r="A329" s="142">
        <v>67</v>
      </c>
      <c r="B329" s="143" t="s">
        <v>357</v>
      </c>
      <c r="C329" s="143" t="s">
        <v>358</v>
      </c>
      <c r="D329" s="144" t="s">
        <v>156</v>
      </c>
      <c r="E329" s="145">
        <v>50</v>
      </c>
      <c r="F329" s="145">
        <v>0</v>
      </c>
      <c r="G329" s="146">
        <f>E329*F329</f>
        <v>0</v>
      </c>
      <c r="H329" s="147">
        <v>0</v>
      </c>
      <c r="I329" s="148">
        <f>E329*H329</f>
        <v>0</v>
      </c>
      <c r="J329" s="147">
        <v>0.0023</v>
      </c>
      <c r="K329" s="148">
        <f>E329*J329</f>
        <v>0.11499999999999999</v>
      </c>
    </row>
    <row r="330" spans="1:11" s="1" customFormat="1" ht="13.5" customHeight="1">
      <c r="A330" s="149"/>
      <c r="B330" s="150"/>
      <c r="C330" s="150" t="s">
        <v>136</v>
      </c>
      <c r="D330" s="151"/>
      <c r="E330" s="152">
        <v>0</v>
      </c>
      <c r="F330" s="152"/>
      <c r="G330" s="146"/>
      <c r="H330" s="153"/>
      <c r="I330" s="148"/>
      <c r="J330" s="153"/>
      <c r="K330" s="148"/>
    </row>
    <row r="331" spans="1:11" s="1" customFormat="1" ht="13.5" customHeight="1">
      <c r="A331" s="149"/>
      <c r="B331" s="150"/>
      <c r="C331" s="150" t="s">
        <v>359</v>
      </c>
      <c r="D331" s="151"/>
      <c r="E331" s="152">
        <v>37.5</v>
      </c>
      <c r="F331" s="152"/>
      <c r="G331" s="146"/>
      <c r="H331" s="153"/>
      <c r="I331" s="148"/>
      <c r="J331" s="153"/>
      <c r="K331" s="148"/>
    </row>
    <row r="332" spans="1:11" s="1" customFormat="1" ht="13.5" customHeight="1">
      <c r="A332" s="149"/>
      <c r="B332" s="150"/>
      <c r="C332" s="150" t="s">
        <v>138</v>
      </c>
      <c r="D332" s="151"/>
      <c r="E332" s="152">
        <v>0</v>
      </c>
      <c r="F332" s="152"/>
      <c r="G332" s="146"/>
      <c r="H332" s="153"/>
      <c r="I332" s="148"/>
      <c r="J332" s="153"/>
      <c r="K332" s="148"/>
    </row>
    <row r="333" spans="1:11" s="1" customFormat="1" ht="13.5" customHeight="1">
      <c r="A333" s="149"/>
      <c r="B333" s="150"/>
      <c r="C333" s="150" t="s">
        <v>162</v>
      </c>
      <c r="D333" s="151"/>
      <c r="E333" s="152">
        <v>12.5</v>
      </c>
      <c r="F333" s="152"/>
      <c r="G333" s="146"/>
      <c r="H333" s="153"/>
      <c r="I333" s="148"/>
      <c r="J333" s="153"/>
      <c r="K333" s="148"/>
    </row>
    <row r="334" spans="1:11" s="1" customFormat="1" ht="13.5" customHeight="1">
      <c r="A334" s="149"/>
      <c r="B334" s="150"/>
      <c r="C334" s="150" t="s">
        <v>143</v>
      </c>
      <c r="D334" s="151"/>
      <c r="E334" s="152">
        <v>50</v>
      </c>
      <c r="F334" s="152"/>
      <c r="G334" s="146"/>
      <c r="H334" s="153"/>
      <c r="I334" s="148"/>
      <c r="J334" s="153"/>
      <c r="K334" s="148"/>
    </row>
    <row r="335" spans="1:11" s="1" customFormat="1" ht="13.5" customHeight="1">
      <c r="A335" s="142">
        <v>68</v>
      </c>
      <c r="B335" s="143" t="s">
        <v>360</v>
      </c>
      <c r="C335" s="143" t="s">
        <v>361</v>
      </c>
      <c r="D335" s="144" t="s">
        <v>156</v>
      </c>
      <c r="E335" s="145">
        <v>24</v>
      </c>
      <c r="F335" s="145">
        <v>0</v>
      </c>
      <c r="G335" s="146">
        <f>E335*F335</f>
        <v>0</v>
      </c>
      <c r="H335" s="147">
        <v>0</v>
      </c>
      <c r="I335" s="148">
        <f>E335*H335</f>
        <v>0</v>
      </c>
      <c r="J335" s="147">
        <v>0.00226</v>
      </c>
      <c r="K335" s="148">
        <f>E335*J335</f>
        <v>0.05424</v>
      </c>
    </row>
    <row r="336" spans="1:11" s="1" customFormat="1" ht="13.5" customHeight="1">
      <c r="A336" s="149"/>
      <c r="B336" s="150"/>
      <c r="C336" s="150" t="s">
        <v>136</v>
      </c>
      <c r="D336" s="151"/>
      <c r="E336" s="152">
        <v>0</v>
      </c>
      <c r="F336" s="152"/>
      <c r="G336" s="146"/>
      <c r="H336" s="153"/>
      <c r="I336" s="148"/>
      <c r="J336" s="153"/>
      <c r="K336" s="148"/>
    </row>
    <row r="337" spans="1:11" s="1" customFormat="1" ht="13.5" customHeight="1">
      <c r="A337" s="149"/>
      <c r="B337" s="150"/>
      <c r="C337" s="150" t="s">
        <v>362</v>
      </c>
      <c r="D337" s="151"/>
      <c r="E337" s="152">
        <v>12</v>
      </c>
      <c r="F337" s="152"/>
      <c r="G337" s="146"/>
      <c r="H337" s="153"/>
      <c r="I337" s="148"/>
      <c r="J337" s="153"/>
      <c r="K337" s="148"/>
    </row>
    <row r="338" spans="1:11" s="1" customFormat="1" ht="13.5" customHeight="1">
      <c r="A338" s="149"/>
      <c r="B338" s="150"/>
      <c r="C338" s="150" t="s">
        <v>138</v>
      </c>
      <c r="D338" s="151"/>
      <c r="E338" s="152">
        <v>0</v>
      </c>
      <c r="F338" s="152"/>
      <c r="G338" s="146"/>
      <c r="H338" s="153"/>
      <c r="I338" s="148"/>
      <c r="J338" s="153"/>
      <c r="K338" s="148"/>
    </row>
    <row r="339" spans="1:11" s="1" customFormat="1" ht="13.5" customHeight="1">
      <c r="A339" s="149"/>
      <c r="B339" s="150"/>
      <c r="C339" s="150" t="s">
        <v>362</v>
      </c>
      <c r="D339" s="151"/>
      <c r="E339" s="152">
        <v>12</v>
      </c>
      <c r="F339" s="152"/>
      <c r="G339" s="146"/>
      <c r="H339" s="153"/>
      <c r="I339" s="148"/>
      <c r="J339" s="153"/>
      <c r="K339" s="148"/>
    </row>
    <row r="340" spans="1:11" s="1" customFormat="1" ht="13.5" customHeight="1">
      <c r="A340" s="149"/>
      <c r="B340" s="150"/>
      <c r="C340" s="150" t="s">
        <v>143</v>
      </c>
      <c r="D340" s="151"/>
      <c r="E340" s="152">
        <v>24</v>
      </c>
      <c r="F340" s="152"/>
      <c r="G340" s="146"/>
      <c r="H340" s="153"/>
      <c r="I340" s="148"/>
      <c r="J340" s="153"/>
      <c r="K340" s="148"/>
    </row>
    <row r="341" spans="1:11" s="1" customFormat="1" ht="13.5" customHeight="1">
      <c r="A341" s="142">
        <v>69</v>
      </c>
      <c r="B341" s="143" t="s">
        <v>363</v>
      </c>
      <c r="C341" s="143" t="s">
        <v>364</v>
      </c>
      <c r="D341" s="144" t="s">
        <v>156</v>
      </c>
      <c r="E341" s="145">
        <v>24</v>
      </c>
      <c r="F341" s="145">
        <v>0</v>
      </c>
      <c r="G341" s="146">
        <f>E341*F341</f>
        <v>0</v>
      </c>
      <c r="H341" s="147">
        <v>0.00186</v>
      </c>
      <c r="I341" s="148">
        <f>E341*H341</f>
        <v>0.04464</v>
      </c>
      <c r="J341" s="147">
        <v>0</v>
      </c>
      <c r="K341" s="148">
        <f>E341*J341</f>
        <v>0</v>
      </c>
    </row>
    <row r="342" spans="1:11" s="1" customFormat="1" ht="13.5" customHeight="1">
      <c r="A342" s="149"/>
      <c r="B342" s="150"/>
      <c r="C342" s="150" t="s">
        <v>136</v>
      </c>
      <c r="D342" s="151"/>
      <c r="E342" s="152">
        <v>0</v>
      </c>
      <c r="F342" s="152"/>
      <c r="G342" s="146"/>
      <c r="H342" s="153"/>
      <c r="I342" s="148"/>
      <c r="J342" s="153"/>
      <c r="K342" s="148"/>
    </row>
    <row r="343" spans="1:11" s="1" customFormat="1" ht="13.5" customHeight="1">
      <c r="A343" s="149"/>
      <c r="B343" s="150"/>
      <c r="C343" s="150" t="s">
        <v>362</v>
      </c>
      <c r="D343" s="151"/>
      <c r="E343" s="152">
        <v>12</v>
      </c>
      <c r="F343" s="152"/>
      <c r="G343" s="146"/>
      <c r="H343" s="153"/>
      <c r="I343" s="148"/>
      <c r="J343" s="153"/>
      <c r="K343" s="148"/>
    </row>
    <row r="344" spans="1:11" s="1" customFormat="1" ht="13.5" customHeight="1">
      <c r="A344" s="149"/>
      <c r="B344" s="150"/>
      <c r="C344" s="150" t="s">
        <v>138</v>
      </c>
      <c r="D344" s="151"/>
      <c r="E344" s="152">
        <v>0</v>
      </c>
      <c r="F344" s="152"/>
      <c r="G344" s="146"/>
      <c r="H344" s="153"/>
      <c r="I344" s="148"/>
      <c r="J344" s="153"/>
      <c r="K344" s="148"/>
    </row>
    <row r="345" spans="1:11" s="1" customFormat="1" ht="13.5" customHeight="1">
      <c r="A345" s="149"/>
      <c r="B345" s="150"/>
      <c r="C345" s="150" t="s">
        <v>362</v>
      </c>
      <c r="D345" s="151"/>
      <c r="E345" s="152">
        <v>12</v>
      </c>
      <c r="F345" s="152"/>
      <c r="G345" s="146"/>
      <c r="H345" s="153"/>
      <c r="I345" s="148"/>
      <c r="J345" s="153"/>
      <c r="K345" s="148"/>
    </row>
    <row r="346" spans="1:11" s="1" customFormat="1" ht="13.5" customHeight="1">
      <c r="A346" s="149"/>
      <c r="B346" s="150"/>
      <c r="C346" s="150" t="s">
        <v>143</v>
      </c>
      <c r="D346" s="151"/>
      <c r="E346" s="152">
        <v>24</v>
      </c>
      <c r="F346" s="152"/>
      <c r="G346" s="146"/>
      <c r="H346" s="153"/>
      <c r="I346" s="148"/>
      <c r="J346" s="153"/>
      <c r="K346" s="148"/>
    </row>
    <row r="347" spans="1:11" s="1" customFormat="1" ht="13.5" customHeight="1">
      <c r="A347" s="142">
        <v>70</v>
      </c>
      <c r="B347" s="143" t="s">
        <v>365</v>
      </c>
      <c r="C347" s="143" t="s">
        <v>366</v>
      </c>
      <c r="D347" s="144" t="s">
        <v>156</v>
      </c>
      <c r="E347" s="145">
        <v>116</v>
      </c>
      <c r="F347" s="145">
        <v>0</v>
      </c>
      <c r="G347" s="146">
        <f>E347*F347</f>
        <v>0</v>
      </c>
      <c r="H347" s="147">
        <v>0.00106</v>
      </c>
      <c r="I347" s="148">
        <f>E347*H347</f>
        <v>0.12296</v>
      </c>
      <c r="J347" s="147">
        <v>0</v>
      </c>
      <c r="K347" s="148">
        <f>E347*J347</f>
        <v>0</v>
      </c>
    </row>
    <row r="348" spans="1:11" s="1" customFormat="1" ht="13.5" customHeight="1">
      <c r="A348" s="142">
        <v>71</v>
      </c>
      <c r="B348" s="143" t="s">
        <v>367</v>
      </c>
      <c r="C348" s="143" t="s">
        <v>368</v>
      </c>
      <c r="D348" s="144" t="s">
        <v>192</v>
      </c>
      <c r="E348" s="145">
        <v>0.4</v>
      </c>
      <c r="F348" s="145">
        <v>0</v>
      </c>
      <c r="G348" s="146">
        <f>E348*F348</f>
        <v>0</v>
      </c>
      <c r="H348" s="147">
        <v>0</v>
      </c>
      <c r="I348" s="148">
        <f>E348*H348</f>
        <v>0</v>
      </c>
      <c r="J348" s="147">
        <v>0</v>
      </c>
      <c r="K348" s="148">
        <f>E348*J348</f>
        <v>0</v>
      </c>
    </row>
    <row r="349" spans="1:11" s="1" customFormat="1" ht="13.5" customHeight="1">
      <c r="A349" s="139"/>
      <c r="B349" s="114" t="s">
        <v>117</v>
      </c>
      <c r="C349" s="114" t="s">
        <v>118</v>
      </c>
      <c r="D349" s="140"/>
      <c r="E349" s="138"/>
      <c r="F349" s="138"/>
      <c r="G349" s="115">
        <f>SUM(G350:G357)</f>
        <v>0</v>
      </c>
      <c r="H349" s="141"/>
      <c r="I349" s="116">
        <f>SUM(I350:I357)</f>
        <v>0.07374</v>
      </c>
      <c r="J349" s="116"/>
      <c r="K349" s="116">
        <f>SUM(K350:K357)</f>
        <v>0.18</v>
      </c>
    </row>
    <row r="350" spans="1:11" s="1" customFormat="1" ht="13.5" customHeight="1">
      <c r="A350" s="142">
        <v>72</v>
      </c>
      <c r="B350" s="143" t="s">
        <v>369</v>
      </c>
      <c r="C350" s="143" t="s">
        <v>370</v>
      </c>
      <c r="D350" s="144" t="s">
        <v>156</v>
      </c>
      <c r="E350" s="145">
        <v>6</v>
      </c>
      <c r="F350" s="145">
        <v>0</v>
      </c>
      <c r="G350" s="146">
        <f>E350*F350</f>
        <v>0</v>
      </c>
      <c r="H350" s="147">
        <v>9E-05</v>
      </c>
      <c r="I350" s="148">
        <f>E350*H350</f>
        <v>0.00054</v>
      </c>
      <c r="J350" s="147">
        <v>0</v>
      </c>
      <c r="K350" s="148">
        <f>E350*J350</f>
        <v>0</v>
      </c>
    </row>
    <row r="351" spans="1:11" s="1" customFormat="1" ht="13.5" customHeight="1">
      <c r="A351" s="149"/>
      <c r="B351" s="150"/>
      <c r="C351" s="150" t="s">
        <v>371</v>
      </c>
      <c r="D351" s="151"/>
      <c r="E351" s="152">
        <v>0</v>
      </c>
      <c r="F351" s="152"/>
      <c r="G351" s="146"/>
      <c r="H351" s="153"/>
      <c r="I351" s="148"/>
      <c r="J351" s="153"/>
      <c r="K351" s="148"/>
    </row>
    <row r="352" spans="1:11" s="1" customFormat="1" ht="13.5" customHeight="1">
      <c r="A352" s="149"/>
      <c r="B352" s="150"/>
      <c r="C352" s="150" t="s">
        <v>372</v>
      </c>
      <c r="D352" s="151"/>
      <c r="E352" s="152">
        <v>6</v>
      </c>
      <c r="F352" s="152"/>
      <c r="G352" s="146"/>
      <c r="H352" s="153"/>
      <c r="I352" s="148"/>
      <c r="J352" s="153"/>
      <c r="K352" s="148"/>
    </row>
    <row r="353" spans="1:11" s="1" customFormat="1" ht="13.5" customHeight="1">
      <c r="A353" s="154">
        <v>73</v>
      </c>
      <c r="B353" s="155" t="s">
        <v>373</v>
      </c>
      <c r="C353" s="155" t="s">
        <v>374</v>
      </c>
      <c r="D353" s="156" t="s">
        <v>156</v>
      </c>
      <c r="E353" s="157">
        <v>6</v>
      </c>
      <c r="F353" s="157">
        <v>0</v>
      </c>
      <c r="G353" s="146">
        <f>E353*F353</f>
        <v>0</v>
      </c>
      <c r="H353" s="158">
        <v>0.0122</v>
      </c>
      <c r="I353" s="148">
        <f>E353*H353</f>
        <v>0.0732</v>
      </c>
      <c r="J353" s="158">
        <v>0</v>
      </c>
      <c r="K353" s="148">
        <f>E353*J353</f>
        <v>0</v>
      </c>
    </row>
    <row r="354" spans="1:11" s="1" customFormat="1" ht="13.5" customHeight="1">
      <c r="A354" s="142">
        <v>74</v>
      </c>
      <c r="B354" s="143" t="s">
        <v>375</v>
      </c>
      <c r="C354" s="143" t="s">
        <v>376</v>
      </c>
      <c r="D354" s="144" t="s">
        <v>156</v>
      </c>
      <c r="E354" s="145">
        <v>6</v>
      </c>
      <c r="F354" s="145">
        <v>0</v>
      </c>
      <c r="G354" s="146">
        <f>E354*F354</f>
        <v>0</v>
      </c>
      <c r="H354" s="147">
        <v>0</v>
      </c>
      <c r="I354" s="148">
        <f>E354*H354</f>
        <v>0</v>
      </c>
      <c r="J354" s="147">
        <v>0.03</v>
      </c>
      <c r="K354" s="148">
        <f>E354*J354</f>
        <v>0.18</v>
      </c>
    </row>
    <row r="355" spans="1:11" s="1" customFormat="1" ht="13.5" customHeight="1">
      <c r="A355" s="149"/>
      <c r="B355" s="150"/>
      <c r="C355" s="150" t="s">
        <v>371</v>
      </c>
      <c r="D355" s="151"/>
      <c r="E355" s="152">
        <v>0</v>
      </c>
      <c r="F355" s="152"/>
      <c r="G355" s="146"/>
      <c r="H355" s="153"/>
      <c r="I355" s="148"/>
      <c r="J355" s="153"/>
      <c r="K355" s="148"/>
    </row>
    <row r="356" spans="1:11" s="1" customFormat="1" ht="13.5" customHeight="1">
      <c r="A356" s="149"/>
      <c r="B356" s="150"/>
      <c r="C356" s="150" t="s">
        <v>372</v>
      </c>
      <c r="D356" s="151"/>
      <c r="E356" s="152">
        <v>6</v>
      </c>
      <c r="F356" s="152"/>
      <c r="G356" s="146"/>
      <c r="H356" s="153"/>
      <c r="I356" s="148"/>
      <c r="J356" s="153"/>
      <c r="K356" s="148"/>
    </row>
    <row r="357" spans="1:11" s="1" customFormat="1" ht="13.5" customHeight="1">
      <c r="A357" s="142">
        <v>75</v>
      </c>
      <c r="B357" s="143" t="s">
        <v>377</v>
      </c>
      <c r="C357" s="143" t="s">
        <v>378</v>
      </c>
      <c r="D357" s="144" t="s">
        <v>192</v>
      </c>
      <c r="E357" s="145">
        <v>0.074</v>
      </c>
      <c r="F357" s="145">
        <v>0</v>
      </c>
      <c r="G357" s="146">
        <f>E357*F357</f>
        <v>0</v>
      </c>
      <c r="H357" s="147">
        <v>0</v>
      </c>
      <c r="I357" s="148">
        <f>E357*H357</f>
        <v>0</v>
      </c>
      <c r="J357" s="147">
        <v>0</v>
      </c>
      <c r="K357" s="148">
        <f>E357*J357</f>
        <v>0</v>
      </c>
    </row>
    <row r="358" spans="1:11" s="1" customFormat="1" ht="13.5" customHeight="1">
      <c r="A358" s="139"/>
      <c r="B358" s="114" t="s">
        <v>119</v>
      </c>
      <c r="C358" s="114" t="s">
        <v>120</v>
      </c>
      <c r="D358" s="140"/>
      <c r="E358" s="138"/>
      <c r="F358" s="138"/>
      <c r="G358" s="115">
        <f>SUM(G359)</f>
        <v>0</v>
      </c>
      <c r="H358" s="141"/>
      <c r="I358" s="116">
        <f>SUM(I359)</f>
        <v>0.0038975999999999998</v>
      </c>
      <c r="J358" s="116"/>
      <c r="K358" s="116">
        <f>SUM(K359)</f>
        <v>0</v>
      </c>
    </row>
    <row r="359" spans="1:11" s="1" customFormat="1" ht="24" customHeight="1">
      <c r="A359" s="142">
        <v>76</v>
      </c>
      <c r="B359" s="143" t="s">
        <v>379</v>
      </c>
      <c r="C359" s="143" t="s">
        <v>380</v>
      </c>
      <c r="D359" s="144" t="s">
        <v>134</v>
      </c>
      <c r="E359" s="145">
        <v>8.12</v>
      </c>
      <c r="F359" s="145">
        <v>0</v>
      </c>
      <c r="G359" s="146">
        <f>E359*F359</f>
        <v>0</v>
      </c>
      <c r="H359" s="147">
        <v>0.00048</v>
      </c>
      <c r="I359" s="148">
        <f>E359*H359</f>
        <v>0.0038975999999999998</v>
      </c>
      <c r="J359" s="147">
        <v>0</v>
      </c>
      <c r="K359" s="148">
        <f>E359*J359</f>
        <v>0</v>
      </c>
    </row>
    <row r="360" spans="1:11" s="1" customFormat="1" ht="13.5" customHeight="1">
      <c r="A360" s="149"/>
      <c r="B360" s="150"/>
      <c r="C360" s="150" t="s">
        <v>381</v>
      </c>
      <c r="D360" s="151"/>
      <c r="E360" s="152">
        <v>0</v>
      </c>
      <c r="F360" s="152"/>
      <c r="G360" s="159"/>
      <c r="H360" s="153"/>
      <c r="I360" s="160"/>
      <c r="J360" s="153"/>
      <c r="K360" s="160"/>
    </row>
    <row r="361" spans="1:11" s="1" customFormat="1" ht="13.5" customHeight="1">
      <c r="A361" s="149"/>
      <c r="B361" s="150"/>
      <c r="C361" s="150" t="s">
        <v>382</v>
      </c>
      <c r="D361" s="151"/>
      <c r="E361" s="152">
        <v>8.12</v>
      </c>
      <c r="F361" s="152"/>
      <c r="G361" s="159"/>
      <c r="H361" s="153"/>
      <c r="I361" s="160"/>
      <c r="J361" s="153"/>
      <c r="K361" s="160"/>
    </row>
    <row r="362" spans="1:11" s="1" customFormat="1" ht="21" customHeight="1">
      <c r="A362" s="161"/>
      <c r="B362" s="117"/>
      <c r="C362" s="117" t="s">
        <v>121</v>
      </c>
      <c r="D362" s="162"/>
      <c r="E362" s="163"/>
      <c r="F362" s="163"/>
      <c r="G362" s="119">
        <f>G116+G10</f>
        <v>0</v>
      </c>
      <c r="H362" s="119"/>
      <c r="I362" s="119">
        <f>I116+I10</f>
        <v>11.87251814</v>
      </c>
      <c r="J362" s="119"/>
      <c r="K362" s="119">
        <f>K116+K10</f>
        <v>61.9553904</v>
      </c>
    </row>
  </sheetData>
  <sheetProtection selectLockedCells="1" selectUnlockedCells="1"/>
  <printOptions/>
  <pageMargins left="0.39375" right="0.39375" top="0.7875" bottom="0.7875" header="0.5118055555555555" footer="0.5118055555555555"/>
  <pageSetup fitToHeight="10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Ing.Dagmar Mertlová</dc:creator>
  <cp:keywords/>
  <dc:description/>
  <cp:lastModifiedBy>Dagmar Mertlová</cp:lastModifiedBy>
  <dcterms:created xsi:type="dcterms:W3CDTF">2018-06-13T08:34:17Z</dcterms:created>
  <dcterms:modified xsi:type="dcterms:W3CDTF">2018-06-13T08:34:17Z</dcterms:modified>
  <cp:category/>
  <cp:version/>
  <cp:contentType/>
  <cp:contentStatus/>
</cp:coreProperties>
</file>