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Vyhodnocení zakázky " sheetId="4" r:id="rId1"/>
    <sheet name="SO-01 Plot" sheetId="1" r:id="rId2"/>
    <sheet name="SO-02 Povrchy" sheetId="3" r:id="rId3"/>
    <sheet name="SO-03 Garážové stání" sheetId="2" r:id="rId4"/>
  </sheets>
  <definedNames>
    <definedName name="_xlnm.Print_Area" localSheetId="1">'SO-01 Plot'!$A$1:$F$28</definedName>
  </definedNames>
  <calcPr calcId="152511"/>
</workbook>
</file>

<file path=xl/calcChain.xml><?xml version="1.0" encoding="utf-8"?>
<calcChain xmlns="http://schemas.openxmlformats.org/spreadsheetml/2006/main">
  <c r="E22" i="1" l="1"/>
  <c r="F19" i="1" l="1"/>
  <c r="F18" i="1"/>
  <c r="F18" i="3" l="1"/>
  <c r="F17" i="1" l="1"/>
  <c r="F16" i="1" l="1"/>
  <c r="F15" i="1"/>
  <c r="F15" i="3"/>
  <c r="F16" i="3"/>
  <c r="F17" i="3"/>
  <c r="F14" i="3"/>
  <c r="F13" i="3"/>
  <c r="F12" i="3"/>
  <c r="F11" i="3"/>
  <c r="F10" i="3"/>
  <c r="F10" i="2" l="1"/>
  <c r="F21" i="1" l="1"/>
  <c r="F23" i="3"/>
  <c r="F22" i="3"/>
  <c r="F21" i="3"/>
  <c r="F20" i="3"/>
  <c r="F19" i="3"/>
  <c r="F9" i="3"/>
  <c r="F8" i="3"/>
  <c r="F7" i="3"/>
  <c r="F6" i="3"/>
  <c r="F5" i="3"/>
  <c r="F4" i="3"/>
  <c r="F19" i="2"/>
  <c r="F18" i="2"/>
  <c r="F17" i="2"/>
  <c r="F16" i="2"/>
  <c r="F15" i="2"/>
  <c r="F14" i="2"/>
  <c r="F13" i="2"/>
  <c r="F12" i="2"/>
  <c r="F11" i="2"/>
  <c r="F9" i="2"/>
  <c r="F8" i="2"/>
  <c r="F7" i="2"/>
  <c r="F6" i="2"/>
  <c r="F5" i="2"/>
  <c r="F4" i="2"/>
  <c r="E20" i="2" l="1"/>
  <c r="F20" i="2" s="1"/>
  <c r="F21" i="2" s="1"/>
  <c r="F23" i="2" s="1"/>
  <c r="E24" i="3"/>
  <c r="F24" i="3" s="1"/>
  <c r="F26" i="3" s="1"/>
  <c r="F29" i="3" s="1"/>
  <c r="F5" i="1"/>
  <c r="F6" i="1"/>
  <c r="F7" i="1"/>
  <c r="F8" i="1"/>
  <c r="F9" i="1"/>
  <c r="F10" i="1"/>
  <c r="F11" i="1"/>
  <c r="F12" i="1"/>
  <c r="F13" i="1"/>
  <c r="F14" i="1"/>
  <c r="F20" i="1"/>
  <c r="F4" i="1"/>
  <c r="H4" i="4" l="1"/>
  <c r="F30" i="3"/>
  <c r="F31" i="3"/>
  <c r="F24" i="2"/>
  <c r="F25" i="2"/>
  <c r="H5" i="4"/>
  <c r="F22" i="1" l="1"/>
  <c r="F23" i="1" s="1"/>
  <c r="F26" i="1" s="1"/>
  <c r="H3" i="4" s="1"/>
  <c r="H7" i="4" s="1"/>
  <c r="H8" i="4" s="1"/>
  <c r="L22" i="1"/>
  <c r="F27" i="1" l="1"/>
  <c r="F28" i="1"/>
  <c r="M22" i="1"/>
  <c r="M23" i="1" s="1"/>
  <c r="M26" i="1" s="1"/>
  <c r="H9" i="4"/>
  <c r="M28" i="1" l="1"/>
  <c r="M27" i="1"/>
</calcChain>
</file>

<file path=xl/sharedStrings.xml><?xml version="1.0" encoding="utf-8"?>
<sst xmlns="http://schemas.openxmlformats.org/spreadsheetml/2006/main" count="170" uniqueCount="97">
  <si>
    <t>Výstavba plotu a garážových stání v prostoru MP Rumburk</t>
  </si>
  <si>
    <t>Pol.</t>
  </si>
  <si>
    <t>Název</t>
  </si>
  <si>
    <t>Mj.</t>
  </si>
  <si>
    <t xml:space="preserve">Výměra </t>
  </si>
  <si>
    <t>Jednotková cena</t>
  </si>
  <si>
    <t xml:space="preserve">Cena celkem </t>
  </si>
  <si>
    <t xml:space="preserve">Zemní práce </t>
  </si>
  <si>
    <t xml:space="preserve">soub. </t>
  </si>
  <si>
    <t>Patky beton c30/37</t>
  </si>
  <si>
    <t>m3</t>
  </si>
  <si>
    <t>ks</t>
  </si>
  <si>
    <t>bm</t>
  </si>
  <si>
    <t>Spojovací materiál</t>
  </si>
  <si>
    <t>m2</t>
  </si>
  <si>
    <t>Výstavba sloupů plotu</t>
  </si>
  <si>
    <t>Výstavba plotových dílců</t>
  </si>
  <si>
    <t xml:space="preserve">VRN </t>
  </si>
  <si>
    <t>Doprava materálu</t>
  </si>
  <si>
    <t xml:space="preserve">Malta cementová </t>
  </si>
  <si>
    <t>kg</t>
  </si>
  <si>
    <t xml:space="preserve">Příprava podloží odbagrováním </t>
  </si>
  <si>
    <t>Přemístění výkopku</t>
  </si>
  <si>
    <t>Rozprostření výkopku</t>
  </si>
  <si>
    <t>Výkop drážky pro elektro chráničku</t>
  </si>
  <si>
    <t xml:space="preserve">Zásyp drážky </t>
  </si>
  <si>
    <t>Elektro chráníčka vč. kabeláže</t>
  </si>
  <si>
    <t>Hutnění 2x</t>
  </si>
  <si>
    <t xml:space="preserve">Návoz broušeného asfaltu </t>
  </si>
  <si>
    <t xml:space="preserve">Rozprostření broušeného asfaltu </t>
  </si>
  <si>
    <t>Práce minibagrem</t>
  </si>
  <si>
    <t xml:space="preserve">Doprava materiálu a techniky </t>
  </si>
  <si>
    <t xml:space="preserve">Ocelová patka </t>
  </si>
  <si>
    <t>Výkop základu pro založení patky do betonu</t>
  </si>
  <si>
    <t>Beton C30/37</t>
  </si>
  <si>
    <t>Makrolon 6mm</t>
  </si>
  <si>
    <t xml:space="preserve">Okapový systém </t>
  </si>
  <si>
    <t>Nátěr dřevěných konstrukcí</t>
  </si>
  <si>
    <t xml:space="preserve">Montáž dřevěné konstrukce </t>
  </si>
  <si>
    <t xml:space="preserve">Montáž krytiny </t>
  </si>
  <si>
    <t>Montáž prosvětlovacích prvků</t>
  </si>
  <si>
    <t xml:space="preserve">Doprava </t>
  </si>
  <si>
    <t>t</t>
  </si>
  <si>
    <t>soub.</t>
  </si>
  <si>
    <t>hod.</t>
  </si>
  <si>
    <t>%</t>
  </si>
  <si>
    <t xml:space="preserve">Celkem </t>
  </si>
  <si>
    <t>SO-03, Výstavba garážových stání</t>
  </si>
  <si>
    <t xml:space="preserve">pol. </t>
  </si>
  <si>
    <t xml:space="preserve">Jednotková cena </t>
  </si>
  <si>
    <t>Celkem bez DPH</t>
  </si>
  <si>
    <t>DPH 21%</t>
  </si>
  <si>
    <t>Cena celkem s DPH</t>
  </si>
  <si>
    <t xml:space="preserve">SO-02, Úprava povrchu </t>
  </si>
  <si>
    <t>Výměra</t>
  </si>
  <si>
    <t>Cena celkem</t>
  </si>
  <si>
    <t>VRN</t>
  </si>
  <si>
    <t xml:space="preserve">SO-01, Výstavba oplocení </t>
  </si>
  <si>
    <t xml:space="preserve">Doprava   </t>
  </si>
  <si>
    <t>Celkem s DPH</t>
  </si>
  <si>
    <t>Pozednice 80*160</t>
  </si>
  <si>
    <t>Trámový pro střešní krytinu 50*80</t>
  </si>
  <si>
    <t>Výpis prvků</t>
  </si>
  <si>
    <t xml:space="preserve">Trám KVH 100*100 L 3000 - stojka </t>
  </si>
  <si>
    <t>13ks</t>
  </si>
  <si>
    <t>Trám KVH 100*100 L 1000 - zavětrování</t>
  </si>
  <si>
    <t>28ks</t>
  </si>
  <si>
    <t>Trám KVH 100*100 L 4000 - Horní rám</t>
  </si>
  <si>
    <t>10ks</t>
  </si>
  <si>
    <t xml:space="preserve">Fošna 80*160 L 5000 - pozednice </t>
  </si>
  <si>
    <t>7ks</t>
  </si>
  <si>
    <t>21ks</t>
  </si>
  <si>
    <t>Oc. Patky 100*100 L 650</t>
  </si>
  <si>
    <t xml:space="preserve">13ks </t>
  </si>
  <si>
    <t>Hranol 50*80 L 5000 - Laťování po 80cm</t>
  </si>
  <si>
    <t>Štěrk fr. 8-16</t>
  </si>
  <si>
    <t>Štěrk fr. 0-5</t>
  </si>
  <si>
    <t>Pokládka zámkové dlažby vč. dořezu</t>
  </si>
  <si>
    <t xml:space="preserve">Rozprostření a urovnání podkladu </t>
  </si>
  <si>
    <t>Zahradní obrubník 50*200*1000</t>
  </si>
  <si>
    <t>Beton MC 12/15</t>
  </si>
  <si>
    <t>Zámková dlažba kost 80mm šedá vč. dořezu skladba I.</t>
  </si>
  <si>
    <t>Trám KVH 120*120</t>
  </si>
  <si>
    <t>Zavětrování KVH 120*120</t>
  </si>
  <si>
    <t xml:space="preserve">Elektro pro automatickou závoru </t>
  </si>
  <si>
    <t xml:space="preserve">Ovladače </t>
  </si>
  <si>
    <t>Obrubník silniční 250*150*1000</t>
  </si>
  <si>
    <t>Kačírek fr. 35</t>
  </si>
  <si>
    <t xml:space="preserve">EVRO-trapéz TR 35/N FeZn tl. 0,5 mm ral 3009 </t>
  </si>
  <si>
    <t>Výstavba základů patek sloupků</t>
  </si>
  <si>
    <t>Likvidace materiálu</t>
  </si>
  <si>
    <t>Odstranění starých sloupů</t>
  </si>
  <si>
    <t>Závora  - úplný set automatické závory do 5,00 m širokých vjezdů</t>
  </si>
  <si>
    <t>Betonový plotový dílec 200*4,5*50 cm</t>
  </si>
  <si>
    <t>Betonový slopek jednostranně vzorovaný výška 275 cm</t>
  </si>
  <si>
    <t>Betonový sloupek koncový jednostranně vzorovaný výška 275 cm</t>
  </si>
  <si>
    <t>Betonový sloupek rohový hladký výška 275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</si>
</sst>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i/>
      <sz val="11"/>
      <color rgb="FFC0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i/>
      <u/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/>
    <xf numFmtId="164" fontId="7" fillId="0" borderId="0" xfId="0" applyNumberFormat="1" applyFont="1"/>
    <xf numFmtId="0" fontId="0" fillId="0" borderId="0" xfId="0" applyFill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6" fillId="0" borderId="0" xfId="0" applyNumberFormat="1" applyFont="1"/>
    <xf numFmtId="164" fontId="8" fillId="0" borderId="0" xfId="0" applyNumberFormat="1" applyFont="1"/>
    <xf numFmtId="4" fontId="0" fillId="0" borderId="0" xfId="0" applyNumberFormat="1"/>
    <xf numFmtId="164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0" borderId="0" xfId="0" applyNumberFormat="1"/>
    <xf numFmtId="2" fontId="0" fillId="4" borderId="9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>
      <selection activeCell="J10" sqref="J10"/>
    </sheetView>
  </sheetViews>
  <sheetFormatPr defaultRowHeight="15" x14ac:dyDescent="0.25"/>
  <cols>
    <col min="8" max="8" width="14.7109375" customWidth="1"/>
  </cols>
  <sheetData>
    <row r="1" spans="1:8" ht="18.75" x14ac:dyDescent="0.3">
      <c r="A1" s="61" t="s">
        <v>0</v>
      </c>
      <c r="B1" s="62"/>
      <c r="C1" s="62"/>
      <c r="D1" s="62"/>
      <c r="E1" s="62"/>
      <c r="F1" s="62"/>
      <c r="G1" s="62"/>
      <c r="H1" s="62"/>
    </row>
    <row r="3" spans="1:8" x14ac:dyDescent="0.25">
      <c r="A3" s="2">
        <v>1</v>
      </c>
      <c r="B3" s="55" t="s">
        <v>57</v>
      </c>
      <c r="C3" s="2"/>
      <c r="D3" s="2"/>
      <c r="E3" s="2"/>
      <c r="F3" s="2"/>
      <c r="G3" s="2"/>
      <c r="H3" s="54">
        <f>'SO-01 Plot'!F26</f>
        <v>0</v>
      </c>
    </row>
    <row r="4" spans="1:8" x14ac:dyDescent="0.25">
      <c r="A4" s="2">
        <v>2</v>
      </c>
      <c r="B4" s="55" t="s">
        <v>53</v>
      </c>
      <c r="C4" s="2"/>
      <c r="D4" s="2"/>
      <c r="E4" s="2"/>
      <c r="F4" s="2"/>
      <c r="G4" s="2"/>
      <c r="H4" s="54">
        <f>'SO-02 Povrchy'!F29</f>
        <v>0</v>
      </c>
    </row>
    <row r="5" spans="1:8" x14ac:dyDescent="0.25">
      <c r="A5" s="2">
        <v>3</v>
      </c>
      <c r="B5" s="55" t="s">
        <v>47</v>
      </c>
      <c r="C5" s="2"/>
      <c r="D5" s="2"/>
      <c r="E5" s="2"/>
      <c r="F5" s="2"/>
      <c r="G5" s="2"/>
      <c r="H5" s="54">
        <f>'SO-03 Garážové stání'!F23</f>
        <v>0</v>
      </c>
    </row>
    <row r="6" spans="1:8" x14ac:dyDescent="0.25">
      <c r="B6" s="56"/>
      <c r="C6" s="2"/>
      <c r="D6" s="2"/>
      <c r="E6" s="2"/>
      <c r="F6" s="2"/>
      <c r="G6" s="2"/>
      <c r="H6" s="54"/>
    </row>
    <row r="7" spans="1:8" x14ac:dyDescent="0.25">
      <c r="B7" s="55" t="s">
        <v>50</v>
      </c>
      <c r="C7" s="2"/>
      <c r="D7" s="2"/>
      <c r="E7" s="2"/>
      <c r="F7" s="2"/>
      <c r="G7" s="2"/>
      <c r="H7" s="54">
        <f>H3+H4+H5</f>
        <v>0</v>
      </c>
    </row>
    <row r="8" spans="1:8" x14ac:dyDescent="0.25">
      <c r="B8" s="55" t="s">
        <v>51</v>
      </c>
      <c r="C8" s="2"/>
      <c r="D8" s="2"/>
      <c r="E8" s="2"/>
      <c r="F8" s="2"/>
      <c r="G8" s="2"/>
      <c r="H8" s="54">
        <f>H7*0.21</f>
        <v>0</v>
      </c>
    </row>
    <row r="9" spans="1:8" x14ac:dyDescent="0.25">
      <c r="B9" s="55" t="s">
        <v>59</v>
      </c>
      <c r="C9" s="2"/>
      <c r="D9" s="2"/>
      <c r="E9" s="2"/>
      <c r="F9" s="2"/>
      <c r="G9" s="2"/>
      <c r="H9" s="54">
        <f>H7*1.21</f>
        <v>0</v>
      </c>
    </row>
  </sheetData>
  <mergeCells count="1">
    <mergeCell ref="A1:H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activeCell="B9" sqref="B9"/>
    </sheetView>
  </sheetViews>
  <sheetFormatPr defaultRowHeight="15" x14ac:dyDescent="0.25"/>
  <cols>
    <col min="1" max="1" width="9.28515625" style="2"/>
    <col min="2" max="2" width="43.42578125" style="28" customWidth="1"/>
    <col min="3" max="3" width="9.28515625" style="2"/>
    <col min="4" max="6" width="15.5703125" style="1" customWidth="1"/>
    <col min="13" max="13" width="13" bestFit="1" customWidth="1"/>
  </cols>
  <sheetData>
    <row r="1" spans="1:8" ht="19.5" thickBot="1" x14ac:dyDescent="0.35">
      <c r="A1" s="63" t="s">
        <v>0</v>
      </c>
      <c r="B1" s="64"/>
      <c r="C1" s="64"/>
      <c r="D1" s="64"/>
      <c r="E1" s="64"/>
      <c r="F1" s="65"/>
    </row>
    <row r="2" spans="1:8" ht="16.5" thickBot="1" x14ac:dyDescent="0.3">
      <c r="A2" s="66" t="s">
        <v>57</v>
      </c>
      <c r="B2" s="67"/>
      <c r="C2" s="67"/>
      <c r="D2" s="67"/>
      <c r="E2" s="67"/>
      <c r="F2" s="68"/>
    </row>
    <row r="3" spans="1:8" ht="30" x14ac:dyDescent="0.25">
      <c r="A3" s="19" t="s">
        <v>1</v>
      </c>
      <c r="B3" s="24" t="s">
        <v>2</v>
      </c>
      <c r="C3" s="15" t="s">
        <v>3</v>
      </c>
      <c r="D3" s="16" t="s">
        <v>4</v>
      </c>
      <c r="E3" s="17" t="s">
        <v>5</v>
      </c>
      <c r="F3" s="18" t="s">
        <v>6</v>
      </c>
    </row>
    <row r="4" spans="1:8" x14ac:dyDescent="0.25">
      <c r="A4" s="20">
        <v>1</v>
      </c>
      <c r="B4" s="25" t="s">
        <v>7</v>
      </c>
      <c r="C4" s="6" t="s">
        <v>8</v>
      </c>
      <c r="D4" s="7">
        <v>1</v>
      </c>
      <c r="E4" s="59">
        <v>0</v>
      </c>
      <c r="F4" s="10">
        <f t="shared" ref="F4:F21" si="0">D4*E4</f>
        <v>0</v>
      </c>
    </row>
    <row r="5" spans="1:8" x14ac:dyDescent="0.25">
      <c r="A5" s="20">
        <v>2</v>
      </c>
      <c r="B5" s="25" t="s">
        <v>9</v>
      </c>
      <c r="C5" s="6" t="s">
        <v>10</v>
      </c>
      <c r="D5" s="7">
        <v>2.16</v>
      </c>
      <c r="E5" s="59">
        <v>0</v>
      </c>
      <c r="F5" s="10">
        <f t="shared" si="0"/>
        <v>0</v>
      </c>
    </row>
    <row r="6" spans="1:8" x14ac:dyDescent="0.25">
      <c r="A6" s="20">
        <v>3</v>
      </c>
      <c r="B6" s="25" t="s">
        <v>93</v>
      </c>
      <c r="C6" s="6" t="s">
        <v>11</v>
      </c>
      <c r="D6" s="7">
        <v>56</v>
      </c>
      <c r="E6" s="59">
        <v>0</v>
      </c>
      <c r="F6" s="10">
        <f t="shared" si="0"/>
        <v>0</v>
      </c>
      <c r="H6" s="57"/>
    </row>
    <row r="7" spans="1:8" ht="27.75" customHeight="1" x14ac:dyDescent="0.25">
      <c r="A7" s="20">
        <v>4</v>
      </c>
      <c r="B7" s="76" t="s">
        <v>94</v>
      </c>
      <c r="C7" s="6" t="s">
        <v>11</v>
      </c>
      <c r="D7" s="7">
        <v>12</v>
      </c>
      <c r="E7" s="59">
        <v>0</v>
      </c>
      <c r="F7" s="10">
        <f t="shared" si="0"/>
        <v>0</v>
      </c>
      <c r="H7" s="57"/>
    </row>
    <row r="8" spans="1:8" ht="30" x14ac:dyDescent="0.25">
      <c r="A8" s="20">
        <v>5</v>
      </c>
      <c r="B8" s="76" t="s">
        <v>95</v>
      </c>
      <c r="C8" s="6" t="s">
        <v>11</v>
      </c>
      <c r="D8" s="7">
        <v>2</v>
      </c>
      <c r="E8" s="59">
        <v>0</v>
      </c>
      <c r="F8" s="10">
        <f t="shared" si="0"/>
        <v>0</v>
      </c>
      <c r="H8" s="57"/>
    </row>
    <row r="9" spans="1:8" x14ac:dyDescent="0.25">
      <c r="A9" s="20">
        <v>6</v>
      </c>
      <c r="B9" s="25" t="s">
        <v>96</v>
      </c>
      <c r="C9" s="6" t="s">
        <v>11</v>
      </c>
      <c r="D9" s="7">
        <v>1</v>
      </c>
      <c r="E9" s="59">
        <v>0</v>
      </c>
      <c r="F9" s="10">
        <f t="shared" si="0"/>
        <v>0</v>
      </c>
      <c r="H9" s="57"/>
    </row>
    <row r="10" spans="1:8" x14ac:dyDescent="0.25">
      <c r="A10" s="20">
        <v>7</v>
      </c>
      <c r="B10" s="25" t="s">
        <v>13</v>
      </c>
      <c r="C10" s="6" t="s">
        <v>8</v>
      </c>
      <c r="D10" s="7">
        <v>1</v>
      </c>
      <c r="E10" s="59">
        <v>0</v>
      </c>
      <c r="F10" s="10">
        <f t="shared" si="0"/>
        <v>0</v>
      </c>
    </row>
    <row r="11" spans="1:8" x14ac:dyDescent="0.25">
      <c r="A11" s="20">
        <v>8</v>
      </c>
      <c r="B11" s="25" t="s">
        <v>19</v>
      </c>
      <c r="C11" s="6" t="s">
        <v>20</v>
      </c>
      <c r="D11" s="7">
        <v>50</v>
      </c>
      <c r="E11" s="59">
        <v>0</v>
      </c>
      <c r="F11" s="10">
        <f t="shared" si="0"/>
        <v>0</v>
      </c>
    </row>
    <row r="12" spans="1:8" x14ac:dyDescent="0.25">
      <c r="A12" s="20">
        <v>9</v>
      </c>
      <c r="B12" s="25" t="s">
        <v>15</v>
      </c>
      <c r="C12" s="6" t="s">
        <v>11</v>
      </c>
      <c r="D12" s="7">
        <v>15</v>
      </c>
      <c r="E12" s="59">
        <v>0</v>
      </c>
      <c r="F12" s="10">
        <f t="shared" si="0"/>
        <v>0</v>
      </c>
    </row>
    <row r="13" spans="1:8" x14ac:dyDescent="0.25">
      <c r="A13" s="20">
        <v>10</v>
      </c>
      <c r="B13" s="25" t="s">
        <v>16</v>
      </c>
      <c r="C13" s="6" t="s">
        <v>14</v>
      </c>
      <c r="D13" s="7">
        <v>57.6</v>
      </c>
      <c r="E13" s="59">
        <v>0</v>
      </c>
      <c r="F13" s="10">
        <f t="shared" si="0"/>
        <v>0</v>
      </c>
    </row>
    <row r="14" spans="1:8" x14ac:dyDescent="0.25">
      <c r="A14" s="20">
        <v>11</v>
      </c>
      <c r="B14" s="25" t="s">
        <v>89</v>
      </c>
      <c r="C14" s="6" t="s">
        <v>10</v>
      </c>
      <c r="D14" s="7">
        <v>2.16</v>
      </c>
      <c r="E14" s="59">
        <v>0</v>
      </c>
      <c r="F14" s="10">
        <f t="shared" si="0"/>
        <v>0</v>
      </c>
    </row>
    <row r="15" spans="1:8" ht="30" x14ac:dyDescent="0.25">
      <c r="A15" s="20">
        <v>12</v>
      </c>
      <c r="B15" s="75" t="s">
        <v>92</v>
      </c>
      <c r="C15" s="6" t="s">
        <v>8</v>
      </c>
      <c r="D15" s="7">
        <v>1</v>
      </c>
      <c r="E15" s="59">
        <v>0</v>
      </c>
      <c r="F15" s="10">
        <f t="shared" si="0"/>
        <v>0</v>
      </c>
    </row>
    <row r="16" spans="1:8" x14ac:dyDescent="0.25">
      <c r="A16" s="20">
        <v>13</v>
      </c>
      <c r="B16" s="25" t="s">
        <v>84</v>
      </c>
      <c r="C16" s="6" t="s">
        <v>8</v>
      </c>
      <c r="D16" s="7">
        <v>1</v>
      </c>
      <c r="E16" s="59">
        <v>0</v>
      </c>
      <c r="F16" s="10">
        <f t="shared" si="0"/>
        <v>0</v>
      </c>
    </row>
    <row r="17" spans="1:13" x14ac:dyDescent="0.25">
      <c r="A17" s="20">
        <v>14</v>
      </c>
      <c r="B17" s="25" t="s">
        <v>85</v>
      </c>
      <c r="C17" s="6" t="s">
        <v>11</v>
      </c>
      <c r="D17" s="7">
        <v>20</v>
      </c>
      <c r="E17" s="59">
        <v>0</v>
      </c>
      <c r="F17" s="10">
        <f t="shared" si="0"/>
        <v>0</v>
      </c>
    </row>
    <row r="18" spans="1:13" x14ac:dyDescent="0.25">
      <c r="A18" s="20">
        <v>15</v>
      </c>
      <c r="B18" s="25" t="s">
        <v>91</v>
      </c>
      <c r="C18" s="6" t="s">
        <v>10</v>
      </c>
      <c r="D18" s="7">
        <v>8</v>
      </c>
      <c r="E18" s="59">
        <v>0</v>
      </c>
      <c r="F18" s="10">
        <f t="shared" si="0"/>
        <v>0</v>
      </c>
    </row>
    <row r="19" spans="1:13" x14ac:dyDescent="0.25">
      <c r="A19" s="20">
        <v>16</v>
      </c>
      <c r="B19" s="25" t="s">
        <v>90</v>
      </c>
      <c r="C19" s="6" t="s">
        <v>42</v>
      </c>
      <c r="D19" s="7">
        <v>12.5</v>
      </c>
      <c r="E19" s="59">
        <v>0</v>
      </c>
      <c r="F19" s="10">
        <f t="shared" si="0"/>
        <v>0</v>
      </c>
    </row>
    <row r="20" spans="1:13" x14ac:dyDescent="0.25">
      <c r="A20" s="20">
        <v>17</v>
      </c>
      <c r="B20" s="25" t="s">
        <v>18</v>
      </c>
      <c r="C20" s="6" t="s">
        <v>8</v>
      </c>
      <c r="D20" s="7">
        <v>1</v>
      </c>
      <c r="E20" s="59">
        <v>0</v>
      </c>
      <c r="F20" s="10">
        <f t="shared" si="0"/>
        <v>0</v>
      </c>
    </row>
    <row r="21" spans="1:13" x14ac:dyDescent="0.25">
      <c r="A21" s="20">
        <v>18</v>
      </c>
      <c r="B21" s="43" t="s">
        <v>58</v>
      </c>
      <c r="C21" s="44" t="s">
        <v>8</v>
      </c>
      <c r="D21" s="45">
        <v>1</v>
      </c>
      <c r="E21" s="60">
        <v>0</v>
      </c>
      <c r="F21" s="46">
        <f t="shared" si="0"/>
        <v>0</v>
      </c>
    </row>
    <row r="22" spans="1:13" x14ac:dyDescent="0.25">
      <c r="A22" s="20">
        <v>19</v>
      </c>
      <c r="B22" s="43" t="s">
        <v>17</v>
      </c>
      <c r="C22" s="44" t="s">
        <v>45</v>
      </c>
      <c r="D22" s="45">
        <v>2</v>
      </c>
      <c r="E22" s="45">
        <f>SUM(F4:F21)</f>
        <v>0</v>
      </c>
      <c r="F22" s="46">
        <f>E22*D22/100</f>
        <v>0</v>
      </c>
      <c r="L22" s="53" t="e">
        <f>(E22-#REF!)+#REF!</f>
        <v>#REF!</v>
      </c>
      <c r="M22" s="53" t="e">
        <f>L22*0.02</f>
        <v>#REF!</v>
      </c>
    </row>
    <row r="23" spans="1:13" s="5" customFormat="1" ht="15.75" thickBot="1" x14ac:dyDescent="0.3">
      <c r="A23" s="21"/>
      <c r="B23" s="26" t="s">
        <v>46</v>
      </c>
      <c r="C23" s="11"/>
      <c r="D23" s="12"/>
      <c r="E23" s="12"/>
      <c r="F23" s="13">
        <f>SUM(F4:F22)</f>
        <v>0</v>
      </c>
      <c r="M23" s="51" t="e">
        <f>L22+M22</f>
        <v>#REF!</v>
      </c>
    </row>
    <row r="26" spans="1:13" ht="15.75" x14ac:dyDescent="0.25">
      <c r="B26" s="34" t="s">
        <v>50</v>
      </c>
      <c r="C26"/>
      <c r="D26"/>
      <c r="E26"/>
      <c r="F26" s="40">
        <f>F23</f>
        <v>0</v>
      </c>
      <c r="H26" s="57"/>
      <c r="M26" s="52" t="e">
        <f>M23</f>
        <v>#REF!</v>
      </c>
    </row>
    <row r="27" spans="1:13" ht="15.75" x14ac:dyDescent="0.25">
      <c r="B27" s="38" t="s">
        <v>51</v>
      </c>
      <c r="C27"/>
      <c r="D27"/>
      <c r="E27"/>
      <c r="F27" s="40">
        <f>F26*0.21</f>
        <v>0</v>
      </c>
      <c r="M27" s="52" t="e">
        <f>M26*0.21</f>
        <v>#REF!</v>
      </c>
    </row>
    <row r="28" spans="1:13" ht="15.75" x14ac:dyDescent="0.25">
      <c r="B28" s="38" t="s">
        <v>52</v>
      </c>
      <c r="C28"/>
      <c r="D28"/>
      <c r="E28"/>
      <c r="F28" s="40">
        <f>F26*1.21</f>
        <v>0</v>
      </c>
      <c r="M28" s="52" t="e">
        <f>M26*1.21</f>
        <v>#REF!</v>
      </c>
    </row>
  </sheetData>
  <mergeCells count="2">
    <mergeCell ref="A1:F1"/>
    <mergeCell ref="A2:F2"/>
  </mergeCells>
  <pageMargins left="0.7" right="0.7" top="0.75" bottom="0.75" header="0.3" footer="0.3"/>
  <pageSetup paperSize="9" scale="80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Normal="100" workbookViewId="0">
      <selection activeCell="E4" sqref="E4:E23"/>
    </sheetView>
  </sheetViews>
  <sheetFormatPr defaultRowHeight="15" x14ac:dyDescent="0.25"/>
  <cols>
    <col min="2" max="2" width="46.5703125" customWidth="1"/>
    <col min="5" max="5" width="12.140625" customWidth="1"/>
    <col min="6" max="6" width="15.28515625" customWidth="1"/>
  </cols>
  <sheetData>
    <row r="1" spans="1:6" ht="19.5" thickBot="1" x14ac:dyDescent="0.35">
      <c r="A1" s="63" t="s">
        <v>0</v>
      </c>
      <c r="B1" s="64"/>
      <c r="C1" s="64"/>
      <c r="D1" s="64"/>
      <c r="E1" s="64"/>
      <c r="F1" s="65"/>
    </row>
    <row r="2" spans="1:6" ht="16.5" thickBot="1" x14ac:dyDescent="0.3">
      <c r="A2" s="69" t="s">
        <v>53</v>
      </c>
      <c r="B2" s="70"/>
      <c r="C2" s="70"/>
      <c r="D2" s="70"/>
      <c r="E2" s="70"/>
      <c r="F2" s="71"/>
    </row>
    <row r="3" spans="1:6" s="41" customFormat="1" ht="32.25" thickBot="1" x14ac:dyDescent="0.3">
      <c r="A3" s="30" t="s">
        <v>1</v>
      </c>
      <c r="B3" s="31" t="s">
        <v>2</v>
      </c>
      <c r="C3" s="31" t="s">
        <v>3</v>
      </c>
      <c r="D3" s="31" t="s">
        <v>54</v>
      </c>
      <c r="E3" s="32" t="s">
        <v>5</v>
      </c>
      <c r="F3" s="33" t="s">
        <v>55</v>
      </c>
    </row>
    <row r="4" spans="1:6" x14ac:dyDescent="0.25">
      <c r="A4" s="22">
        <v>1</v>
      </c>
      <c r="B4" s="27" t="s">
        <v>21</v>
      </c>
      <c r="C4" s="8" t="s">
        <v>10</v>
      </c>
      <c r="D4" s="9">
        <v>21.88</v>
      </c>
      <c r="E4" s="58">
        <v>0</v>
      </c>
      <c r="F4" s="14">
        <f t="shared" ref="F4:F23" si="0">D4*E4</f>
        <v>0</v>
      </c>
    </row>
    <row r="5" spans="1:6" x14ac:dyDescent="0.25">
      <c r="A5" s="20">
        <v>2</v>
      </c>
      <c r="B5" s="25" t="s">
        <v>22</v>
      </c>
      <c r="C5" s="6" t="s">
        <v>42</v>
      </c>
      <c r="D5" s="7">
        <v>39.380000000000003</v>
      </c>
      <c r="E5" s="59">
        <v>0</v>
      </c>
      <c r="F5" s="10">
        <f t="shared" si="0"/>
        <v>0</v>
      </c>
    </row>
    <row r="6" spans="1:6" x14ac:dyDescent="0.25">
      <c r="A6" s="20">
        <v>3</v>
      </c>
      <c r="B6" s="25" t="s">
        <v>23</v>
      </c>
      <c r="C6" s="6" t="s">
        <v>14</v>
      </c>
      <c r="D6" s="7">
        <v>112</v>
      </c>
      <c r="E6" s="59">
        <v>0</v>
      </c>
      <c r="F6" s="10">
        <f t="shared" si="0"/>
        <v>0</v>
      </c>
    </row>
    <row r="7" spans="1:6" x14ac:dyDescent="0.25">
      <c r="A7" s="20">
        <v>4</v>
      </c>
      <c r="B7" s="25" t="s">
        <v>24</v>
      </c>
      <c r="C7" s="6" t="s">
        <v>10</v>
      </c>
      <c r="D7" s="7">
        <v>4.8</v>
      </c>
      <c r="E7" s="59">
        <v>0</v>
      </c>
      <c r="F7" s="10">
        <f t="shared" si="0"/>
        <v>0</v>
      </c>
    </row>
    <row r="8" spans="1:6" x14ac:dyDescent="0.25">
      <c r="A8" s="20">
        <v>5</v>
      </c>
      <c r="B8" s="25" t="s">
        <v>25</v>
      </c>
      <c r="C8" s="6" t="s">
        <v>10</v>
      </c>
      <c r="D8" s="7">
        <v>4.8</v>
      </c>
      <c r="E8" s="59">
        <v>0</v>
      </c>
      <c r="F8" s="10">
        <f t="shared" si="0"/>
        <v>0</v>
      </c>
    </row>
    <row r="9" spans="1:6" x14ac:dyDescent="0.25">
      <c r="A9" s="20">
        <v>6</v>
      </c>
      <c r="B9" s="25" t="s">
        <v>26</v>
      </c>
      <c r="C9" s="6" t="s">
        <v>12</v>
      </c>
      <c r="D9" s="7">
        <v>35</v>
      </c>
      <c r="E9" s="59">
        <v>0</v>
      </c>
      <c r="F9" s="10">
        <f t="shared" si="0"/>
        <v>0</v>
      </c>
    </row>
    <row r="10" spans="1:6" x14ac:dyDescent="0.25">
      <c r="A10" s="20">
        <v>7</v>
      </c>
      <c r="B10" s="25" t="s">
        <v>75</v>
      </c>
      <c r="C10" s="6" t="s">
        <v>42</v>
      </c>
      <c r="D10" s="7">
        <v>21.88</v>
      </c>
      <c r="E10" s="59">
        <v>0</v>
      </c>
      <c r="F10" s="10">
        <f t="shared" si="0"/>
        <v>0</v>
      </c>
    </row>
    <row r="11" spans="1:6" x14ac:dyDescent="0.25">
      <c r="A11" s="20">
        <v>8</v>
      </c>
      <c r="B11" s="25" t="s">
        <v>76</v>
      </c>
      <c r="C11" s="6" t="s">
        <v>42</v>
      </c>
      <c r="D11" s="7">
        <v>9.77</v>
      </c>
      <c r="E11" s="59">
        <v>0</v>
      </c>
      <c r="F11" s="10">
        <f t="shared" si="0"/>
        <v>0</v>
      </c>
    </row>
    <row r="12" spans="1:6" x14ac:dyDescent="0.25">
      <c r="A12" s="20">
        <v>9</v>
      </c>
      <c r="B12" s="25" t="s">
        <v>81</v>
      </c>
      <c r="C12" s="6" t="s">
        <v>14</v>
      </c>
      <c r="D12" s="7">
        <v>89.18</v>
      </c>
      <c r="E12" s="59">
        <v>0</v>
      </c>
      <c r="F12" s="10">
        <f t="shared" si="0"/>
        <v>0</v>
      </c>
    </row>
    <row r="13" spans="1:6" x14ac:dyDescent="0.25">
      <c r="A13" s="20">
        <v>10</v>
      </c>
      <c r="B13" s="25" t="s">
        <v>77</v>
      </c>
      <c r="C13" s="6" t="s">
        <v>14</v>
      </c>
      <c r="D13" s="7">
        <v>89.18</v>
      </c>
      <c r="E13" s="59">
        <v>0</v>
      </c>
      <c r="F13" s="10">
        <f t="shared" si="0"/>
        <v>0</v>
      </c>
    </row>
    <row r="14" spans="1:6" x14ac:dyDescent="0.25">
      <c r="A14" s="20">
        <v>11</v>
      </c>
      <c r="B14" s="25" t="s">
        <v>78</v>
      </c>
      <c r="C14" s="6" t="s">
        <v>14</v>
      </c>
      <c r="D14" s="7">
        <v>77.55</v>
      </c>
      <c r="E14" s="59">
        <v>0</v>
      </c>
      <c r="F14" s="10">
        <f t="shared" si="0"/>
        <v>0</v>
      </c>
    </row>
    <row r="15" spans="1:6" x14ac:dyDescent="0.25">
      <c r="A15" s="20">
        <v>12</v>
      </c>
      <c r="B15" s="25" t="s">
        <v>79</v>
      </c>
      <c r="C15" s="6" t="s">
        <v>12</v>
      </c>
      <c r="D15" s="7">
        <v>19</v>
      </c>
      <c r="E15" s="59">
        <v>0</v>
      </c>
      <c r="F15" s="10">
        <f t="shared" si="0"/>
        <v>0</v>
      </c>
    </row>
    <row r="16" spans="1:6" x14ac:dyDescent="0.25">
      <c r="A16" s="20">
        <v>13</v>
      </c>
      <c r="B16" s="25" t="s">
        <v>86</v>
      </c>
      <c r="C16" s="6" t="s">
        <v>12</v>
      </c>
      <c r="D16" s="7">
        <v>9</v>
      </c>
      <c r="E16" s="59">
        <v>0</v>
      </c>
      <c r="F16" s="10">
        <f t="shared" si="0"/>
        <v>0</v>
      </c>
    </row>
    <row r="17" spans="1:6" x14ac:dyDescent="0.25">
      <c r="A17" s="20">
        <v>14</v>
      </c>
      <c r="B17" s="25" t="s">
        <v>80</v>
      </c>
      <c r="C17" s="6" t="s">
        <v>10</v>
      </c>
      <c r="D17" s="7">
        <v>4.2</v>
      </c>
      <c r="E17" s="59">
        <v>0</v>
      </c>
      <c r="F17" s="10">
        <f t="shared" si="0"/>
        <v>0</v>
      </c>
    </row>
    <row r="18" spans="1:6" x14ac:dyDescent="0.25">
      <c r="A18" s="20">
        <v>15</v>
      </c>
      <c r="B18" s="25" t="s">
        <v>87</v>
      </c>
      <c r="C18" s="6" t="s">
        <v>10</v>
      </c>
      <c r="D18" s="7">
        <v>1.44</v>
      </c>
      <c r="E18" s="59">
        <v>0</v>
      </c>
      <c r="F18" s="10">
        <f t="shared" si="0"/>
        <v>0</v>
      </c>
    </row>
    <row r="19" spans="1:6" x14ac:dyDescent="0.25">
      <c r="A19" s="20">
        <v>16</v>
      </c>
      <c r="B19" s="25" t="s">
        <v>27</v>
      </c>
      <c r="C19" s="6" t="s">
        <v>14</v>
      </c>
      <c r="D19" s="7">
        <v>112</v>
      </c>
      <c r="E19" s="59">
        <v>0</v>
      </c>
      <c r="F19" s="10">
        <f t="shared" si="0"/>
        <v>0</v>
      </c>
    </row>
    <row r="20" spans="1:6" x14ac:dyDescent="0.25">
      <c r="A20" s="20">
        <v>17</v>
      </c>
      <c r="B20" s="25" t="s">
        <v>28</v>
      </c>
      <c r="C20" s="6" t="s">
        <v>42</v>
      </c>
      <c r="D20" s="7">
        <v>15.08</v>
      </c>
      <c r="E20" s="59">
        <v>0</v>
      </c>
      <c r="F20" s="10">
        <f t="shared" si="0"/>
        <v>0</v>
      </c>
    </row>
    <row r="21" spans="1:6" x14ac:dyDescent="0.25">
      <c r="A21" s="20">
        <v>18</v>
      </c>
      <c r="B21" s="25" t="s">
        <v>29</v>
      </c>
      <c r="C21" s="6" t="s">
        <v>10</v>
      </c>
      <c r="D21" s="7">
        <v>8.77</v>
      </c>
      <c r="E21" s="59">
        <v>0</v>
      </c>
      <c r="F21" s="10">
        <f t="shared" si="0"/>
        <v>0</v>
      </c>
    </row>
    <row r="22" spans="1:6" x14ac:dyDescent="0.25">
      <c r="A22" s="20">
        <v>19</v>
      </c>
      <c r="B22" s="25" t="s">
        <v>30</v>
      </c>
      <c r="C22" s="6" t="s">
        <v>44</v>
      </c>
      <c r="D22" s="7">
        <v>12</v>
      </c>
      <c r="E22" s="59">
        <v>0</v>
      </c>
      <c r="F22" s="10">
        <f t="shared" si="0"/>
        <v>0</v>
      </c>
    </row>
    <row r="23" spans="1:6" x14ac:dyDescent="0.25">
      <c r="A23" s="20">
        <v>20</v>
      </c>
      <c r="B23" s="25" t="s">
        <v>31</v>
      </c>
      <c r="C23" s="6" t="s">
        <v>43</v>
      </c>
      <c r="D23" s="7">
        <v>1</v>
      </c>
      <c r="E23" s="59">
        <v>0</v>
      </c>
      <c r="F23" s="10">
        <f t="shared" si="0"/>
        <v>0</v>
      </c>
    </row>
    <row r="24" spans="1:6" x14ac:dyDescent="0.25">
      <c r="A24" s="20">
        <v>21</v>
      </c>
      <c r="B24" s="43" t="s">
        <v>56</v>
      </c>
      <c r="C24" s="44" t="s">
        <v>45</v>
      </c>
      <c r="D24" s="45">
        <v>2</v>
      </c>
      <c r="E24" s="45">
        <f>SUM(F4:F23)</f>
        <v>0</v>
      </c>
      <c r="F24" s="46">
        <f>E24*D24/100</f>
        <v>0</v>
      </c>
    </row>
    <row r="25" spans="1:6" x14ac:dyDescent="0.25">
      <c r="A25" s="42"/>
      <c r="B25" s="43"/>
      <c r="C25" s="44"/>
      <c r="D25" s="45"/>
      <c r="E25" s="45"/>
      <c r="F25" s="46"/>
    </row>
    <row r="26" spans="1:6" s="5" customFormat="1" ht="15.75" thickBot="1" x14ac:dyDescent="0.3">
      <c r="A26" s="21"/>
      <c r="B26" s="26" t="s">
        <v>46</v>
      </c>
      <c r="C26" s="11"/>
      <c r="D26" s="12"/>
      <c r="E26" s="12"/>
      <c r="F26" s="13">
        <f>SUM(F4:F24)</f>
        <v>0</v>
      </c>
    </row>
    <row r="29" spans="1:6" ht="15.75" x14ac:dyDescent="0.25">
      <c r="B29" s="34" t="s">
        <v>50</v>
      </c>
      <c r="F29" s="40">
        <f>F26</f>
        <v>0</v>
      </c>
    </row>
    <row r="30" spans="1:6" ht="15.75" x14ac:dyDescent="0.25">
      <c r="B30" s="38" t="s">
        <v>51</v>
      </c>
      <c r="F30" s="40">
        <f>F29*0.21</f>
        <v>0</v>
      </c>
    </row>
    <row r="31" spans="1:6" ht="15.75" x14ac:dyDescent="0.25">
      <c r="B31" s="38" t="s">
        <v>52</v>
      </c>
      <c r="F31" s="40">
        <f>F29*1.21</f>
        <v>0</v>
      </c>
    </row>
  </sheetData>
  <mergeCells count="2">
    <mergeCell ref="A2:F2"/>
    <mergeCell ref="A1:F1"/>
  </mergeCells>
  <pageMargins left="0.7" right="0.7" top="0.78740157499999996" bottom="0.78740157499999996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Normal="100" workbookViewId="0">
      <selection activeCell="E4" sqref="E4:E19"/>
    </sheetView>
  </sheetViews>
  <sheetFormatPr defaultRowHeight="15" x14ac:dyDescent="0.25"/>
  <cols>
    <col min="2" max="2" width="44.7109375" customWidth="1"/>
    <col min="5" max="5" width="12.28515625" customWidth="1"/>
    <col min="6" max="6" width="14.42578125" bestFit="1" customWidth="1"/>
  </cols>
  <sheetData>
    <row r="1" spans="1:9" ht="19.5" thickBot="1" x14ac:dyDescent="0.35">
      <c r="A1" s="63" t="s">
        <v>0</v>
      </c>
      <c r="B1" s="64"/>
      <c r="C1" s="64"/>
      <c r="D1" s="64"/>
      <c r="E1" s="64"/>
      <c r="F1" s="65"/>
    </row>
    <row r="2" spans="1:9" ht="16.5" thickBot="1" x14ac:dyDescent="0.3">
      <c r="A2" s="72" t="s">
        <v>47</v>
      </c>
      <c r="B2" s="73"/>
      <c r="C2" s="73"/>
      <c r="D2" s="73"/>
      <c r="E2" s="73"/>
      <c r="F2" s="74"/>
    </row>
    <row r="3" spans="1:9" s="29" customFormat="1" ht="32.25" thickBot="1" x14ac:dyDescent="0.3">
      <c r="A3" s="47" t="s">
        <v>48</v>
      </c>
      <c r="B3" s="48" t="s">
        <v>2</v>
      </c>
      <c r="C3" s="48" t="s">
        <v>3</v>
      </c>
      <c r="D3" s="48" t="s">
        <v>4</v>
      </c>
      <c r="E3" s="49" t="s">
        <v>49</v>
      </c>
      <c r="F3" s="50" t="s">
        <v>6</v>
      </c>
    </row>
    <row r="4" spans="1:9" x14ac:dyDescent="0.25">
      <c r="A4" s="22">
        <v>1</v>
      </c>
      <c r="B4" s="27" t="s">
        <v>32</v>
      </c>
      <c r="C4" s="8" t="s">
        <v>11</v>
      </c>
      <c r="D4" s="9">
        <v>13</v>
      </c>
      <c r="E4" s="58">
        <v>0</v>
      </c>
      <c r="F4" s="14">
        <f t="shared" ref="F4:F19" si="0">D4*E4</f>
        <v>0</v>
      </c>
    </row>
    <row r="5" spans="1:9" x14ac:dyDescent="0.25">
      <c r="A5" s="20">
        <v>2</v>
      </c>
      <c r="B5" s="25" t="s">
        <v>33</v>
      </c>
      <c r="C5" s="6" t="s">
        <v>10</v>
      </c>
      <c r="D5" s="7">
        <v>3.2</v>
      </c>
      <c r="E5" s="59">
        <v>0</v>
      </c>
      <c r="F5" s="10">
        <f t="shared" si="0"/>
        <v>0</v>
      </c>
    </row>
    <row r="6" spans="1:9" x14ac:dyDescent="0.25">
      <c r="A6" s="20">
        <v>3</v>
      </c>
      <c r="B6" s="25" t="s">
        <v>34</v>
      </c>
      <c r="C6" s="6" t="s">
        <v>10</v>
      </c>
      <c r="D6" s="7">
        <v>2.8</v>
      </c>
      <c r="E6" s="59">
        <v>0</v>
      </c>
      <c r="F6" s="10">
        <f t="shared" si="0"/>
        <v>0</v>
      </c>
    </row>
    <row r="7" spans="1:9" x14ac:dyDescent="0.25">
      <c r="A7" s="20">
        <v>4</v>
      </c>
      <c r="B7" s="25" t="s">
        <v>82</v>
      </c>
      <c r="C7" s="6" t="s">
        <v>12</v>
      </c>
      <c r="D7" s="7">
        <v>79</v>
      </c>
      <c r="E7" s="59">
        <v>0</v>
      </c>
      <c r="F7" s="10">
        <f t="shared" si="0"/>
        <v>0</v>
      </c>
    </row>
    <row r="8" spans="1:9" x14ac:dyDescent="0.25">
      <c r="A8" s="20">
        <v>5</v>
      </c>
      <c r="B8" s="25" t="s">
        <v>83</v>
      </c>
      <c r="C8" s="6" t="s">
        <v>12</v>
      </c>
      <c r="D8" s="7">
        <v>28</v>
      </c>
      <c r="E8" s="59">
        <v>0</v>
      </c>
      <c r="F8" s="10">
        <f t="shared" si="0"/>
        <v>0</v>
      </c>
    </row>
    <row r="9" spans="1:9" x14ac:dyDescent="0.25">
      <c r="A9" s="20">
        <v>6</v>
      </c>
      <c r="B9" s="25" t="s">
        <v>61</v>
      </c>
      <c r="C9" s="6" t="s">
        <v>12</v>
      </c>
      <c r="D9" s="7">
        <v>105</v>
      </c>
      <c r="E9" s="59">
        <v>0</v>
      </c>
      <c r="F9" s="10">
        <f t="shared" si="0"/>
        <v>0</v>
      </c>
    </row>
    <row r="10" spans="1:9" x14ac:dyDescent="0.25">
      <c r="A10" s="20">
        <v>7</v>
      </c>
      <c r="B10" s="25" t="s">
        <v>60</v>
      </c>
      <c r="C10" s="6" t="s">
        <v>12</v>
      </c>
      <c r="D10" s="7">
        <v>35</v>
      </c>
      <c r="E10" s="59">
        <v>0</v>
      </c>
      <c r="F10" s="10">
        <f t="shared" si="0"/>
        <v>0</v>
      </c>
    </row>
    <row r="11" spans="1:9" x14ac:dyDescent="0.25">
      <c r="A11" s="20">
        <v>8</v>
      </c>
      <c r="B11" s="25" t="s">
        <v>35</v>
      </c>
      <c r="C11" s="6" t="s">
        <v>14</v>
      </c>
      <c r="D11" s="7">
        <v>16.399999999999999</v>
      </c>
      <c r="E11" s="59">
        <v>0</v>
      </c>
      <c r="F11" s="10">
        <f t="shared" si="0"/>
        <v>0</v>
      </c>
      <c r="I11" s="57"/>
    </row>
    <row r="12" spans="1:9" x14ac:dyDescent="0.25">
      <c r="A12" s="20">
        <v>9</v>
      </c>
      <c r="B12" s="25" t="s">
        <v>88</v>
      </c>
      <c r="C12" s="6" t="s">
        <v>14</v>
      </c>
      <c r="D12" s="7">
        <v>84</v>
      </c>
      <c r="E12" s="59">
        <v>0</v>
      </c>
      <c r="F12" s="10">
        <f t="shared" si="0"/>
        <v>0</v>
      </c>
      <c r="I12" s="57"/>
    </row>
    <row r="13" spans="1:9" x14ac:dyDescent="0.25">
      <c r="A13" s="20">
        <v>10</v>
      </c>
      <c r="B13" s="25" t="s">
        <v>36</v>
      </c>
      <c r="C13" s="6" t="s">
        <v>43</v>
      </c>
      <c r="D13" s="7">
        <v>1</v>
      </c>
      <c r="E13" s="59">
        <v>0</v>
      </c>
      <c r="F13" s="10">
        <f t="shared" si="0"/>
        <v>0</v>
      </c>
    </row>
    <row r="14" spans="1:9" x14ac:dyDescent="0.25">
      <c r="A14" s="20">
        <v>11</v>
      </c>
      <c r="B14" s="25" t="s">
        <v>37</v>
      </c>
      <c r="C14" s="6" t="s">
        <v>43</v>
      </c>
      <c r="D14" s="7">
        <v>1</v>
      </c>
      <c r="E14" s="59">
        <v>0</v>
      </c>
      <c r="F14" s="10">
        <f t="shared" si="0"/>
        <v>0</v>
      </c>
    </row>
    <row r="15" spans="1:9" x14ac:dyDescent="0.25">
      <c r="A15" s="20">
        <v>12</v>
      </c>
      <c r="B15" s="25" t="s">
        <v>38</v>
      </c>
      <c r="C15" s="6" t="s">
        <v>43</v>
      </c>
      <c r="D15" s="7">
        <v>1</v>
      </c>
      <c r="E15" s="59">
        <v>0</v>
      </c>
      <c r="F15" s="10">
        <f t="shared" si="0"/>
        <v>0</v>
      </c>
    </row>
    <row r="16" spans="1:9" x14ac:dyDescent="0.25">
      <c r="A16" s="20">
        <v>13</v>
      </c>
      <c r="B16" s="25" t="s">
        <v>39</v>
      </c>
      <c r="C16" s="6" t="s">
        <v>14</v>
      </c>
      <c r="D16" s="7">
        <v>84</v>
      </c>
      <c r="E16" s="59">
        <v>0</v>
      </c>
      <c r="F16" s="10">
        <f t="shared" si="0"/>
        <v>0</v>
      </c>
    </row>
    <row r="17" spans="1:6" x14ac:dyDescent="0.25">
      <c r="A17" s="20">
        <v>14</v>
      </c>
      <c r="B17" s="25" t="s">
        <v>40</v>
      </c>
      <c r="C17" s="6" t="s">
        <v>14</v>
      </c>
      <c r="D17" s="7">
        <v>16.399999999999999</v>
      </c>
      <c r="E17" s="59">
        <v>0</v>
      </c>
      <c r="F17" s="10">
        <f t="shared" si="0"/>
        <v>0</v>
      </c>
    </row>
    <row r="18" spans="1:6" x14ac:dyDescent="0.25">
      <c r="A18" s="20">
        <v>15</v>
      </c>
      <c r="B18" s="25" t="s">
        <v>13</v>
      </c>
      <c r="C18" s="6" t="s">
        <v>43</v>
      </c>
      <c r="D18" s="7">
        <v>1</v>
      </c>
      <c r="E18" s="59">
        <v>0</v>
      </c>
      <c r="F18" s="10">
        <f t="shared" si="0"/>
        <v>0</v>
      </c>
    </row>
    <row r="19" spans="1:6" x14ac:dyDescent="0.25">
      <c r="A19" s="20">
        <v>16</v>
      </c>
      <c r="B19" s="25" t="s">
        <v>41</v>
      </c>
      <c r="C19" s="6" t="s">
        <v>43</v>
      </c>
      <c r="D19" s="7">
        <v>1</v>
      </c>
      <c r="E19" s="59">
        <v>0</v>
      </c>
      <c r="F19" s="10">
        <f t="shared" si="0"/>
        <v>0</v>
      </c>
    </row>
    <row r="20" spans="1:6" x14ac:dyDescent="0.25">
      <c r="A20" s="20">
        <v>17</v>
      </c>
      <c r="B20" s="25" t="s">
        <v>17</v>
      </c>
      <c r="C20" s="6" t="s">
        <v>45</v>
      </c>
      <c r="D20" s="7">
        <v>2</v>
      </c>
      <c r="E20" s="7">
        <f>F19+F18+F17+F16+F15+F14+F13+F12+F11++F10+F9+F8+F7+F6+F5+F4</f>
        <v>0</v>
      </c>
      <c r="F20" s="10">
        <f>E20*D20/100</f>
        <v>0</v>
      </c>
    </row>
    <row r="21" spans="1:6" ht="15.75" thickBot="1" x14ac:dyDescent="0.3">
      <c r="A21" s="23"/>
      <c r="B21" s="26" t="s">
        <v>46</v>
      </c>
      <c r="C21" s="11"/>
      <c r="D21" s="12"/>
      <c r="E21" s="12"/>
      <c r="F21" s="13">
        <f>SUM(F4:F20)</f>
        <v>0</v>
      </c>
    </row>
    <row r="22" spans="1:6" x14ac:dyDescent="0.25">
      <c r="A22" s="2"/>
      <c r="B22" s="28"/>
      <c r="C22" s="2"/>
      <c r="D22" s="1"/>
      <c r="E22" s="1"/>
      <c r="F22" s="1"/>
    </row>
    <row r="23" spans="1:6" s="4" customFormat="1" ht="18.75" x14ac:dyDescent="0.3">
      <c r="A23" s="3"/>
      <c r="B23" s="34" t="s">
        <v>50</v>
      </c>
      <c r="C23" s="36"/>
      <c r="D23" s="37"/>
      <c r="E23" s="37"/>
      <c r="F23" s="35">
        <f>F21</f>
        <v>0</v>
      </c>
    </row>
    <row r="24" spans="1:6" ht="15.75" x14ac:dyDescent="0.25">
      <c r="B24" s="38" t="s">
        <v>51</v>
      </c>
      <c r="C24" s="39"/>
      <c r="D24" s="39"/>
      <c r="E24" s="39"/>
      <c r="F24" s="40">
        <f>F23*0.21</f>
        <v>0</v>
      </c>
    </row>
    <row r="25" spans="1:6" ht="15.75" x14ac:dyDescent="0.25">
      <c r="B25" s="38" t="s">
        <v>52</v>
      </c>
      <c r="C25" s="39"/>
      <c r="D25" s="39"/>
      <c r="E25" s="39"/>
      <c r="F25" s="40">
        <f>F23*1.21</f>
        <v>0</v>
      </c>
    </row>
    <row r="27" spans="1:6" ht="15.75" x14ac:dyDescent="0.25">
      <c r="B27" s="38" t="s">
        <v>62</v>
      </c>
    </row>
    <row r="28" spans="1:6" ht="15.75" x14ac:dyDescent="0.25">
      <c r="B28" s="38" t="s">
        <v>63</v>
      </c>
      <c r="C28" t="s">
        <v>64</v>
      </c>
    </row>
    <row r="29" spans="1:6" ht="15.75" x14ac:dyDescent="0.25">
      <c r="B29" s="38" t="s">
        <v>65</v>
      </c>
      <c r="C29" t="s">
        <v>66</v>
      </c>
    </row>
    <row r="30" spans="1:6" ht="15.75" x14ac:dyDescent="0.25">
      <c r="B30" s="38" t="s">
        <v>67</v>
      </c>
      <c r="C30" t="s">
        <v>68</v>
      </c>
    </row>
    <row r="31" spans="1:6" ht="15.75" x14ac:dyDescent="0.25">
      <c r="B31" s="38" t="s">
        <v>69</v>
      </c>
      <c r="C31" t="s">
        <v>70</v>
      </c>
    </row>
    <row r="32" spans="1:6" ht="15.75" x14ac:dyDescent="0.25">
      <c r="B32" s="38" t="s">
        <v>74</v>
      </c>
      <c r="C32" t="s">
        <v>71</v>
      </c>
    </row>
    <row r="33" spans="2:3" ht="15.75" x14ac:dyDescent="0.25">
      <c r="B33" s="38" t="s">
        <v>72</v>
      </c>
      <c r="C33" t="s">
        <v>73</v>
      </c>
    </row>
  </sheetData>
  <mergeCells count="2">
    <mergeCell ref="A2:F2"/>
    <mergeCell ref="A1:F1"/>
  </mergeCell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Vyhodnocení zakázky </vt:lpstr>
      <vt:lpstr>SO-01 Plot</vt:lpstr>
      <vt:lpstr>SO-02 Povrchy</vt:lpstr>
      <vt:lpstr>SO-03 Garážové stání</vt:lpstr>
      <vt:lpstr>'SO-01 Plot'!Oblast_tisku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2018-01-31T13:51:43Z</dcterms:modified>
</cp:coreProperties>
</file>