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390" yWindow="555" windowWidth="24615" windowHeight="13995" activeTab="0"/>
  </bookViews>
  <sheets>
    <sheet name="Rekapitulace zakázky" sheetId="1" r:id="rId1"/>
    <sheet name="2017676-4 - Rekonstrukce ..." sheetId="2" r:id="rId2"/>
    <sheet name="Pokyny pro vyplnění" sheetId="3" r:id="rId3"/>
  </sheets>
  <definedNames>
    <definedName name="_xlnm._FilterDatabase" localSheetId="1" hidden="1">'2017676-4 - Rekonstrukce ...'!$C$80:$K$169</definedName>
    <definedName name="_xlnm.Print_Area" localSheetId="1">'2017676-4 - Rekonstrukce ...'!$C$4:$J$34,'2017676-4 - Rekonstrukce ...'!$C$40:$J$64,'2017676-4 - Rekonstrukce ...'!$C$70:$K$169</definedName>
    <definedName name="_xlnm.Print_Area" localSheetId="0">'Rekapitulace zakázky'!$D$4:$AO$33,'Rekapitulace zakázky'!$C$39:$AQ$53</definedName>
    <definedName name="_xlnm.Print_Titles" localSheetId="0">'Rekapitulace zakázky'!$49:$49</definedName>
    <definedName name="_xlnm.Print_Titles" localSheetId="1">'2017676-4 - Rekonstrukce ...'!$80:$80</definedName>
  </definedNames>
  <calcPr calcId="152511"/>
</workbook>
</file>

<file path=xl/sharedStrings.xml><?xml version="1.0" encoding="utf-8"?>
<sst xmlns="http://schemas.openxmlformats.org/spreadsheetml/2006/main" count="1529" uniqueCount="471">
  <si>
    <t>Export VZ</t>
  </si>
  <si>
    <t>List obsahuje:</t>
  </si>
  <si>
    <t>1) Rekapitulace stavby</t>
  </si>
  <si>
    <t>2) Rekapitulace objektů stavby a soupisů prací</t>
  </si>
  <si>
    <t>3.0</t>
  </si>
  <si>
    <t>ZAMOK</t>
  </si>
  <si>
    <t>False</t>
  </si>
  <si>
    <t>{0ce509ea-9867-467b-9b17-a9c9b8c91cf2}</t>
  </si>
  <si>
    <t>0,01</t>
  </si>
  <si>
    <t>21</t>
  </si>
  <si>
    <t>1</t>
  </si>
  <si>
    <t>15</t>
  </si>
  <si>
    <t>REKAPITULACE ZAKÁZKY</t>
  </si>
  <si>
    <t>v ---  níže se nacházejí doplnkové a pomocné údaje k sestavám  --- v</t>
  </si>
  <si>
    <t>Návod na vyplnění</t>
  </si>
  <si>
    <t>0,001</t>
  </si>
  <si>
    <t>Kód:</t>
  </si>
  <si>
    <t>2017676-4</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</si>
  <si>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</si>
  <si>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</si>
  <si>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Rekonstrukce MK - ulice Na Samotě</t>
  </si>
  <si>
    <t>0,1</t>
  </si>
  <si>
    <t>KSO:</t>
  </si>
  <si>
    <t/>
  </si>
  <si>
    <t>CC-CZ:</t>
  </si>
  <si>
    <t>Místo:</t>
  </si>
  <si>
    <t>Rumburk</t>
  </si>
  <si>
    <t>Datum:</t>
  </si>
  <si>
    <t>10</t>
  </si>
  <si>
    <t>100</t>
  </si>
  <si>
    <t>Zadavatel:</t>
  </si>
  <si>
    <t>IČ:</t>
  </si>
  <si>
    <t>Město Rumburk</t>
  </si>
  <si>
    <t>DIČ:</t>
  </si>
  <si>
    <t>Uchazeč:</t>
  </si>
  <si>
    <t>Vyplň údaj</t>
  </si>
  <si>
    <t>Projektant:</t>
  </si>
  <si>
    <t>True</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</si>
  <si>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</si>
  <si>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</si>
  <si>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</si>
  <si>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</si>
  <si>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</si>
  <si>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</si>
  <si>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</si>
  <si>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</si>
  <si>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</si>
  <si>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</si>
  <si>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</si>
  <si>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</si>
  <si>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</si>
  <si>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</si>
  <si>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</si>
  <si>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</si>
  <si>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</si>
  <si>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</si>
  <si>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</si>
  <si>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</si>
  <si>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</si>
  <si>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</si>
  <si>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</si>
  <si>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</si>
  <si>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</si>
  <si>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</si>
  <si>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</si>
  <si>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</si>
  <si>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</si>
  <si>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</si>
  <si>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</si>
  <si>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</si>
  <si>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</si>
  <si>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</si>
  <si>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</si>
  <si>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</si>
  <si>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</si>
  <si>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</si>
  <si>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</si>
  <si>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</si>
  <si>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t>
  </si>
  <si>
    <t>STA</t>
  </si>
  <si>
    <t>###NOINSERT###</t>
  </si>
  <si>
    <t>1) Krycí list soupisu</t>
  </si>
  <si>
    <t>2) Rekapitulace</t>
  </si>
  <si>
    <t>3) Soupis prací</t>
  </si>
  <si>
    <t>Zpět na list:</t>
  </si>
  <si>
    <t>Rekapitulace zakázky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</si>
  <si>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</si>
  <si>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</si>
  <si>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</si>
  <si>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</si>
  <si>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</si>
  <si>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</si>
  <si>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</si>
  <si>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</si>
  <si>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</si>
  <si>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</si>
  <si>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</si>
  <si>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</si>
  <si>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</si>
  <si>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</si>
  <si>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</si>
  <si>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</si>
  <si>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</si>
  <si>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</si>
  <si>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</si>
  <si>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</si>
  <si>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</si>
  <si>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</si>
  <si>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</si>
  <si>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</si>
  <si>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</si>
  <si>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</si>
  <si>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</si>
  <si>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</si>
  <si>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</si>
  <si>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</si>
  <si>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</si>
  <si>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</si>
  <si>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</si>
  <si>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</si>
  <si>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</si>
  <si>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</si>
  <si>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</si>
  <si>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113154114</t>
  </si>
  <si>
    <t>Frézování živičného podkladu nebo krytu s naložením na dopravní prostředek plochy do 500 m2 bez překážek v trase pruhu šířky do 0,5 m, tloušťky vrstvy 100 mm</t>
  </si>
  <si>
    <t>m2</t>
  </si>
  <si>
    <t>CS ÚRS 2017 01</t>
  </si>
  <si>
    <t>4</t>
  </si>
  <si>
    <t>-188967486</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</si>
  <si>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</si>
  <si>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</si>
  <si>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</si>
  <si>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8,5+13"zápich</t>
  </si>
  <si>
    <t>122201101</t>
  </si>
  <si>
    <t>Odkopávky a prokopávky nezapažené s přehozením výkopku na vzdálenost do 3 m nebo s naložením na dopravní prostředek v hornině tř. 3 do 100 m3</t>
  </si>
  <si>
    <t>m3</t>
  </si>
  <si>
    <t>809343623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</si>
  <si>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</si>
  <si>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((468-4)*0,3*0,15)*2"pro krajnice </t>
  </si>
  <si>
    <t>3</t>
  </si>
  <si>
    <t>122201109</t>
  </si>
  <si>
    <t>Odkopávky a prokopávky nezapažené s přehozením výkopku na vzdálenost do 3 m nebo s naložením na dopravní prostředek v hornině tř. 3 Příplatek k cenám za lepivost horniny tř. 3</t>
  </si>
  <si>
    <t>-144856509</t>
  </si>
  <si>
    <t>162701105</t>
  </si>
  <si>
    <t>Vodorovné přemístění výkopku nebo sypaniny po suchu na obvyklém dopravním prostředku, bez naložení výkopku, avšak se složením bez rozhrnutí z horniny tř. 1 až 4 na vzdálenost přes 9 000 do 10 000 m</t>
  </si>
  <si>
    <t>-1604434902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</si>
  <si>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</si>
  <si>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</si>
  <si>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</si>
  <si>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</si>
  <si>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-1776571936</t>
  </si>
  <si>
    <t>41,76*28 'Přepočtené koeficientem množství</t>
  </si>
  <si>
    <t>6</t>
  </si>
  <si>
    <t>167101101</t>
  </si>
  <si>
    <t>Nakládání, skládání a překládání neulehlého výkopku nebo sypaniny nakládání, množství do 100 m3, z hornin tř. 1 až 4</t>
  </si>
  <si>
    <t>-1025252967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</si>
  <si>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</si>
  <si>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</si>
  <si>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</si>
  <si>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</si>
  <si>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-1766669919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</si>
  <si>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</si>
  <si>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</si>
  <si>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</si>
  <si>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</si>
  <si>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</si>
  <si>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-2038549398</t>
  </si>
  <si>
    <t>83,52"zemina</t>
  </si>
  <si>
    <t>(26,84+87,98)"nánosu a bahna po odstranění</t>
  </si>
  <si>
    <t>Součet</t>
  </si>
  <si>
    <t>198,34*2 'Přepočtené koeficientem množství</t>
  </si>
  <si>
    <t>9</t>
  </si>
  <si>
    <t>181951102</t>
  </si>
  <si>
    <t>Úprava pláně vyrovnáním výškových rozdílů v hornině tř. 1 až 4 se zhutněním</t>
  </si>
  <si>
    <t>2089578558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</si>
  <si>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</si>
  <si>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((468-4)*0,3)*2"krajnice bez mostu</t>
  </si>
  <si>
    <t>184802611</t>
  </si>
  <si>
    <t>Chemické odplevelení po založení kultury v rovině nebo na svahu do 1:5 postřikem na široko</t>
  </si>
  <si>
    <t>39769670</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</si>
  <si>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</si>
  <si>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1342*2 'Přepočtené koeficientem množství</t>
  </si>
  <si>
    <t>Komunikace pozemní</t>
  </si>
  <si>
    <t>11</t>
  </si>
  <si>
    <t>564811111</t>
  </si>
  <si>
    <t>Podklad ze štěrkodrti ŠD s rozprostřením a zhutněním, po zhutnění tl. 50 mm</t>
  </si>
  <si>
    <t>-1565603405</t>
  </si>
  <si>
    <t>1342"průměrné doplnění šd</t>
  </si>
  <si>
    <t>12</t>
  </si>
  <si>
    <t>565145121</t>
  </si>
  <si>
    <t>Asfaltový beton vrstva podkladní ACP 16 (obalované kamenivo střednězrnné - OKS) s rozprostřením a zhutněním v pruhu šířky přes 3 m, po zhutnění tl. 60 mm</t>
  </si>
  <si>
    <t>-761909946</t>
  </si>
  <si>
    <t xml:space="preserve">Poznámka k souboru cen:
1. ČSN EN 13108-1 připouští pro ACP 16 pouze tl. 50 až 80 mm. </t>
  </si>
  <si>
    <t>13</t>
  </si>
  <si>
    <t>569931132</t>
  </si>
  <si>
    <t>Zpevnění krajnic nebo komunikací pro pěší s rozprostřením a zhutněním, po zhutnění asfaltovým recyklátem tl. 100 mm</t>
  </si>
  <si>
    <t>491827413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</si>
  <si>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</si>
  <si>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14</t>
  </si>
  <si>
    <t>573231112</t>
  </si>
  <si>
    <t>Postřik spojovací PS bez posypu kamenivem ze silniční emulze, v množství 0,80 kg/m2</t>
  </si>
  <si>
    <t>-444580193</t>
  </si>
  <si>
    <t>577134141</t>
  </si>
  <si>
    <t>Asfaltový beton vrstva obrusná ACO 11 (ABS) s rozprostřením a se zhutněním z modifikovaného asfaltu v pruhu šířky přes 3 m tl. 40 mm</t>
  </si>
  <si>
    <t>320914424</t>
  </si>
  <si>
    <t xml:space="preserve">Poznámka k souboru cen:
1. ČSN EN 13108-1 připouští pro ACO 11 pouze tl. 35 až 50 mm. </t>
  </si>
  <si>
    <t>Úpravy povrchů, podlahy a osazování výplní</t>
  </si>
  <si>
    <t>16</t>
  </si>
  <si>
    <t>629995101</t>
  </si>
  <si>
    <t>Očištění vnějších ploch tlakovou vodou omytím</t>
  </si>
  <si>
    <t>-1244704795</t>
  </si>
  <si>
    <t xml:space="preserve">(465,5*2)*0,5"nánosu po kraji vozovky </t>
  </si>
  <si>
    <t xml:space="preserve">465,5*0,5"nános uprostřed vozovky </t>
  </si>
  <si>
    <t>Ostatní konstrukce a práce, bourání</t>
  </si>
  <si>
    <t>17</t>
  </si>
  <si>
    <t>919732211</t>
  </si>
  <si>
    <t>Styčná pracovní spára při napojení nového živičného povrchu na stávající se zalitím za tepla modifikovanou asfaltovou hmotou s posypem vápenným hydrátem šířky do 15 mm, hloubky do 25 mm včetně prořezání spáry</t>
  </si>
  <si>
    <t>m</t>
  </si>
  <si>
    <t>1282519257</t>
  </si>
  <si>
    <t xml:space="preserve">Poznámka k souboru cen:
1. V cenách jsou započteny i náklady na vyčištění spár, na impregnaci a zalití spár včetně dodání hmot. </t>
  </si>
  <si>
    <t>9+8"zápich</t>
  </si>
  <si>
    <t>18</t>
  </si>
  <si>
    <t>919735112</t>
  </si>
  <si>
    <t>Řezání stávajícího živičného krytu nebo podkladu hloubky přes 50 do 100 mm</t>
  </si>
  <si>
    <t>2104704123</t>
  </si>
  <si>
    <t xml:space="preserve">Poznámka k souboru cen:
1. V cenách jsou započteny i náklady na spotřebu vody. </t>
  </si>
  <si>
    <t>19</t>
  </si>
  <si>
    <t>938909311</t>
  </si>
  <si>
    <t>Čištění vozovek metením bláta, prachu nebo hlinitého nánosu s odklizením na hromady na vzdálenost do 20 m nebo naložením na dopravní prostředek strojně povrchu podkladu nebo krytu betonového nebo živičného</t>
  </si>
  <si>
    <t>-1704813848</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</si>
  <si>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</si>
  <si>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20</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</si>
  <si>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</si>
  <si>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</si>
  <si>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605811556</t>
  </si>
  <si>
    <t xml:space="preserve">Poznámka k souboru cen:
1. V cenách nejsou započteny náklady na vodorovnou dopravu odstraněného materiálu, která se oceňuje cenami souboru cen 997 22-15 Vodorovná doprava suti. </t>
  </si>
  <si>
    <t>997</t>
  </si>
  <si>
    <t>Přesun sutě</t>
  </si>
  <si>
    <t>997221561</t>
  </si>
  <si>
    <t>Vodorovná doprava suti bez naložení, ale se složením a s hrubým urovnáním z kusových materiálů, na vzdálenost do 1 km</t>
  </si>
  <si>
    <t>1574489394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</si>
  <si>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</si>
  <si>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5,504"asfaltu</t>
  </si>
  <si>
    <t>22</t>
  </si>
  <si>
    <t>997221569</t>
  </si>
  <si>
    <t>Vodorovná doprava suti bez naložení, ale se složením a s hrubým urovnáním Příplatek k ceně za každý další i započatý 1 km přes 1 km</t>
  </si>
  <si>
    <t>114102596</t>
  </si>
  <si>
    <t>120,324*37 'Přepočtené koeficientem množství</t>
  </si>
  <si>
    <t>23</t>
  </si>
  <si>
    <t>997221611</t>
  </si>
  <si>
    <t>Nakládání na dopravní prostředky pro vodorovnou dopravu suti</t>
  </si>
  <si>
    <t>-288747328</t>
  </si>
  <si>
    <t xml:space="preserve">Poznámka k souboru cen:
1. Ceny lze použít i pro překládání při lomené dopravě. 2. Ceny nelze použít při dopravě po železnici, po vodě nebo neobvyklými dopravními prostředky. </t>
  </si>
  <si>
    <t>24</t>
  </si>
  <si>
    <t>997221845</t>
  </si>
  <si>
    <t>Poplatek za uložení stavebního odpadu na skládce (skládkovné) z asfaltových povrchů</t>
  </si>
  <si>
    <t>-1559841785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</si>
  <si>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</si>
  <si>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</si>
  <si>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</si>
  <si>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25</t>
  </si>
  <si>
    <t>998225111</t>
  </si>
  <si>
    <t>Přesun hmot pro komunikace s krytem z kameniva, monolitickým betonovým nebo živičným dopravní vzdálenost do 200 m jakékoliv délky objektu</t>
  </si>
  <si>
    <t>1214381549</t>
  </si>
  <si>
    <t xml:space="preserve">Poznámka k souboru cen:
1. Ceny lze použít i pro plochy letišť s krytem monolitickým betonovým nebo živičným. </t>
  </si>
  <si>
    <t>VRN</t>
  </si>
  <si>
    <t>Vedlejší rozpočtové náklady</t>
  </si>
  <si>
    <t>VRN1</t>
  </si>
  <si>
    <t>Průzkumné, geodetické a projektové práce</t>
  </si>
  <si>
    <t>26</t>
  </si>
  <si>
    <t>012002000</t>
  </si>
  <si>
    <t>Hlavní tituly průvodních činností a nákladů průzkumné, geodetické a projektové práce geodetické práce včetně vytyčení inženýrských sítí</t>
  </si>
  <si>
    <t>…</t>
  </si>
  <si>
    <t>1024</t>
  </si>
  <si>
    <t>-1601732026</t>
  </si>
  <si>
    <t>VRN3</t>
  </si>
  <si>
    <t>Zařízení staveniště</t>
  </si>
  <si>
    <t>27</t>
  </si>
  <si>
    <t>030001000</t>
  </si>
  <si>
    <t>Základní rozdělení průvodních činností a nákladů zařízení staveniště včetně zabezpečení stavby a zajištění přístupu do objektů</t>
  </si>
  <si>
    <t>-447695783</t>
  </si>
  <si>
    <t>VRN7</t>
  </si>
  <si>
    <t>Provozní vlivy</t>
  </si>
  <si>
    <t>28</t>
  </si>
  <si>
    <t>070001000</t>
  </si>
  <si>
    <t>Základní rozdělení průvodních činností a nákladů provozní vlivy včetně dopravního opatení, projednání s dotčenými orgány a dočasným dopravním značením</t>
  </si>
  <si>
    <t>1318961589</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</si>
  <si>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</si>
  <si>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</si>
  <si>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</si>
  <si>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</si>
  <si>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</si>
  <si>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rPr>
        <sz val="8"/>
        <rFont val="Trebuchet MS"/>
        <family val="2"/>
      </rP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</si>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</sst>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1"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0" xfId="0" applyFont="1" applyBorder="1" applyAlignment="1" applyProtection="1">
      <alignmen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7" fillId="0" borderId="34" xfId="0" applyFont="1" applyBorder="1" applyAlignment="1" applyProtection="1">
      <alignment horizontal="left"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7" fillId="0" borderId="34" xfId="0" applyFont="1" applyBorder="1" applyAlignment="1" applyProtection="1">
      <alignment horizontal="left"/>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N8" sqref="AN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12"/>
      <c r="AS2" s="312"/>
      <c r="AT2" s="312"/>
      <c r="AU2" s="312"/>
      <c r="AV2" s="312"/>
      <c r="AW2" s="312"/>
      <c r="AX2" s="312"/>
      <c r="AY2" s="312"/>
      <c r="AZ2" s="312"/>
      <c r="BA2" s="312"/>
      <c r="BB2" s="312"/>
      <c r="BC2" s="312"/>
      <c r="BD2" s="312"/>
      <c r="BE2" s="312"/>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10</v>
      </c>
      <c r="BT3" s="22" t="s">
        <v>11</v>
      </c>
    </row>
    <row r="4" spans="2:71" ht="36.95"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2:71" ht="14.45" customHeight="1">
      <c r="B5" s="26"/>
      <c r="C5" s="27"/>
      <c r="D5" s="32" t="s">
        <v>16</v>
      </c>
      <c r="E5" s="27"/>
      <c r="F5" s="27"/>
      <c r="G5" s="27"/>
      <c r="H5" s="27"/>
      <c r="I5" s="27"/>
      <c r="J5" s="27"/>
      <c r="K5" s="341" t="s">
        <v>17</v>
      </c>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27"/>
      <c r="AQ5" s="29"/>
      <c r="BE5" s="339" t="s">
        <v>18</v>
      </c>
      <c r="BS5" s="22" t="s">
        <v>8</v>
      </c>
    </row>
    <row r="6" spans="2:71" ht="36.95" customHeight="1">
      <c r="B6" s="26"/>
      <c r="C6" s="27"/>
      <c r="D6" s="34" t="s">
        <v>19</v>
      </c>
      <c r="E6" s="27"/>
      <c r="F6" s="27"/>
      <c r="G6" s="27"/>
      <c r="H6" s="27"/>
      <c r="I6" s="27"/>
      <c r="J6" s="27"/>
      <c r="K6" s="343" t="s">
        <v>20</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27"/>
      <c r="AQ6" s="29"/>
      <c r="BE6" s="340"/>
      <c r="BS6" s="22" t="s">
        <v>21</v>
      </c>
    </row>
    <row r="7" spans="2:71" ht="14.45" customHeight="1">
      <c r="B7" s="26"/>
      <c r="C7" s="27"/>
      <c r="D7" s="35" t="s">
        <v>22</v>
      </c>
      <c r="E7" s="27"/>
      <c r="F7" s="27"/>
      <c r="G7" s="27"/>
      <c r="H7" s="27"/>
      <c r="I7" s="27"/>
      <c r="J7" s="27"/>
      <c r="K7" s="33" t="s">
        <v>23</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24</v>
      </c>
      <c r="AL7" s="27"/>
      <c r="AM7" s="27"/>
      <c r="AN7" s="33" t="s">
        <v>23</v>
      </c>
      <c r="AO7" s="27"/>
      <c r="AP7" s="27"/>
      <c r="AQ7" s="29"/>
      <c r="BE7" s="340"/>
      <c r="BS7" s="22" t="s">
        <v>10</v>
      </c>
    </row>
    <row r="8" spans="2:71"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2">
        <v>42968</v>
      </c>
      <c r="AO8" s="27"/>
      <c r="AP8" s="27"/>
      <c r="AQ8" s="29"/>
      <c r="BE8" s="340"/>
      <c r="BS8" s="22" t="s">
        <v>28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40"/>
      <c r="BS9" s="22" t="s">
        <v>29</v>
      </c>
    </row>
    <row r="10" spans="2:71" ht="14.45" customHeight="1">
      <c r="B10" s="26"/>
      <c r="C10" s="27"/>
      <c r="D10" s="35" t="s">
        <v>30</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31</v>
      </c>
      <c r="AL10" s="27"/>
      <c r="AM10" s="27"/>
      <c r="AN10" s="33" t="s">
        <v>23</v>
      </c>
      <c r="AO10" s="27"/>
      <c r="AP10" s="27"/>
      <c r="AQ10" s="29"/>
      <c r="BE10" s="340"/>
      <c r="BS10" s="22" t="s">
        <v>21</v>
      </c>
    </row>
    <row r="11" spans="2:71" ht="18.4" customHeight="1">
      <c r="B11" s="26"/>
      <c r="C11" s="27"/>
      <c r="D11" s="27"/>
      <c r="E11" s="33" t="s">
        <v>32</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33</v>
      </c>
      <c r="AL11" s="27"/>
      <c r="AM11" s="27"/>
      <c r="AN11" s="33" t="s">
        <v>23</v>
      </c>
      <c r="AO11" s="27"/>
      <c r="AP11" s="27"/>
      <c r="AQ11" s="29"/>
      <c r="BE11" s="340"/>
      <c r="BS11" s="22" t="s">
        <v>21</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40"/>
      <c r="BS12" s="22" t="s">
        <v>21</v>
      </c>
    </row>
    <row r="13" spans="2:71" ht="14.45" customHeight="1">
      <c r="B13" s="26"/>
      <c r="C13" s="27"/>
      <c r="D13" s="35"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31</v>
      </c>
      <c r="AL13" s="27"/>
      <c r="AM13" s="27"/>
      <c r="AN13" s="36" t="s">
        <v>35</v>
      </c>
      <c r="AO13" s="27"/>
      <c r="AP13" s="27"/>
      <c r="AQ13" s="29"/>
      <c r="BE13" s="340"/>
      <c r="BS13" s="22" t="s">
        <v>21</v>
      </c>
    </row>
    <row r="14" spans="2:71" ht="15">
      <c r="B14" s="26"/>
      <c r="C14" s="27"/>
      <c r="D14" s="27"/>
      <c r="E14" s="344" t="s">
        <v>35</v>
      </c>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5" t="s">
        <v>33</v>
      </c>
      <c r="AL14" s="27"/>
      <c r="AM14" s="27"/>
      <c r="AN14" s="36" t="s">
        <v>35</v>
      </c>
      <c r="AO14" s="27"/>
      <c r="AP14" s="27"/>
      <c r="AQ14" s="29"/>
      <c r="BE14" s="340"/>
      <c r="BS14" s="22" t="s">
        <v>21</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40"/>
      <c r="BS15" s="22" t="s">
        <v>6</v>
      </c>
    </row>
    <row r="16" spans="2:71" ht="14.45" customHeight="1">
      <c r="B16" s="26"/>
      <c r="C16" s="27"/>
      <c r="D16" s="35"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31</v>
      </c>
      <c r="AL16" s="27"/>
      <c r="AM16" s="27"/>
      <c r="AN16" s="33" t="s">
        <v>23</v>
      </c>
      <c r="AO16" s="27"/>
      <c r="AP16" s="27"/>
      <c r="AQ16" s="29"/>
      <c r="BE16" s="340"/>
      <c r="BS16" s="22" t="s">
        <v>37</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33</v>
      </c>
      <c r="AL17" s="27"/>
      <c r="AM17" s="27"/>
      <c r="AN17" s="33" t="s">
        <v>23</v>
      </c>
      <c r="AO17" s="27"/>
      <c r="AP17" s="27"/>
      <c r="AQ17" s="29"/>
      <c r="BE17" s="340"/>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40"/>
      <c r="BS18" s="22" t="s">
        <v>8</v>
      </c>
    </row>
    <row r="19" spans="2:71" ht="14.45" customHeight="1">
      <c r="B19" s="26"/>
      <c r="C19" s="27"/>
      <c r="D19" s="35" t="s">
        <v>39</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40"/>
      <c r="BS19" s="22" t="s">
        <v>8</v>
      </c>
    </row>
    <row r="20" spans="2:71" ht="48.75" customHeight="1">
      <c r="B20" s="26"/>
      <c r="C20" s="27"/>
      <c r="D20" s="27"/>
      <c r="E20" s="346" t="s">
        <v>40</v>
      </c>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27"/>
      <c r="AP20" s="27"/>
      <c r="AQ20" s="29"/>
      <c r="BE20" s="340"/>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40"/>
    </row>
    <row r="22" spans="2:57" ht="6.95" customHeight="1">
      <c r="B22" s="26"/>
      <c r="C22" s="2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7"/>
      <c r="AQ22" s="29"/>
      <c r="BE22" s="340"/>
    </row>
    <row r="23" spans="2:57" s="1" customFormat="1" ht="25.9" customHeight="1">
      <c r="B23" s="38"/>
      <c r="C23" s="39"/>
      <c r="D23" s="40" t="s">
        <v>41</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47">
        <f>ROUND(AG51,2)</f>
        <v>0</v>
      </c>
      <c r="AL23" s="348"/>
      <c r="AM23" s="348"/>
      <c r="AN23" s="348"/>
      <c r="AO23" s="348"/>
      <c r="AP23" s="39"/>
      <c r="AQ23" s="42"/>
      <c r="BE23" s="340"/>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40"/>
    </row>
    <row r="25" spans="2:57" s="1" customFormat="1" ht="13.5">
      <c r="B25" s="38"/>
      <c r="C25" s="39"/>
      <c r="D25" s="39"/>
      <c r="E25" s="39"/>
      <c r="F25" s="39"/>
      <c r="G25" s="39"/>
      <c r="H25" s="39"/>
      <c r="I25" s="39"/>
      <c r="J25" s="39"/>
      <c r="K25" s="39"/>
      <c r="L25" s="349" t="s">
        <v>42</v>
      </c>
      <c r="M25" s="349"/>
      <c r="N25" s="349"/>
      <c r="O25" s="349"/>
      <c r="P25" s="39"/>
      <c r="Q25" s="39"/>
      <c r="R25" s="39"/>
      <c r="S25" s="39"/>
      <c r="T25" s="39"/>
      <c r="U25" s="39"/>
      <c r="V25" s="39"/>
      <c r="W25" s="349" t="s">
        <v>43</v>
      </c>
      <c r="X25" s="349"/>
      <c r="Y25" s="349"/>
      <c r="Z25" s="349"/>
      <c r="AA25" s="349"/>
      <c r="AB25" s="349"/>
      <c r="AC25" s="349"/>
      <c r="AD25" s="349"/>
      <c r="AE25" s="349"/>
      <c r="AF25" s="39"/>
      <c r="AG25" s="39"/>
      <c r="AH25" s="39"/>
      <c r="AI25" s="39"/>
      <c r="AJ25" s="39"/>
      <c r="AK25" s="349" t="s">
        <v>44</v>
      </c>
      <c r="AL25" s="349"/>
      <c r="AM25" s="349"/>
      <c r="AN25" s="349"/>
      <c r="AO25" s="349"/>
      <c r="AP25" s="39"/>
      <c r="AQ25" s="42"/>
      <c r="BE25" s="340"/>
    </row>
    <row r="26" spans="2:57" s="2" customFormat="1" ht="14.45" customHeight="1">
      <c r="B26" s="44"/>
      <c r="C26" s="45"/>
      <c r="D26" s="46" t="s">
        <v>45</v>
      </c>
      <c r="E26" s="45"/>
      <c r="F26" s="46" t="s">
        <v>46</v>
      </c>
      <c r="G26" s="45"/>
      <c r="H26" s="45"/>
      <c r="I26" s="45"/>
      <c r="J26" s="45"/>
      <c r="K26" s="45"/>
      <c r="L26" s="332">
        <v>0.21</v>
      </c>
      <c r="M26" s="333"/>
      <c r="N26" s="333"/>
      <c r="O26" s="333"/>
      <c r="P26" s="45"/>
      <c r="Q26" s="45"/>
      <c r="R26" s="45"/>
      <c r="S26" s="45"/>
      <c r="T26" s="45"/>
      <c r="U26" s="45"/>
      <c r="V26" s="45"/>
      <c r="W26" s="334">
        <f>ROUND(AZ51,2)</f>
        <v>0</v>
      </c>
      <c r="X26" s="333"/>
      <c r="Y26" s="333"/>
      <c r="Z26" s="333"/>
      <c r="AA26" s="333"/>
      <c r="AB26" s="333"/>
      <c r="AC26" s="333"/>
      <c r="AD26" s="333"/>
      <c r="AE26" s="333"/>
      <c r="AF26" s="45"/>
      <c r="AG26" s="45"/>
      <c r="AH26" s="45"/>
      <c r="AI26" s="45"/>
      <c r="AJ26" s="45"/>
      <c r="AK26" s="334">
        <f>ROUND(AV51,2)</f>
        <v>0</v>
      </c>
      <c r="AL26" s="333"/>
      <c r="AM26" s="333"/>
      <c r="AN26" s="333"/>
      <c r="AO26" s="333"/>
      <c r="AP26" s="45"/>
      <c r="AQ26" s="47"/>
      <c r="BE26" s="340"/>
    </row>
    <row r="27" spans="2:57" s="2" customFormat="1" ht="14.45" customHeight="1">
      <c r="B27" s="44"/>
      <c r="C27" s="45"/>
      <c r="D27" s="45"/>
      <c r="E27" s="45"/>
      <c r="F27" s="46" t="s">
        <v>47</v>
      </c>
      <c r="G27" s="45"/>
      <c r="H27" s="45"/>
      <c r="I27" s="45"/>
      <c r="J27" s="45"/>
      <c r="K27" s="45"/>
      <c r="L27" s="332">
        <v>0.15</v>
      </c>
      <c r="M27" s="333"/>
      <c r="N27" s="333"/>
      <c r="O27" s="333"/>
      <c r="P27" s="45"/>
      <c r="Q27" s="45"/>
      <c r="R27" s="45"/>
      <c r="S27" s="45"/>
      <c r="T27" s="45"/>
      <c r="U27" s="45"/>
      <c r="V27" s="45"/>
      <c r="W27" s="334">
        <f>ROUND(BA51,2)</f>
        <v>0</v>
      </c>
      <c r="X27" s="333"/>
      <c r="Y27" s="333"/>
      <c r="Z27" s="333"/>
      <c r="AA27" s="333"/>
      <c r="AB27" s="333"/>
      <c r="AC27" s="333"/>
      <c r="AD27" s="333"/>
      <c r="AE27" s="333"/>
      <c r="AF27" s="45"/>
      <c r="AG27" s="45"/>
      <c r="AH27" s="45"/>
      <c r="AI27" s="45"/>
      <c r="AJ27" s="45"/>
      <c r="AK27" s="334">
        <f>ROUND(AW51,2)</f>
        <v>0</v>
      </c>
      <c r="AL27" s="333"/>
      <c r="AM27" s="333"/>
      <c r="AN27" s="333"/>
      <c r="AO27" s="333"/>
      <c r="AP27" s="45"/>
      <c r="AQ27" s="47"/>
      <c r="BE27" s="340"/>
    </row>
    <row r="28" spans="2:57" s="2" customFormat="1" ht="14.45" customHeight="1" hidden="1">
      <c r="B28" s="44"/>
      <c r="C28" s="45"/>
      <c r="D28" s="45"/>
      <c r="E28" s="45"/>
      <c r="F28" s="46" t="s">
        <v>48</v>
      </c>
      <c r="G28" s="45"/>
      <c r="H28" s="45"/>
      <c r="I28" s="45"/>
      <c r="J28" s="45"/>
      <c r="K28" s="45"/>
      <c r="L28" s="332">
        <v>0.21</v>
      </c>
      <c r="M28" s="333"/>
      <c r="N28" s="333"/>
      <c r="O28" s="333"/>
      <c r="P28" s="45"/>
      <c r="Q28" s="45"/>
      <c r="R28" s="45"/>
      <c r="S28" s="45"/>
      <c r="T28" s="45"/>
      <c r="U28" s="45"/>
      <c r="V28" s="45"/>
      <c r="W28" s="334">
        <f>ROUND(BB51,2)</f>
        <v>0</v>
      </c>
      <c r="X28" s="333"/>
      <c r="Y28" s="333"/>
      <c r="Z28" s="333"/>
      <c r="AA28" s="333"/>
      <c r="AB28" s="333"/>
      <c r="AC28" s="333"/>
      <c r="AD28" s="333"/>
      <c r="AE28" s="333"/>
      <c r="AF28" s="45"/>
      <c r="AG28" s="45"/>
      <c r="AH28" s="45"/>
      <c r="AI28" s="45"/>
      <c r="AJ28" s="45"/>
      <c r="AK28" s="334">
        <v>0</v>
      </c>
      <c r="AL28" s="333"/>
      <c r="AM28" s="333"/>
      <c r="AN28" s="333"/>
      <c r="AO28" s="333"/>
      <c r="AP28" s="45"/>
      <c r="AQ28" s="47"/>
      <c r="BE28" s="340"/>
    </row>
    <row r="29" spans="2:57" s="2" customFormat="1" ht="14.45" customHeight="1" hidden="1">
      <c r="B29" s="44"/>
      <c r="C29" s="45"/>
      <c r="D29" s="45"/>
      <c r="E29" s="45"/>
      <c r="F29" s="46" t="s">
        <v>49</v>
      </c>
      <c r="G29" s="45"/>
      <c r="H29" s="45"/>
      <c r="I29" s="45"/>
      <c r="J29" s="45"/>
      <c r="K29" s="45"/>
      <c r="L29" s="332">
        <v>0.15</v>
      </c>
      <c r="M29" s="333"/>
      <c r="N29" s="333"/>
      <c r="O29" s="333"/>
      <c r="P29" s="45"/>
      <c r="Q29" s="45"/>
      <c r="R29" s="45"/>
      <c r="S29" s="45"/>
      <c r="T29" s="45"/>
      <c r="U29" s="45"/>
      <c r="V29" s="45"/>
      <c r="W29" s="334">
        <f>ROUND(BC51,2)</f>
        <v>0</v>
      </c>
      <c r="X29" s="333"/>
      <c r="Y29" s="333"/>
      <c r="Z29" s="333"/>
      <c r="AA29" s="333"/>
      <c r="AB29" s="333"/>
      <c r="AC29" s="333"/>
      <c r="AD29" s="333"/>
      <c r="AE29" s="333"/>
      <c r="AF29" s="45"/>
      <c r="AG29" s="45"/>
      <c r="AH29" s="45"/>
      <c r="AI29" s="45"/>
      <c r="AJ29" s="45"/>
      <c r="AK29" s="334">
        <v>0</v>
      </c>
      <c r="AL29" s="333"/>
      <c r="AM29" s="333"/>
      <c r="AN29" s="333"/>
      <c r="AO29" s="333"/>
      <c r="AP29" s="45"/>
      <c r="AQ29" s="47"/>
      <c r="BE29" s="340"/>
    </row>
    <row r="30" spans="2:57" s="2" customFormat="1" ht="14.45" customHeight="1" hidden="1">
      <c r="B30" s="44"/>
      <c r="C30" s="45"/>
      <c r="D30" s="45"/>
      <c r="E30" s="45"/>
      <c r="F30" s="46" t="s">
        <v>50</v>
      </c>
      <c r="G30" s="45"/>
      <c r="H30" s="45"/>
      <c r="I30" s="45"/>
      <c r="J30" s="45"/>
      <c r="K30" s="45"/>
      <c r="L30" s="332">
        <v>0</v>
      </c>
      <c r="M30" s="333"/>
      <c r="N30" s="333"/>
      <c r="O30" s="333"/>
      <c r="P30" s="45"/>
      <c r="Q30" s="45"/>
      <c r="R30" s="45"/>
      <c r="S30" s="45"/>
      <c r="T30" s="45"/>
      <c r="U30" s="45"/>
      <c r="V30" s="45"/>
      <c r="W30" s="334">
        <f>ROUND(BD51,2)</f>
        <v>0</v>
      </c>
      <c r="X30" s="333"/>
      <c r="Y30" s="333"/>
      <c r="Z30" s="333"/>
      <c r="AA30" s="333"/>
      <c r="AB30" s="333"/>
      <c r="AC30" s="333"/>
      <c r="AD30" s="333"/>
      <c r="AE30" s="333"/>
      <c r="AF30" s="45"/>
      <c r="AG30" s="45"/>
      <c r="AH30" s="45"/>
      <c r="AI30" s="45"/>
      <c r="AJ30" s="45"/>
      <c r="AK30" s="334">
        <v>0</v>
      </c>
      <c r="AL30" s="333"/>
      <c r="AM30" s="333"/>
      <c r="AN30" s="333"/>
      <c r="AO30" s="333"/>
      <c r="AP30" s="45"/>
      <c r="AQ30" s="47"/>
      <c r="BE30" s="340"/>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40"/>
    </row>
    <row r="32" spans="2:57" s="1" customFormat="1" ht="25.9" customHeight="1">
      <c r="B32" s="38"/>
      <c r="C32" s="48"/>
      <c r="D32" s="49" t="s">
        <v>51</v>
      </c>
      <c r="E32" s="50"/>
      <c r="F32" s="50"/>
      <c r="G32" s="50"/>
      <c r="H32" s="50"/>
      <c r="I32" s="50"/>
      <c r="J32" s="50"/>
      <c r="K32" s="50"/>
      <c r="L32" s="50"/>
      <c r="M32" s="50"/>
      <c r="N32" s="50"/>
      <c r="O32" s="50"/>
      <c r="P32" s="50"/>
      <c r="Q32" s="50"/>
      <c r="R32" s="50"/>
      <c r="S32" s="50"/>
      <c r="T32" s="51" t="s">
        <v>52</v>
      </c>
      <c r="U32" s="50"/>
      <c r="V32" s="50"/>
      <c r="W32" s="50"/>
      <c r="X32" s="335" t="s">
        <v>53</v>
      </c>
      <c r="Y32" s="336"/>
      <c r="Z32" s="336"/>
      <c r="AA32" s="336"/>
      <c r="AB32" s="336"/>
      <c r="AC32" s="50"/>
      <c r="AD32" s="50"/>
      <c r="AE32" s="50"/>
      <c r="AF32" s="50"/>
      <c r="AG32" s="50"/>
      <c r="AH32" s="50"/>
      <c r="AI32" s="50"/>
      <c r="AJ32" s="50"/>
      <c r="AK32" s="337">
        <f>SUM(AK23:AK30)</f>
        <v>0</v>
      </c>
      <c r="AL32" s="336"/>
      <c r="AM32" s="336"/>
      <c r="AN32" s="336"/>
      <c r="AO32" s="338"/>
      <c r="AP32" s="48"/>
      <c r="AQ32" s="52"/>
      <c r="BE32" s="340"/>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54</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16</v>
      </c>
      <c r="D41" s="63"/>
      <c r="E41" s="63"/>
      <c r="F41" s="63"/>
      <c r="G41" s="63"/>
      <c r="H41" s="63"/>
      <c r="I41" s="63"/>
      <c r="J41" s="63"/>
      <c r="K41" s="63"/>
      <c r="L41" s="63" t="str">
        <f>K5</f>
        <v>2017676-4</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19</v>
      </c>
      <c r="D42" s="67"/>
      <c r="E42" s="67"/>
      <c r="F42" s="67"/>
      <c r="G42" s="67"/>
      <c r="H42" s="67"/>
      <c r="I42" s="67"/>
      <c r="J42" s="67"/>
      <c r="K42" s="67"/>
      <c r="L42" s="318" t="str">
        <f>K6</f>
        <v>Rekonstrukce MK - ulice Na Samotě</v>
      </c>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5">
      <c r="B44" s="38"/>
      <c r="C44" s="62" t="s">
        <v>25</v>
      </c>
      <c r="D44" s="60"/>
      <c r="E44" s="60"/>
      <c r="F44" s="60"/>
      <c r="G44" s="60"/>
      <c r="H44" s="60"/>
      <c r="I44" s="60"/>
      <c r="J44" s="60"/>
      <c r="K44" s="60"/>
      <c r="L44" s="69" t="str">
        <f>IF(K8="","",K8)</f>
        <v>Rumburk</v>
      </c>
      <c r="M44" s="60"/>
      <c r="N44" s="60"/>
      <c r="O44" s="60"/>
      <c r="P44" s="60"/>
      <c r="Q44" s="60"/>
      <c r="R44" s="60"/>
      <c r="S44" s="60"/>
      <c r="T44" s="60"/>
      <c r="U44" s="60"/>
      <c r="V44" s="60"/>
      <c r="W44" s="60"/>
      <c r="X44" s="60"/>
      <c r="Y44" s="60"/>
      <c r="Z44" s="60"/>
      <c r="AA44" s="60"/>
      <c r="AB44" s="60"/>
      <c r="AC44" s="60"/>
      <c r="AD44" s="60"/>
      <c r="AE44" s="60"/>
      <c r="AF44" s="60"/>
      <c r="AG44" s="60"/>
      <c r="AH44" s="60"/>
      <c r="AI44" s="62" t="s">
        <v>27</v>
      </c>
      <c r="AJ44" s="60"/>
      <c r="AK44" s="60"/>
      <c r="AL44" s="60"/>
      <c r="AM44" s="320">
        <f>IF(AN8="","",AN8)</f>
        <v>42968</v>
      </c>
      <c r="AN44" s="320"/>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5">
      <c r="B46" s="38"/>
      <c r="C46" s="62" t="s">
        <v>30</v>
      </c>
      <c r="D46" s="60"/>
      <c r="E46" s="60"/>
      <c r="F46" s="60"/>
      <c r="G46" s="60"/>
      <c r="H46" s="60"/>
      <c r="I46" s="60"/>
      <c r="J46" s="60"/>
      <c r="K46" s="60"/>
      <c r="L46" s="63" t="str">
        <f>IF(E11="","",E11)</f>
        <v>Město Rumburk</v>
      </c>
      <c r="M46" s="60"/>
      <c r="N46" s="60"/>
      <c r="O46" s="60"/>
      <c r="P46" s="60"/>
      <c r="Q46" s="60"/>
      <c r="R46" s="60"/>
      <c r="S46" s="60"/>
      <c r="T46" s="60"/>
      <c r="U46" s="60"/>
      <c r="V46" s="60"/>
      <c r="W46" s="60"/>
      <c r="X46" s="60"/>
      <c r="Y46" s="60"/>
      <c r="Z46" s="60"/>
      <c r="AA46" s="60"/>
      <c r="AB46" s="60"/>
      <c r="AC46" s="60"/>
      <c r="AD46" s="60"/>
      <c r="AE46" s="60"/>
      <c r="AF46" s="60"/>
      <c r="AG46" s="60"/>
      <c r="AH46" s="60"/>
      <c r="AI46" s="62" t="s">
        <v>36</v>
      </c>
      <c r="AJ46" s="60"/>
      <c r="AK46" s="60"/>
      <c r="AL46" s="60"/>
      <c r="AM46" s="321" t="str">
        <f>IF(E17="","",E17)</f>
        <v xml:space="preserve"> </v>
      </c>
      <c r="AN46" s="321"/>
      <c r="AO46" s="321"/>
      <c r="AP46" s="321"/>
      <c r="AQ46" s="60"/>
      <c r="AR46" s="58"/>
      <c r="AS46" s="322" t="s">
        <v>55</v>
      </c>
      <c r="AT46" s="323"/>
      <c r="AU46" s="71"/>
      <c r="AV46" s="71"/>
      <c r="AW46" s="71"/>
      <c r="AX46" s="71"/>
      <c r="AY46" s="71"/>
      <c r="AZ46" s="71"/>
      <c r="BA46" s="71"/>
      <c r="BB46" s="71"/>
      <c r="BC46" s="71"/>
      <c r="BD46" s="72"/>
    </row>
    <row r="47" spans="2:56" s="1" customFormat="1" ht="15">
      <c r="B47" s="38"/>
      <c r="C47" s="62" t="s">
        <v>34</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24"/>
      <c r="AT47" s="325"/>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26"/>
      <c r="AT48" s="327"/>
      <c r="AU48" s="39"/>
      <c r="AV48" s="39"/>
      <c r="AW48" s="39"/>
      <c r="AX48" s="39"/>
      <c r="AY48" s="39"/>
      <c r="AZ48" s="39"/>
      <c r="BA48" s="39"/>
      <c r="BB48" s="39"/>
      <c r="BC48" s="39"/>
      <c r="BD48" s="75"/>
    </row>
    <row r="49" spans="2:56" s="1" customFormat="1" ht="29.25" customHeight="1">
      <c r="B49" s="38"/>
      <c r="C49" s="328" t="s">
        <v>56</v>
      </c>
      <c r="D49" s="329"/>
      <c r="E49" s="329"/>
      <c r="F49" s="329"/>
      <c r="G49" s="329"/>
      <c r="H49" s="76"/>
      <c r="I49" s="330" t="s">
        <v>57</v>
      </c>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1" t="s">
        <v>58</v>
      </c>
      <c r="AH49" s="329"/>
      <c r="AI49" s="329"/>
      <c r="AJ49" s="329"/>
      <c r="AK49" s="329"/>
      <c r="AL49" s="329"/>
      <c r="AM49" s="329"/>
      <c r="AN49" s="330" t="s">
        <v>59</v>
      </c>
      <c r="AO49" s="329"/>
      <c r="AP49" s="329"/>
      <c r="AQ49" s="77" t="s">
        <v>60</v>
      </c>
      <c r="AR49" s="58"/>
      <c r="AS49" s="78" t="s">
        <v>61</v>
      </c>
      <c r="AT49" s="79" t="s">
        <v>62</v>
      </c>
      <c r="AU49" s="79" t="s">
        <v>63</v>
      </c>
      <c r="AV49" s="79" t="s">
        <v>64</v>
      </c>
      <c r="AW49" s="79" t="s">
        <v>65</v>
      </c>
      <c r="AX49" s="79" t="s">
        <v>66</v>
      </c>
      <c r="AY49" s="79" t="s">
        <v>67</v>
      </c>
      <c r="AZ49" s="79" t="s">
        <v>68</v>
      </c>
      <c r="BA49" s="79" t="s">
        <v>69</v>
      </c>
      <c r="BB49" s="79" t="s">
        <v>70</v>
      </c>
      <c r="BC49" s="79" t="s">
        <v>71</v>
      </c>
      <c r="BD49" s="80" t="s">
        <v>72</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73</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16">
        <f>ROUND(AG52,2)</f>
        <v>0</v>
      </c>
      <c r="AH51" s="316"/>
      <c r="AI51" s="316"/>
      <c r="AJ51" s="316"/>
      <c r="AK51" s="316"/>
      <c r="AL51" s="316"/>
      <c r="AM51" s="316"/>
      <c r="AN51" s="317">
        <f>SUM(AG51,AT51)</f>
        <v>0</v>
      </c>
      <c r="AO51" s="317"/>
      <c r="AP51" s="317"/>
      <c r="AQ51" s="86" t="s">
        <v>23</v>
      </c>
      <c r="AR51" s="68"/>
      <c r="AS51" s="87">
        <f>ROUND(AS52,2)</f>
        <v>0</v>
      </c>
      <c r="AT51" s="88">
        <f>ROUND(SUM(AV51:AW51),2)</f>
        <v>0</v>
      </c>
      <c r="AU51" s="89">
        <f>ROUND(AU52,5)</f>
        <v>0</v>
      </c>
      <c r="AV51" s="88">
        <f>ROUND(AZ51*L26,2)</f>
        <v>0</v>
      </c>
      <c r="AW51" s="88">
        <f>ROUND(BA51*L27,2)</f>
        <v>0</v>
      </c>
      <c r="AX51" s="88">
        <f>ROUND(BB51*L26,2)</f>
        <v>0</v>
      </c>
      <c r="AY51" s="88">
        <f>ROUND(BC51*L27,2)</f>
        <v>0</v>
      </c>
      <c r="AZ51" s="88">
        <f>ROUND(AZ52,2)</f>
        <v>0</v>
      </c>
      <c r="BA51" s="88">
        <f>ROUND(BA52,2)</f>
        <v>0</v>
      </c>
      <c r="BB51" s="88">
        <f>ROUND(BB52,2)</f>
        <v>0</v>
      </c>
      <c r="BC51" s="88">
        <f>ROUND(BC52,2)</f>
        <v>0</v>
      </c>
      <c r="BD51" s="90">
        <f>ROUND(BD52,2)</f>
        <v>0</v>
      </c>
      <c r="BS51" s="91" t="s">
        <v>74</v>
      </c>
      <c r="BT51" s="91" t="s">
        <v>75</v>
      </c>
      <c r="BV51" s="91" t="s">
        <v>76</v>
      </c>
      <c r="BW51" s="91" t="s">
        <v>7</v>
      </c>
      <c r="BX51" s="91" t="s">
        <v>77</v>
      </c>
      <c r="CL51" s="91" t="s">
        <v>23</v>
      </c>
    </row>
    <row r="52" spans="1:90" s="5" customFormat="1" ht="37.5" customHeight="1">
      <c r="A52" s="92" t="s">
        <v>78</v>
      </c>
      <c r="B52" s="93"/>
      <c r="C52" s="94"/>
      <c r="D52" s="315" t="s">
        <v>17</v>
      </c>
      <c r="E52" s="315"/>
      <c r="F52" s="315"/>
      <c r="G52" s="315"/>
      <c r="H52" s="315"/>
      <c r="I52" s="95"/>
      <c r="J52" s="315" t="s">
        <v>20</v>
      </c>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3">
        <f>'2017676-4 - Rekonstrukce ...'!J25</f>
        <v>0</v>
      </c>
      <c r="AH52" s="314"/>
      <c r="AI52" s="314"/>
      <c r="AJ52" s="314"/>
      <c r="AK52" s="314"/>
      <c r="AL52" s="314"/>
      <c r="AM52" s="314"/>
      <c r="AN52" s="313">
        <f>SUM(AG52,AT52)</f>
        <v>0</v>
      </c>
      <c r="AO52" s="314"/>
      <c r="AP52" s="314"/>
      <c r="AQ52" s="96" t="s">
        <v>79</v>
      </c>
      <c r="AR52" s="97"/>
      <c r="AS52" s="98">
        <v>0</v>
      </c>
      <c r="AT52" s="99">
        <f>ROUND(SUM(AV52:AW52),2)</f>
        <v>0</v>
      </c>
      <c r="AU52" s="100">
        <f>'2017676-4 - Rekonstrukce ...'!P81</f>
        <v>0</v>
      </c>
      <c r="AV52" s="99">
        <f>'2017676-4 - Rekonstrukce ...'!J28</f>
        <v>0</v>
      </c>
      <c r="AW52" s="99">
        <f>'2017676-4 - Rekonstrukce ...'!J29</f>
        <v>0</v>
      </c>
      <c r="AX52" s="99">
        <f>'2017676-4 - Rekonstrukce ...'!J30</f>
        <v>0</v>
      </c>
      <c r="AY52" s="99">
        <f>'2017676-4 - Rekonstrukce ...'!J31</f>
        <v>0</v>
      </c>
      <c r="AZ52" s="99">
        <f>'2017676-4 - Rekonstrukce ...'!F28</f>
        <v>0</v>
      </c>
      <c r="BA52" s="99">
        <f>'2017676-4 - Rekonstrukce ...'!F29</f>
        <v>0</v>
      </c>
      <c r="BB52" s="99">
        <f>'2017676-4 - Rekonstrukce ...'!F30</f>
        <v>0</v>
      </c>
      <c r="BC52" s="99">
        <f>'2017676-4 - Rekonstrukce ...'!F31</f>
        <v>0</v>
      </c>
      <c r="BD52" s="101">
        <f>'2017676-4 - Rekonstrukce ...'!F32</f>
        <v>0</v>
      </c>
      <c r="BT52" s="102" t="s">
        <v>10</v>
      </c>
      <c r="BU52" s="102" t="s">
        <v>80</v>
      </c>
      <c r="BV52" s="102" t="s">
        <v>76</v>
      </c>
      <c r="BW52" s="102" t="s">
        <v>7</v>
      </c>
      <c r="BX52" s="102" t="s">
        <v>77</v>
      </c>
      <c r="CL52" s="102" t="s">
        <v>23</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2017676-4 - Rekonstrukce ...'!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4"/>
      <c r="C1" s="104"/>
      <c r="D1" s="105" t="s">
        <v>1</v>
      </c>
      <c r="E1" s="104"/>
      <c r="F1" s="106" t="s">
        <v>81</v>
      </c>
      <c r="G1" s="353" t="s">
        <v>82</v>
      </c>
      <c r="H1" s="353"/>
      <c r="I1" s="107"/>
      <c r="J1" s="106" t="s">
        <v>83</v>
      </c>
      <c r="K1" s="105" t="s">
        <v>84</v>
      </c>
      <c r="L1" s="106" t="s">
        <v>85</v>
      </c>
      <c r="M1" s="106"/>
      <c r="N1" s="106"/>
      <c r="O1" s="106"/>
      <c r="P1" s="106"/>
      <c r="Q1" s="106"/>
      <c r="R1" s="106"/>
      <c r="S1" s="106"/>
      <c r="T1" s="10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12"/>
      <c r="M2" s="312"/>
      <c r="N2" s="312"/>
      <c r="O2" s="312"/>
      <c r="P2" s="312"/>
      <c r="Q2" s="312"/>
      <c r="R2" s="312"/>
      <c r="S2" s="312"/>
      <c r="T2" s="312"/>
      <c r="U2" s="312"/>
      <c r="V2" s="312"/>
      <c r="AT2" s="22" t="s">
        <v>7</v>
      </c>
    </row>
    <row r="3" spans="2:46" ht="6.95" customHeight="1">
      <c r="B3" s="23"/>
      <c r="C3" s="24"/>
      <c r="D3" s="24"/>
      <c r="E3" s="24"/>
      <c r="F3" s="24"/>
      <c r="G3" s="24"/>
      <c r="H3" s="24"/>
      <c r="I3" s="108"/>
      <c r="J3" s="24"/>
      <c r="K3" s="25"/>
      <c r="AT3" s="22" t="s">
        <v>86</v>
      </c>
    </row>
    <row r="4" spans="2:46" ht="36.95" customHeight="1">
      <c r="B4" s="26"/>
      <c r="C4" s="27"/>
      <c r="D4" s="28" t="s">
        <v>87</v>
      </c>
      <c r="E4" s="27"/>
      <c r="F4" s="27"/>
      <c r="G4" s="27"/>
      <c r="H4" s="27"/>
      <c r="I4" s="109"/>
      <c r="J4" s="27"/>
      <c r="K4" s="29"/>
      <c r="M4" s="30" t="s">
        <v>13</v>
      </c>
      <c r="AT4" s="22" t="s">
        <v>6</v>
      </c>
    </row>
    <row r="5" spans="2:11" ht="6.95" customHeight="1">
      <c r="B5" s="26"/>
      <c r="C5" s="27"/>
      <c r="D5" s="27"/>
      <c r="E5" s="27"/>
      <c r="F5" s="27"/>
      <c r="G5" s="27"/>
      <c r="H5" s="27"/>
      <c r="I5" s="109"/>
      <c r="J5" s="27"/>
      <c r="K5" s="29"/>
    </row>
    <row r="6" spans="2:11" s="1" customFormat="1" ht="15">
      <c r="B6" s="38"/>
      <c r="C6" s="39"/>
      <c r="D6" s="35" t="s">
        <v>19</v>
      </c>
      <c r="E6" s="39"/>
      <c r="F6" s="39"/>
      <c r="G6" s="39"/>
      <c r="H6" s="39"/>
      <c r="I6" s="110"/>
      <c r="J6" s="39"/>
      <c r="K6" s="42"/>
    </row>
    <row r="7" spans="2:11" s="1" customFormat="1" ht="36.95" customHeight="1">
      <c r="B7" s="38"/>
      <c r="C7" s="39"/>
      <c r="D7" s="39"/>
      <c r="E7" s="350" t="s">
        <v>20</v>
      </c>
      <c r="F7" s="351"/>
      <c r="G7" s="351"/>
      <c r="H7" s="351"/>
      <c r="I7" s="110"/>
      <c r="J7" s="39"/>
      <c r="K7" s="42"/>
    </row>
    <row r="8" spans="2:11" s="1" customFormat="1" ht="13.5">
      <c r="B8" s="38"/>
      <c r="C8" s="39"/>
      <c r="D8" s="39"/>
      <c r="E8" s="39"/>
      <c r="F8" s="39"/>
      <c r="G8" s="39"/>
      <c r="H8" s="39"/>
      <c r="I8" s="110"/>
      <c r="J8" s="39"/>
      <c r="K8" s="42"/>
    </row>
    <row r="9" spans="2:11" s="1" customFormat="1" ht="14.45" customHeight="1">
      <c r="B9" s="38"/>
      <c r="C9" s="39"/>
      <c r="D9" s="35" t="s">
        <v>22</v>
      </c>
      <c r="E9" s="39"/>
      <c r="F9" s="33" t="s">
        <v>23</v>
      </c>
      <c r="G9" s="39"/>
      <c r="H9" s="39"/>
      <c r="I9" s="111" t="s">
        <v>24</v>
      </c>
      <c r="J9" s="33" t="s">
        <v>23</v>
      </c>
      <c r="K9" s="42"/>
    </row>
    <row r="10" spans="2:11" s="1" customFormat="1" ht="14.45" customHeight="1">
      <c r="B10" s="38"/>
      <c r="C10" s="39"/>
      <c r="D10" s="35" t="s">
        <v>25</v>
      </c>
      <c r="E10" s="39"/>
      <c r="F10" s="33" t="s">
        <v>26</v>
      </c>
      <c r="G10" s="39"/>
      <c r="H10" s="39"/>
      <c r="I10" s="111" t="s">
        <v>27</v>
      </c>
      <c r="J10" s="112">
        <f>'Rekapitulace zakázky'!AN8</f>
        <v>42968</v>
      </c>
      <c r="K10" s="42"/>
    </row>
    <row r="11" spans="2:11" s="1" customFormat="1" ht="10.9" customHeight="1">
      <c r="B11" s="38"/>
      <c r="C11" s="39"/>
      <c r="D11" s="39"/>
      <c r="E11" s="39"/>
      <c r="F11" s="39"/>
      <c r="G11" s="39"/>
      <c r="H11" s="39"/>
      <c r="I11" s="110"/>
      <c r="J11" s="39"/>
      <c r="K11" s="42"/>
    </row>
    <row r="12" spans="2:11" s="1" customFormat="1" ht="14.45" customHeight="1">
      <c r="B12" s="38"/>
      <c r="C12" s="39"/>
      <c r="D12" s="35" t="s">
        <v>30</v>
      </c>
      <c r="E12" s="39"/>
      <c r="F12" s="39"/>
      <c r="G12" s="39"/>
      <c r="H12" s="39"/>
      <c r="I12" s="111" t="s">
        <v>31</v>
      </c>
      <c r="J12" s="33" t="s">
        <v>23</v>
      </c>
      <c r="K12" s="42"/>
    </row>
    <row r="13" spans="2:11" s="1" customFormat="1" ht="18" customHeight="1">
      <c r="B13" s="38"/>
      <c r="C13" s="39"/>
      <c r="D13" s="39"/>
      <c r="E13" s="33" t="s">
        <v>32</v>
      </c>
      <c r="F13" s="39"/>
      <c r="G13" s="39"/>
      <c r="H13" s="39"/>
      <c r="I13" s="111" t="s">
        <v>33</v>
      </c>
      <c r="J13" s="33" t="s">
        <v>23</v>
      </c>
      <c r="K13" s="42"/>
    </row>
    <row r="14" spans="2:11" s="1" customFormat="1" ht="6.95" customHeight="1">
      <c r="B14" s="38"/>
      <c r="C14" s="39"/>
      <c r="D14" s="39"/>
      <c r="E14" s="39"/>
      <c r="F14" s="39"/>
      <c r="G14" s="39"/>
      <c r="H14" s="39"/>
      <c r="I14" s="110"/>
      <c r="J14" s="39"/>
      <c r="K14" s="42"/>
    </row>
    <row r="15" spans="2:11" s="1" customFormat="1" ht="14.45" customHeight="1">
      <c r="B15" s="38"/>
      <c r="C15" s="39"/>
      <c r="D15" s="35" t="s">
        <v>34</v>
      </c>
      <c r="E15" s="39"/>
      <c r="F15" s="39"/>
      <c r="G15" s="39"/>
      <c r="H15" s="39"/>
      <c r="I15" s="111" t="s">
        <v>31</v>
      </c>
      <c r="J15" s="33" t="str">
        <f>IF('Rekapitulace zakázky'!AN13="Vyplň údaj","",IF('Rekapitulace zakázky'!AN13="","",'Rekapitulace zakázky'!AN13))</f>
        <v/>
      </c>
      <c r="K15" s="42"/>
    </row>
    <row r="16" spans="2:11" s="1" customFormat="1" ht="18" customHeight="1">
      <c r="B16" s="38"/>
      <c r="C16" s="39"/>
      <c r="D16" s="39"/>
      <c r="E16" s="33" t="str">
        <f>IF('Rekapitulace zakázky'!E14="Vyplň údaj","",IF('Rekapitulace zakázky'!E14="","",'Rekapitulace zakázky'!E14))</f>
        <v/>
      </c>
      <c r="F16" s="39"/>
      <c r="G16" s="39"/>
      <c r="H16" s="39"/>
      <c r="I16" s="111" t="s">
        <v>33</v>
      </c>
      <c r="J16" s="33" t="str">
        <f>IF('Rekapitulace zakázky'!AN14="Vyplň údaj","",IF('Rekapitulace zakázky'!AN14="","",'Rekapitulace zakázky'!AN14))</f>
        <v/>
      </c>
      <c r="K16" s="42"/>
    </row>
    <row r="17" spans="2:11" s="1" customFormat="1" ht="6.95" customHeight="1">
      <c r="B17" s="38"/>
      <c r="C17" s="39"/>
      <c r="D17" s="39"/>
      <c r="E17" s="39"/>
      <c r="F17" s="39"/>
      <c r="G17" s="39"/>
      <c r="H17" s="39"/>
      <c r="I17" s="110"/>
      <c r="J17" s="39"/>
      <c r="K17" s="42"/>
    </row>
    <row r="18" spans="2:11" s="1" customFormat="1" ht="14.45" customHeight="1">
      <c r="B18" s="38"/>
      <c r="C18" s="39"/>
      <c r="D18" s="35" t="s">
        <v>36</v>
      </c>
      <c r="E18" s="39"/>
      <c r="F18" s="39"/>
      <c r="G18" s="39"/>
      <c r="H18" s="39"/>
      <c r="I18" s="111" t="s">
        <v>31</v>
      </c>
      <c r="J18" s="33" t="str">
        <f>IF('Rekapitulace zakázky'!AN16="","",'Rekapitulace zakázky'!AN16)</f>
        <v/>
      </c>
      <c r="K18" s="42"/>
    </row>
    <row r="19" spans="2:11" s="1" customFormat="1" ht="18" customHeight="1">
      <c r="B19" s="38"/>
      <c r="C19" s="39"/>
      <c r="D19" s="39"/>
      <c r="E19" s="33" t="str">
        <f>IF('Rekapitulace zakázky'!E17="","",'Rekapitulace zakázky'!E17)</f>
        <v xml:space="preserve"> </v>
      </c>
      <c r="F19" s="39"/>
      <c r="G19" s="39"/>
      <c r="H19" s="39"/>
      <c r="I19" s="111" t="s">
        <v>33</v>
      </c>
      <c r="J19" s="33" t="str">
        <f>IF('Rekapitulace zakázky'!AN17="","",'Rekapitulace zakázky'!AN17)</f>
        <v/>
      </c>
      <c r="K19" s="42"/>
    </row>
    <row r="20" spans="2:11" s="1" customFormat="1" ht="6.95" customHeight="1">
      <c r="B20" s="38"/>
      <c r="C20" s="39"/>
      <c r="D20" s="39"/>
      <c r="E20" s="39"/>
      <c r="F20" s="39"/>
      <c r="G20" s="39"/>
      <c r="H20" s="39"/>
      <c r="I20" s="110"/>
      <c r="J20" s="39"/>
      <c r="K20" s="42"/>
    </row>
    <row r="21" spans="2:11" s="1" customFormat="1" ht="14.45" customHeight="1">
      <c r="B21" s="38"/>
      <c r="C21" s="39"/>
      <c r="D21" s="35" t="s">
        <v>39</v>
      </c>
      <c r="E21" s="39"/>
      <c r="F21" s="39"/>
      <c r="G21" s="39"/>
      <c r="H21" s="39"/>
      <c r="I21" s="110"/>
      <c r="J21" s="39"/>
      <c r="K21" s="42"/>
    </row>
    <row r="22" spans="2:11" s="6" customFormat="1" ht="63" customHeight="1">
      <c r="B22" s="113"/>
      <c r="C22" s="114"/>
      <c r="D22" s="114"/>
      <c r="E22" s="346" t="s">
        <v>40</v>
      </c>
      <c r="F22" s="346"/>
      <c r="G22" s="346"/>
      <c r="H22" s="346"/>
      <c r="I22" s="115"/>
      <c r="J22" s="114"/>
      <c r="K22" s="116"/>
    </row>
    <row r="23" spans="2:11" s="1" customFormat="1" ht="6.95" customHeight="1">
      <c r="B23" s="38"/>
      <c r="C23" s="39"/>
      <c r="D23" s="39"/>
      <c r="E23" s="39"/>
      <c r="F23" s="39"/>
      <c r="G23" s="39"/>
      <c r="H23" s="39"/>
      <c r="I23" s="110"/>
      <c r="J23" s="39"/>
      <c r="K23" s="42"/>
    </row>
    <row r="24" spans="2:11" s="1" customFormat="1" ht="6.95" customHeight="1">
      <c r="B24" s="38"/>
      <c r="C24" s="39"/>
      <c r="D24" s="82"/>
      <c r="E24" s="82"/>
      <c r="F24" s="82"/>
      <c r="G24" s="82"/>
      <c r="H24" s="82"/>
      <c r="I24" s="117"/>
      <c r="J24" s="82"/>
      <c r="K24" s="118"/>
    </row>
    <row r="25" spans="2:11" s="1" customFormat="1" ht="25.35" customHeight="1">
      <c r="B25" s="38"/>
      <c r="C25" s="39"/>
      <c r="D25" s="119" t="s">
        <v>41</v>
      </c>
      <c r="E25" s="39"/>
      <c r="F25" s="39"/>
      <c r="G25" s="39"/>
      <c r="H25" s="39"/>
      <c r="I25" s="110"/>
      <c r="J25" s="120">
        <f>ROUND(J81,2)</f>
        <v>0</v>
      </c>
      <c r="K25" s="42"/>
    </row>
    <row r="26" spans="2:11" s="1" customFormat="1" ht="6.95" customHeight="1">
      <c r="B26" s="38"/>
      <c r="C26" s="39"/>
      <c r="D26" s="82"/>
      <c r="E26" s="82"/>
      <c r="F26" s="82"/>
      <c r="G26" s="82"/>
      <c r="H26" s="82"/>
      <c r="I26" s="117"/>
      <c r="J26" s="82"/>
      <c r="K26" s="118"/>
    </row>
    <row r="27" spans="2:11" s="1" customFormat="1" ht="14.45" customHeight="1">
      <c r="B27" s="38"/>
      <c r="C27" s="39"/>
      <c r="D27" s="39"/>
      <c r="E27" s="39"/>
      <c r="F27" s="43" t="s">
        <v>43</v>
      </c>
      <c r="G27" s="39"/>
      <c r="H27" s="39"/>
      <c r="I27" s="121" t="s">
        <v>42</v>
      </c>
      <c r="J27" s="43" t="s">
        <v>44</v>
      </c>
      <c r="K27" s="42"/>
    </row>
    <row r="28" spans="2:11" s="1" customFormat="1" ht="14.45" customHeight="1">
      <c r="B28" s="38"/>
      <c r="C28" s="39"/>
      <c r="D28" s="46" t="s">
        <v>45</v>
      </c>
      <c r="E28" s="46" t="s">
        <v>46</v>
      </c>
      <c r="F28" s="122">
        <f>ROUND(SUM(BE81:BE169),2)</f>
        <v>0</v>
      </c>
      <c r="G28" s="39"/>
      <c r="H28" s="39"/>
      <c r="I28" s="123">
        <v>0.21</v>
      </c>
      <c r="J28" s="122">
        <f>ROUND(ROUND((SUM(BE81:BE169)),2)*I28,2)</f>
        <v>0</v>
      </c>
      <c r="K28" s="42"/>
    </row>
    <row r="29" spans="2:11" s="1" customFormat="1" ht="14.45" customHeight="1">
      <c r="B29" s="38"/>
      <c r="C29" s="39"/>
      <c r="D29" s="39"/>
      <c r="E29" s="46" t="s">
        <v>47</v>
      </c>
      <c r="F29" s="122">
        <f>ROUND(SUM(BF81:BF169),2)</f>
        <v>0</v>
      </c>
      <c r="G29" s="39"/>
      <c r="H29" s="39"/>
      <c r="I29" s="123">
        <v>0.15</v>
      </c>
      <c r="J29" s="122">
        <f>ROUND(ROUND((SUM(BF81:BF169)),2)*I29,2)</f>
        <v>0</v>
      </c>
      <c r="K29" s="42"/>
    </row>
    <row r="30" spans="2:11" s="1" customFormat="1" ht="14.45" customHeight="1" hidden="1">
      <c r="B30" s="38"/>
      <c r="C30" s="39"/>
      <c r="D30" s="39"/>
      <c r="E30" s="46" t="s">
        <v>48</v>
      </c>
      <c r="F30" s="122">
        <f>ROUND(SUM(BG81:BG169),2)</f>
        <v>0</v>
      </c>
      <c r="G30" s="39"/>
      <c r="H30" s="39"/>
      <c r="I30" s="123">
        <v>0.21</v>
      </c>
      <c r="J30" s="122">
        <v>0</v>
      </c>
      <c r="K30" s="42"/>
    </row>
    <row r="31" spans="2:11" s="1" customFormat="1" ht="14.45" customHeight="1" hidden="1">
      <c r="B31" s="38"/>
      <c r="C31" s="39"/>
      <c r="D31" s="39"/>
      <c r="E31" s="46" t="s">
        <v>49</v>
      </c>
      <c r="F31" s="122">
        <f>ROUND(SUM(BH81:BH169),2)</f>
        <v>0</v>
      </c>
      <c r="G31" s="39"/>
      <c r="H31" s="39"/>
      <c r="I31" s="123">
        <v>0.15</v>
      </c>
      <c r="J31" s="122">
        <v>0</v>
      </c>
      <c r="K31" s="42"/>
    </row>
    <row r="32" spans="2:11" s="1" customFormat="1" ht="14.45" customHeight="1" hidden="1">
      <c r="B32" s="38"/>
      <c r="C32" s="39"/>
      <c r="D32" s="39"/>
      <c r="E32" s="46" t="s">
        <v>50</v>
      </c>
      <c r="F32" s="122">
        <f>ROUND(SUM(BI81:BI169),2)</f>
        <v>0</v>
      </c>
      <c r="G32" s="39"/>
      <c r="H32" s="39"/>
      <c r="I32" s="123">
        <v>0</v>
      </c>
      <c r="J32" s="122">
        <v>0</v>
      </c>
      <c r="K32" s="42"/>
    </row>
    <row r="33" spans="2:11" s="1" customFormat="1" ht="6.95" customHeight="1">
      <c r="B33" s="38"/>
      <c r="C33" s="39"/>
      <c r="D33" s="39"/>
      <c r="E33" s="39"/>
      <c r="F33" s="39"/>
      <c r="G33" s="39"/>
      <c r="H33" s="39"/>
      <c r="I33" s="110"/>
      <c r="J33" s="39"/>
      <c r="K33" s="42"/>
    </row>
    <row r="34" spans="2:11" s="1" customFormat="1" ht="25.35" customHeight="1">
      <c r="B34" s="38"/>
      <c r="C34" s="124"/>
      <c r="D34" s="125" t="s">
        <v>51</v>
      </c>
      <c r="E34" s="76"/>
      <c r="F34" s="76"/>
      <c r="G34" s="126" t="s">
        <v>52</v>
      </c>
      <c r="H34" s="127" t="s">
        <v>53</v>
      </c>
      <c r="I34" s="128"/>
      <c r="J34" s="129">
        <f>SUM(J25:J32)</f>
        <v>0</v>
      </c>
      <c r="K34" s="130"/>
    </row>
    <row r="35" spans="2:11" s="1" customFormat="1" ht="14.45" customHeight="1">
      <c r="B35" s="53"/>
      <c r="C35" s="54"/>
      <c r="D35" s="54"/>
      <c r="E35" s="54"/>
      <c r="F35" s="54"/>
      <c r="G35" s="54"/>
      <c r="H35" s="54"/>
      <c r="I35" s="131"/>
      <c r="J35" s="54"/>
      <c r="K35" s="55"/>
    </row>
    <row r="39" spans="2:11" s="1" customFormat="1" ht="6.95" customHeight="1">
      <c r="B39" s="132"/>
      <c r="C39" s="133"/>
      <c r="D39" s="133"/>
      <c r="E39" s="133"/>
      <c r="F39" s="133"/>
      <c r="G39" s="133"/>
      <c r="H39" s="133"/>
      <c r="I39" s="134"/>
      <c r="J39" s="133"/>
      <c r="K39" s="135"/>
    </row>
    <row r="40" spans="2:11" s="1" customFormat="1" ht="36.95" customHeight="1">
      <c r="B40" s="38"/>
      <c r="C40" s="28" t="s">
        <v>88</v>
      </c>
      <c r="D40" s="39"/>
      <c r="E40" s="39"/>
      <c r="F40" s="39"/>
      <c r="G40" s="39"/>
      <c r="H40" s="39"/>
      <c r="I40" s="110"/>
      <c r="J40" s="39"/>
      <c r="K40" s="42"/>
    </row>
    <row r="41" spans="2:11" s="1" customFormat="1" ht="6.95" customHeight="1">
      <c r="B41" s="38"/>
      <c r="C41" s="39"/>
      <c r="D41" s="39"/>
      <c r="E41" s="39"/>
      <c r="F41" s="39"/>
      <c r="G41" s="39"/>
      <c r="H41" s="39"/>
      <c r="I41" s="110"/>
      <c r="J41" s="39"/>
      <c r="K41" s="42"/>
    </row>
    <row r="42" spans="2:11" s="1" customFormat="1" ht="14.45" customHeight="1">
      <c r="B42" s="38"/>
      <c r="C42" s="35" t="s">
        <v>19</v>
      </c>
      <c r="D42" s="39"/>
      <c r="E42" s="39"/>
      <c r="F42" s="39"/>
      <c r="G42" s="39"/>
      <c r="H42" s="39"/>
      <c r="I42" s="110"/>
      <c r="J42" s="39"/>
      <c r="K42" s="42"/>
    </row>
    <row r="43" spans="2:11" s="1" customFormat="1" ht="23.25" customHeight="1">
      <c r="B43" s="38"/>
      <c r="C43" s="39"/>
      <c r="D43" s="39"/>
      <c r="E43" s="350" t="str">
        <f>E7</f>
        <v>Rekonstrukce MK - ulice Na Samotě</v>
      </c>
      <c r="F43" s="351"/>
      <c r="G43" s="351"/>
      <c r="H43" s="351"/>
      <c r="I43" s="110"/>
      <c r="J43" s="39"/>
      <c r="K43" s="42"/>
    </row>
    <row r="44" spans="2:11" s="1" customFormat="1" ht="6.95" customHeight="1">
      <c r="B44" s="38"/>
      <c r="C44" s="39"/>
      <c r="D44" s="39"/>
      <c r="E44" s="39"/>
      <c r="F44" s="39"/>
      <c r="G44" s="39"/>
      <c r="H44" s="39"/>
      <c r="I44" s="110"/>
      <c r="J44" s="39"/>
      <c r="K44" s="42"/>
    </row>
    <row r="45" spans="2:11" s="1" customFormat="1" ht="18" customHeight="1">
      <c r="B45" s="38"/>
      <c r="C45" s="35" t="s">
        <v>25</v>
      </c>
      <c r="D45" s="39"/>
      <c r="E45" s="39"/>
      <c r="F45" s="33" t="str">
        <f>F10</f>
        <v>Rumburk</v>
      </c>
      <c r="G45" s="39"/>
      <c r="H45" s="39"/>
      <c r="I45" s="111" t="s">
        <v>27</v>
      </c>
      <c r="J45" s="112">
        <f>IF(J10="","",J10)</f>
        <v>42968</v>
      </c>
      <c r="K45" s="42"/>
    </row>
    <row r="46" spans="2:11" s="1" customFormat="1" ht="6.95" customHeight="1">
      <c r="B46" s="38"/>
      <c r="C46" s="39"/>
      <c r="D46" s="39"/>
      <c r="E46" s="39"/>
      <c r="F46" s="39"/>
      <c r="G46" s="39"/>
      <c r="H46" s="39"/>
      <c r="I46" s="110"/>
      <c r="J46" s="39"/>
      <c r="K46" s="42"/>
    </row>
    <row r="47" spans="2:11" s="1" customFormat="1" ht="15">
      <c r="B47" s="38"/>
      <c r="C47" s="35" t="s">
        <v>30</v>
      </c>
      <c r="D47" s="39"/>
      <c r="E47" s="39"/>
      <c r="F47" s="33" t="str">
        <f>E13</f>
        <v>Město Rumburk</v>
      </c>
      <c r="G47" s="39"/>
      <c r="H47" s="39"/>
      <c r="I47" s="111" t="s">
        <v>36</v>
      </c>
      <c r="J47" s="33" t="str">
        <f>E19</f>
        <v xml:space="preserve"> </v>
      </c>
      <c r="K47" s="42"/>
    </row>
    <row r="48" spans="2:11" s="1" customFormat="1" ht="14.45" customHeight="1">
      <c r="B48" s="38"/>
      <c r="C48" s="35" t="s">
        <v>34</v>
      </c>
      <c r="D48" s="39"/>
      <c r="E48" s="39"/>
      <c r="F48" s="33" t="str">
        <f>IF(E16="","",E16)</f>
        <v/>
      </c>
      <c r="G48" s="39"/>
      <c r="H48" s="39"/>
      <c r="I48" s="110"/>
      <c r="J48" s="39"/>
      <c r="K48" s="42"/>
    </row>
    <row r="49" spans="2:11" s="1" customFormat="1" ht="10.35" customHeight="1">
      <c r="B49" s="38"/>
      <c r="C49" s="39"/>
      <c r="D49" s="39"/>
      <c r="E49" s="39"/>
      <c r="F49" s="39"/>
      <c r="G49" s="39"/>
      <c r="H49" s="39"/>
      <c r="I49" s="110"/>
      <c r="J49" s="39"/>
      <c r="K49" s="42"/>
    </row>
    <row r="50" spans="2:11" s="1" customFormat="1" ht="29.25" customHeight="1">
      <c r="B50" s="38"/>
      <c r="C50" s="136" t="s">
        <v>89</v>
      </c>
      <c r="D50" s="124"/>
      <c r="E50" s="124"/>
      <c r="F50" s="124"/>
      <c r="G50" s="124"/>
      <c r="H50" s="124"/>
      <c r="I50" s="137"/>
      <c r="J50" s="138" t="s">
        <v>90</v>
      </c>
      <c r="K50" s="139"/>
    </row>
    <row r="51" spans="2:11" s="1" customFormat="1" ht="10.35" customHeight="1">
      <c r="B51" s="38"/>
      <c r="C51" s="39"/>
      <c r="D51" s="39"/>
      <c r="E51" s="39"/>
      <c r="F51" s="39"/>
      <c r="G51" s="39"/>
      <c r="H51" s="39"/>
      <c r="I51" s="110"/>
      <c r="J51" s="39"/>
      <c r="K51" s="42"/>
    </row>
    <row r="52" spans="2:47" s="1" customFormat="1" ht="29.25" customHeight="1">
      <c r="B52" s="38"/>
      <c r="C52" s="140" t="s">
        <v>91</v>
      </c>
      <c r="D52" s="39"/>
      <c r="E52" s="39"/>
      <c r="F52" s="39"/>
      <c r="G52" s="39"/>
      <c r="H52" s="39"/>
      <c r="I52" s="110"/>
      <c r="J52" s="120">
        <f>J81</f>
        <v>0</v>
      </c>
      <c r="K52" s="42"/>
      <c r="AU52" s="22" t="s">
        <v>92</v>
      </c>
    </row>
    <row r="53" spans="2:11" s="7" customFormat="1" ht="24.95" customHeight="1">
      <c r="B53" s="141"/>
      <c r="C53" s="142"/>
      <c r="D53" s="143" t="s">
        <v>93</v>
      </c>
      <c r="E53" s="144"/>
      <c r="F53" s="144"/>
      <c r="G53" s="144"/>
      <c r="H53" s="144"/>
      <c r="I53" s="145"/>
      <c r="J53" s="146">
        <f>J82</f>
        <v>0</v>
      </c>
      <c r="K53" s="147"/>
    </row>
    <row r="54" spans="2:11" s="8" customFormat="1" ht="19.9" customHeight="1">
      <c r="B54" s="148"/>
      <c r="C54" s="149"/>
      <c r="D54" s="150" t="s">
        <v>94</v>
      </c>
      <c r="E54" s="151"/>
      <c r="F54" s="151"/>
      <c r="G54" s="151"/>
      <c r="H54" s="151"/>
      <c r="I54" s="152"/>
      <c r="J54" s="153">
        <f>J83</f>
        <v>0</v>
      </c>
      <c r="K54" s="154"/>
    </row>
    <row r="55" spans="2:11" s="8" customFormat="1" ht="19.9" customHeight="1">
      <c r="B55" s="148"/>
      <c r="C55" s="149"/>
      <c r="D55" s="150" t="s">
        <v>95</v>
      </c>
      <c r="E55" s="151"/>
      <c r="F55" s="151"/>
      <c r="G55" s="151"/>
      <c r="H55" s="151"/>
      <c r="I55" s="152"/>
      <c r="J55" s="153">
        <f>J113</f>
        <v>0</v>
      </c>
      <c r="K55" s="154"/>
    </row>
    <row r="56" spans="2:11" s="8" customFormat="1" ht="19.9" customHeight="1">
      <c r="B56" s="148"/>
      <c r="C56" s="149"/>
      <c r="D56" s="150" t="s">
        <v>96</v>
      </c>
      <c r="E56" s="151"/>
      <c r="F56" s="151"/>
      <c r="G56" s="151"/>
      <c r="H56" s="151"/>
      <c r="I56" s="152"/>
      <c r="J56" s="153">
        <f>J124</f>
        <v>0</v>
      </c>
      <c r="K56" s="154"/>
    </row>
    <row r="57" spans="2:11" s="8" customFormat="1" ht="19.9" customHeight="1">
      <c r="B57" s="148"/>
      <c r="C57" s="149"/>
      <c r="D57" s="150" t="s">
        <v>97</v>
      </c>
      <c r="E57" s="151"/>
      <c r="F57" s="151"/>
      <c r="G57" s="151"/>
      <c r="H57" s="151"/>
      <c r="I57" s="152"/>
      <c r="J57" s="153">
        <f>J129</f>
        <v>0</v>
      </c>
      <c r="K57" s="154"/>
    </row>
    <row r="58" spans="2:11" s="8" customFormat="1" ht="19.9" customHeight="1">
      <c r="B58" s="148"/>
      <c r="C58" s="149"/>
      <c r="D58" s="150" t="s">
        <v>98</v>
      </c>
      <c r="E58" s="151"/>
      <c r="F58" s="151"/>
      <c r="G58" s="151"/>
      <c r="H58" s="151"/>
      <c r="I58" s="152"/>
      <c r="J58" s="153">
        <f>J143</f>
        <v>0</v>
      </c>
      <c r="K58" s="154"/>
    </row>
    <row r="59" spans="2:11" s="8" customFormat="1" ht="19.9" customHeight="1">
      <c r="B59" s="148"/>
      <c r="C59" s="149"/>
      <c r="D59" s="150" t="s">
        <v>99</v>
      </c>
      <c r="E59" s="151"/>
      <c r="F59" s="151"/>
      <c r="G59" s="151"/>
      <c r="H59" s="151"/>
      <c r="I59" s="152"/>
      <c r="J59" s="153">
        <f>J160</f>
        <v>0</v>
      </c>
      <c r="K59" s="154"/>
    </row>
    <row r="60" spans="2:11" s="7" customFormat="1" ht="24.95" customHeight="1">
      <c r="B60" s="141"/>
      <c r="C60" s="142"/>
      <c r="D60" s="143" t="s">
        <v>100</v>
      </c>
      <c r="E60" s="144"/>
      <c r="F60" s="144"/>
      <c r="G60" s="144"/>
      <c r="H60" s="144"/>
      <c r="I60" s="145"/>
      <c r="J60" s="146">
        <f>J163</f>
        <v>0</v>
      </c>
      <c r="K60" s="147"/>
    </row>
    <row r="61" spans="2:11" s="8" customFormat="1" ht="19.9" customHeight="1">
      <c r="B61" s="148"/>
      <c r="C61" s="149"/>
      <c r="D61" s="150" t="s">
        <v>101</v>
      </c>
      <c r="E61" s="151"/>
      <c r="F61" s="151"/>
      <c r="G61" s="151"/>
      <c r="H61" s="151"/>
      <c r="I61" s="152"/>
      <c r="J61" s="153">
        <f>J164</f>
        <v>0</v>
      </c>
      <c r="K61" s="154"/>
    </row>
    <row r="62" spans="2:11" s="8" customFormat="1" ht="19.9" customHeight="1">
      <c r="B62" s="148"/>
      <c r="C62" s="149"/>
      <c r="D62" s="150" t="s">
        <v>102</v>
      </c>
      <c r="E62" s="151"/>
      <c r="F62" s="151"/>
      <c r="G62" s="151"/>
      <c r="H62" s="151"/>
      <c r="I62" s="152"/>
      <c r="J62" s="153">
        <f>J166</f>
        <v>0</v>
      </c>
      <c r="K62" s="154"/>
    </row>
    <row r="63" spans="2:11" s="8" customFormat="1" ht="19.9" customHeight="1">
      <c r="B63" s="148"/>
      <c r="C63" s="149"/>
      <c r="D63" s="150" t="s">
        <v>103</v>
      </c>
      <c r="E63" s="151"/>
      <c r="F63" s="151"/>
      <c r="G63" s="151"/>
      <c r="H63" s="151"/>
      <c r="I63" s="152"/>
      <c r="J63" s="153">
        <f>J168</f>
        <v>0</v>
      </c>
      <c r="K63" s="154"/>
    </row>
    <row r="64" spans="2:11" s="1" customFormat="1" ht="21.75" customHeight="1">
      <c r="B64" s="38"/>
      <c r="C64" s="39"/>
      <c r="D64" s="39"/>
      <c r="E64" s="39"/>
      <c r="F64" s="39"/>
      <c r="G64" s="39"/>
      <c r="H64" s="39"/>
      <c r="I64" s="110"/>
      <c r="J64" s="39"/>
      <c r="K64" s="42"/>
    </row>
    <row r="65" spans="2:11" s="1" customFormat="1" ht="6.95" customHeight="1">
      <c r="B65" s="53"/>
      <c r="C65" s="54"/>
      <c r="D65" s="54"/>
      <c r="E65" s="54"/>
      <c r="F65" s="54"/>
      <c r="G65" s="54"/>
      <c r="H65" s="54"/>
      <c r="I65" s="131"/>
      <c r="J65" s="54"/>
      <c r="K65" s="55"/>
    </row>
    <row r="69" spans="2:12" s="1" customFormat="1" ht="6.95" customHeight="1">
      <c r="B69" s="56"/>
      <c r="C69" s="57"/>
      <c r="D69" s="57"/>
      <c r="E69" s="57"/>
      <c r="F69" s="57"/>
      <c r="G69" s="57"/>
      <c r="H69" s="57"/>
      <c r="I69" s="134"/>
      <c r="J69" s="57"/>
      <c r="K69" s="57"/>
      <c r="L69" s="58"/>
    </row>
    <row r="70" spans="2:12" s="1" customFormat="1" ht="36.95" customHeight="1">
      <c r="B70" s="38"/>
      <c r="C70" s="59" t="s">
        <v>104</v>
      </c>
      <c r="D70" s="60"/>
      <c r="E70" s="60"/>
      <c r="F70" s="60"/>
      <c r="G70" s="60"/>
      <c r="H70" s="60"/>
      <c r="I70" s="155"/>
      <c r="J70" s="60"/>
      <c r="K70" s="60"/>
      <c r="L70" s="58"/>
    </row>
    <row r="71" spans="2:12" s="1" customFormat="1" ht="6.95" customHeight="1">
      <c r="B71" s="38"/>
      <c r="C71" s="60"/>
      <c r="D71" s="60"/>
      <c r="E71" s="60"/>
      <c r="F71" s="60"/>
      <c r="G71" s="60"/>
      <c r="H71" s="60"/>
      <c r="I71" s="155"/>
      <c r="J71" s="60"/>
      <c r="K71" s="60"/>
      <c r="L71" s="58"/>
    </row>
    <row r="72" spans="2:12" s="1" customFormat="1" ht="14.45" customHeight="1">
      <c r="B72" s="38"/>
      <c r="C72" s="62" t="s">
        <v>19</v>
      </c>
      <c r="D72" s="60"/>
      <c r="E72" s="60"/>
      <c r="F72" s="60"/>
      <c r="G72" s="60"/>
      <c r="H72" s="60"/>
      <c r="I72" s="155"/>
      <c r="J72" s="60"/>
      <c r="K72" s="60"/>
      <c r="L72" s="58"/>
    </row>
    <row r="73" spans="2:12" s="1" customFormat="1" ht="23.25" customHeight="1">
      <c r="B73" s="38"/>
      <c r="C73" s="60"/>
      <c r="D73" s="60"/>
      <c r="E73" s="318" t="str">
        <f>E7</f>
        <v>Rekonstrukce MK - ulice Na Samotě</v>
      </c>
      <c r="F73" s="352"/>
      <c r="G73" s="352"/>
      <c r="H73" s="352"/>
      <c r="I73" s="155"/>
      <c r="J73" s="60"/>
      <c r="K73" s="60"/>
      <c r="L73" s="58"/>
    </row>
    <row r="74" spans="2:12" s="1" customFormat="1" ht="6.95" customHeight="1">
      <c r="B74" s="38"/>
      <c r="C74" s="60"/>
      <c r="D74" s="60"/>
      <c r="E74" s="60"/>
      <c r="F74" s="60"/>
      <c r="G74" s="60"/>
      <c r="H74" s="60"/>
      <c r="I74" s="155"/>
      <c r="J74" s="60"/>
      <c r="K74" s="60"/>
      <c r="L74" s="58"/>
    </row>
    <row r="75" spans="2:12" s="1" customFormat="1" ht="18" customHeight="1">
      <c r="B75" s="38"/>
      <c r="C75" s="62" t="s">
        <v>25</v>
      </c>
      <c r="D75" s="60"/>
      <c r="E75" s="60"/>
      <c r="F75" s="156" t="str">
        <f>F10</f>
        <v>Rumburk</v>
      </c>
      <c r="G75" s="60"/>
      <c r="H75" s="60"/>
      <c r="I75" s="157" t="s">
        <v>27</v>
      </c>
      <c r="J75" s="70">
        <f>IF(J10="","",J10)</f>
        <v>42968</v>
      </c>
      <c r="K75" s="60"/>
      <c r="L75" s="58"/>
    </row>
    <row r="76" spans="2:12" s="1" customFormat="1" ht="6.95" customHeight="1">
      <c r="B76" s="38"/>
      <c r="C76" s="60"/>
      <c r="D76" s="60"/>
      <c r="E76" s="60"/>
      <c r="F76" s="60"/>
      <c r="G76" s="60"/>
      <c r="H76" s="60"/>
      <c r="I76" s="155"/>
      <c r="J76" s="60"/>
      <c r="K76" s="60"/>
      <c r="L76" s="58"/>
    </row>
    <row r="77" spans="2:12" s="1" customFormat="1" ht="15">
      <c r="B77" s="38"/>
      <c r="C77" s="62" t="s">
        <v>30</v>
      </c>
      <c r="D77" s="60"/>
      <c r="E77" s="60"/>
      <c r="F77" s="156" t="str">
        <f>E13</f>
        <v>Město Rumburk</v>
      </c>
      <c r="G77" s="60"/>
      <c r="H77" s="60"/>
      <c r="I77" s="157" t="s">
        <v>36</v>
      </c>
      <c r="J77" s="156" t="str">
        <f>E19</f>
        <v xml:space="preserve"> </v>
      </c>
      <c r="K77" s="60"/>
      <c r="L77" s="58"/>
    </row>
    <row r="78" spans="2:12" s="1" customFormat="1" ht="14.45" customHeight="1">
      <c r="B78" s="38"/>
      <c r="C78" s="62" t="s">
        <v>34</v>
      </c>
      <c r="D78" s="60"/>
      <c r="E78" s="60"/>
      <c r="F78" s="156" t="str">
        <f>IF(E16="","",E16)</f>
        <v/>
      </c>
      <c r="G78" s="60"/>
      <c r="H78" s="60"/>
      <c r="I78" s="155"/>
      <c r="J78" s="60"/>
      <c r="K78" s="60"/>
      <c r="L78" s="58"/>
    </row>
    <row r="79" spans="2:12" s="1" customFormat="1" ht="10.35" customHeight="1">
      <c r="B79" s="38"/>
      <c r="C79" s="60"/>
      <c r="D79" s="60"/>
      <c r="E79" s="60"/>
      <c r="F79" s="60"/>
      <c r="G79" s="60"/>
      <c r="H79" s="60"/>
      <c r="I79" s="155"/>
      <c r="J79" s="60"/>
      <c r="K79" s="60"/>
      <c r="L79" s="58"/>
    </row>
    <row r="80" spans="2:20" s="9" customFormat="1" ht="29.25" customHeight="1">
      <c r="B80" s="158"/>
      <c r="C80" s="159" t="s">
        <v>105</v>
      </c>
      <c r="D80" s="160" t="s">
        <v>60</v>
      </c>
      <c r="E80" s="160" t="s">
        <v>56</v>
      </c>
      <c r="F80" s="160" t="s">
        <v>106</v>
      </c>
      <c r="G80" s="160" t="s">
        <v>107</v>
      </c>
      <c r="H80" s="160" t="s">
        <v>108</v>
      </c>
      <c r="I80" s="161" t="s">
        <v>109</v>
      </c>
      <c r="J80" s="160" t="s">
        <v>90</v>
      </c>
      <c r="K80" s="162" t="s">
        <v>110</v>
      </c>
      <c r="L80" s="163"/>
      <c r="M80" s="78" t="s">
        <v>111</v>
      </c>
      <c r="N80" s="79" t="s">
        <v>45</v>
      </c>
      <c r="O80" s="79" t="s">
        <v>112</v>
      </c>
      <c r="P80" s="79" t="s">
        <v>113</v>
      </c>
      <c r="Q80" s="79" t="s">
        <v>114</v>
      </c>
      <c r="R80" s="79" t="s">
        <v>115</v>
      </c>
      <c r="S80" s="79" t="s">
        <v>116</v>
      </c>
      <c r="T80" s="80" t="s">
        <v>117</v>
      </c>
    </row>
    <row r="81" spans="2:63" s="1" customFormat="1" ht="29.25" customHeight="1">
      <c r="B81" s="38"/>
      <c r="C81" s="84" t="s">
        <v>91</v>
      </c>
      <c r="D81" s="60"/>
      <c r="E81" s="60"/>
      <c r="F81" s="60"/>
      <c r="G81" s="60"/>
      <c r="H81" s="60"/>
      <c r="I81" s="155"/>
      <c r="J81" s="164">
        <f>BK81</f>
        <v>0</v>
      </c>
      <c r="K81" s="60"/>
      <c r="L81" s="58"/>
      <c r="M81" s="81"/>
      <c r="N81" s="82"/>
      <c r="O81" s="82"/>
      <c r="P81" s="165">
        <f>P82+P163</f>
        <v>0</v>
      </c>
      <c r="Q81" s="82"/>
      <c r="R81" s="165">
        <f>R82+R163</f>
        <v>60.14648999999999</v>
      </c>
      <c r="S81" s="82"/>
      <c r="T81" s="166">
        <f>T82+T163</f>
        <v>120.32350000000001</v>
      </c>
      <c r="AT81" s="22" t="s">
        <v>74</v>
      </c>
      <c r="AU81" s="22" t="s">
        <v>92</v>
      </c>
      <c r="BK81" s="167">
        <f>BK82+BK163</f>
        <v>0</v>
      </c>
    </row>
    <row r="82" spans="2:63" s="10" customFormat="1" ht="37.35" customHeight="1">
      <c r="B82" s="168"/>
      <c r="C82" s="169"/>
      <c r="D82" s="170" t="s">
        <v>74</v>
      </c>
      <c r="E82" s="171" t="s">
        <v>118</v>
      </c>
      <c r="F82" s="171" t="s">
        <v>119</v>
      </c>
      <c r="G82" s="169"/>
      <c r="H82" s="169"/>
      <c r="I82" s="172"/>
      <c r="J82" s="173">
        <f>BK82</f>
        <v>0</v>
      </c>
      <c r="K82" s="169"/>
      <c r="L82" s="174"/>
      <c r="M82" s="175"/>
      <c r="N82" s="176"/>
      <c r="O82" s="176"/>
      <c r="P82" s="177">
        <f>P83+P113+P124+P129+P143+P160</f>
        <v>0</v>
      </c>
      <c r="Q82" s="176"/>
      <c r="R82" s="177">
        <f>R83+R113+R124+R129+R143+R160</f>
        <v>60.14648999999999</v>
      </c>
      <c r="S82" s="176"/>
      <c r="T82" s="178">
        <f>T83+T113+T124+T129+T143+T160</f>
        <v>120.32350000000001</v>
      </c>
      <c r="AR82" s="179" t="s">
        <v>10</v>
      </c>
      <c r="AT82" s="180" t="s">
        <v>74</v>
      </c>
      <c r="AU82" s="180" t="s">
        <v>75</v>
      </c>
      <c r="AY82" s="179" t="s">
        <v>120</v>
      </c>
      <c r="BK82" s="181">
        <f>BK83+BK113+BK124+BK129+BK143+BK160</f>
        <v>0</v>
      </c>
    </row>
    <row r="83" spans="2:63" s="10" customFormat="1" ht="19.9" customHeight="1">
      <c r="B83" s="168"/>
      <c r="C83" s="169"/>
      <c r="D83" s="182" t="s">
        <v>74</v>
      </c>
      <c r="E83" s="183" t="s">
        <v>10</v>
      </c>
      <c r="F83" s="183" t="s">
        <v>121</v>
      </c>
      <c r="G83" s="169"/>
      <c r="H83" s="169"/>
      <c r="I83" s="172"/>
      <c r="J83" s="184">
        <f>BK83</f>
        <v>0</v>
      </c>
      <c r="K83" s="169"/>
      <c r="L83" s="174"/>
      <c r="M83" s="175"/>
      <c r="N83" s="176"/>
      <c r="O83" s="176"/>
      <c r="P83" s="177">
        <f>SUM(P84:P112)</f>
        <v>0</v>
      </c>
      <c r="Q83" s="176"/>
      <c r="R83" s="177">
        <f>SUM(R84:R112)</f>
        <v>0.0017200000000000002</v>
      </c>
      <c r="S83" s="176"/>
      <c r="T83" s="178">
        <f>SUM(T84:T112)</f>
        <v>5.5040000000000004</v>
      </c>
      <c r="AR83" s="179" t="s">
        <v>10</v>
      </c>
      <c r="AT83" s="180" t="s">
        <v>74</v>
      </c>
      <c r="AU83" s="180" t="s">
        <v>10</v>
      </c>
      <c r="AY83" s="179" t="s">
        <v>120</v>
      </c>
      <c r="BK83" s="181">
        <f>SUM(BK84:BK112)</f>
        <v>0</v>
      </c>
    </row>
    <row r="84" spans="2:65" s="1" customFormat="1" ht="31.5" customHeight="1">
      <c r="B84" s="38"/>
      <c r="C84" s="185" t="s">
        <v>10</v>
      </c>
      <c r="D84" s="185" t="s">
        <v>122</v>
      </c>
      <c r="E84" s="186" t="s">
        <v>123</v>
      </c>
      <c r="F84" s="187" t="s">
        <v>124</v>
      </c>
      <c r="G84" s="188" t="s">
        <v>125</v>
      </c>
      <c r="H84" s="189">
        <v>21.5</v>
      </c>
      <c r="I84" s="190"/>
      <c r="J84" s="191">
        <f>ROUND(I84*H84,0)</f>
        <v>0</v>
      </c>
      <c r="K84" s="187" t="s">
        <v>126</v>
      </c>
      <c r="L84" s="58"/>
      <c r="M84" s="192" t="s">
        <v>23</v>
      </c>
      <c r="N84" s="193" t="s">
        <v>46</v>
      </c>
      <c r="O84" s="39"/>
      <c r="P84" s="194">
        <f>O84*H84</f>
        <v>0</v>
      </c>
      <c r="Q84" s="194">
        <v>8E-05</v>
      </c>
      <c r="R84" s="194">
        <f>Q84*H84</f>
        <v>0.0017200000000000002</v>
      </c>
      <c r="S84" s="194">
        <v>0.256</v>
      </c>
      <c r="T84" s="195">
        <f>S84*H84</f>
        <v>5.5040000000000004</v>
      </c>
      <c r="AR84" s="22" t="s">
        <v>127</v>
      </c>
      <c r="AT84" s="22" t="s">
        <v>122</v>
      </c>
      <c r="AU84" s="22" t="s">
        <v>86</v>
      </c>
      <c r="AY84" s="22" t="s">
        <v>120</v>
      </c>
      <c r="BE84" s="196">
        <f>IF(N84="základní",J84,0)</f>
        <v>0</v>
      </c>
      <c r="BF84" s="196">
        <f>IF(N84="snížená",J84,0)</f>
        <v>0</v>
      </c>
      <c r="BG84" s="196">
        <f>IF(N84="zákl. přenesená",J84,0)</f>
        <v>0</v>
      </c>
      <c r="BH84" s="196">
        <f>IF(N84="sníž. přenesená",J84,0)</f>
        <v>0</v>
      </c>
      <c r="BI84" s="196">
        <f>IF(N84="nulová",J84,0)</f>
        <v>0</v>
      </c>
      <c r="BJ84" s="22" t="s">
        <v>10</v>
      </c>
      <c r="BK84" s="196">
        <f>ROUND(I84*H84,0)</f>
        <v>0</v>
      </c>
      <c r="BL84" s="22" t="s">
        <v>127</v>
      </c>
      <c r="BM84" s="22" t="s">
        <v>128</v>
      </c>
    </row>
    <row r="85" spans="2:47" s="1" customFormat="1" ht="216">
      <c r="B85" s="38"/>
      <c r="C85" s="60"/>
      <c r="D85" s="197" t="s">
        <v>129</v>
      </c>
      <c r="E85" s="60"/>
      <c r="F85" s="198" t="s">
        <v>130</v>
      </c>
      <c r="G85" s="60"/>
      <c r="H85" s="60"/>
      <c r="I85" s="155"/>
      <c r="J85" s="60"/>
      <c r="K85" s="60"/>
      <c r="L85" s="58"/>
      <c r="M85" s="199"/>
      <c r="N85" s="39"/>
      <c r="O85" s="39"/>
      <c r="P85" s="39"/>
      <c r="Q85" s="39"/>
      <c r="R85" s="39"/>
      <c r="S85" s="39"/>
      <c r="T85" s="75"/>
      <c r="AT85" s="22" t="s">
        <v>129</v>
      </c>
      <c r="AU85" s="22" t="s">
        <v>86</v>
      </c>
    </row>
    <row r="86" spans="2:51" s="11" customFormat="1" ht="13.5">
      <c r="B86" s="200"/>
      <c r="C86" s="201"/>
      <c r="D86" s="202" t="s">
        <v>131</v>
      </c>
      <c r="E86" s="203" t="s">
        <v>23</v>
      </c>
      <c r="F86" s="204" t="s">
        <v>132</v>
      </c>
      <c r="G86" s="201"/>
      <c r="H86" s="205">
        <v>21.5</v>
      </c>
      <c r="I86" s="206"/>
      <c r="J86" s="201"/>
      <c r="K86" s="201"/>
      <c r="L86" s="207"/>
      <c r="M86" s="208"/>
      <c r="N86" s="209"/>
      <c r="O86" s="209"/>
      <c r="P86" s="209"/>
      <c r="Q86" s="209"/>
      <c r="R86" s="209"/>
      <c r="S86" s="209"/>
      <c r="T86" s="210"/>
      <c r="AT86" s="211" t="s">
        <v>131</v>
      </c>
      <c r="AU86" s="211" t="s">
        <v>86</v>
      </c>
      <c r="AV86" s="11" t="s">
        <v>86</v>
      </c>
      <c r="AW86" s="11" t="s">
        <v>37</v>
      </c>
      <c r="AX86" s="11" t="s">
        <v>10</v>
      </c>
      <c r="AY86" s="211" t="s">
        <v>120</v>
      </c>
    </row>
    <row r="87" spans="2:65" s="1" customFormat="1" ht="31.5" customHeight="1">
      <c r="B87" s="38"/>
      <c r="C87" s="185" t="s">
        <v>86</v>
      </c>
      <c r="D87" s="185" t="s">
        <v>122</v>
      </c>
      <c r="E87" s="186" t="s">
        <v>133</v>
      </c>
      <c r="F87" s="187" t="s">
        <v>134</v>
      </c>
      <c r="G87" s="188" t="s">
        <v>135</v>
      </c>
      <c r="H87" s="189">
        <v>41.76</v>
      </c>
      <c r="I87" s="190"/>
      <c r="J87" s="191">
        <f>ROUND(I87*H87,0)</f>
        <v>0</v>
      </c>
      <c r="K87" s="187" t="s">
        <v>126</v>
      </c>
      <c r="L87" s="58"/>
      <c r="M87" s="192" t="s">
        <v>23</v>
      </c>
      <c r="N87" s="193" t="s">
        <v>46</v>
      </c>
      <c r="O87" s="39"/>
      <c r="P87" s="194">
        <f>O87*H87</f>
        <v>0</v>
      </c>
      <c r="Q87" s="194">
        <v>0</v>
      </c>
      <c r="R87" s="194">
        <f>Q87*H87</f>
        <v>0</v>
      </c>
      <c r="S87" s="194">
        <v>0</v>
      </c>
      <c r="T87" s="195">
        <f>S87*H87</f>
        <v>0</v>
      </c>
      <c r="AR87" s="22" t="s">
        <v>127</v>
      </c>
      <c r="AT87" s="22" t="s">
        <v>122</v>
      </c>
      <c r="AU87" s="22" t="s">
        <v>86</v>
      </c>
      <c r="AY87" s="22" t="s">
        <v>120</v>
      </c>
      <c r="BE87" s="196">
        <f>IF(N87="základní",J87,0)</f>
        <v>0</v>
      </c>
      <c r="BF87" s="196">
        <f>IF(N87="snížená",J87,0)</f>
        <v>0</v>
      </c>
      <c r="BG87" s="196">
        <f>IF(N87="zákl. přenesená",J87,0)</f>
        <v>0</v>
      </c>
      <c r="BH87" s="196">
        <f>IF(N87="sníž. přenesená",J87,0)</f>
        <v>0</v>
      </c>
      <c r="BI87" s="196">
        <f>IF(N87="nulová",J87,0)</f>
        <v>0</v>
      </c>
      <c r="BJ87" s="22" t="s">
        <v>10</v>
      </c>
      <c r="BK87" s="196">
        <f>ROUND(I87*H87,0)</f>
        <v>0</v>
      </c>
      <c r="BL87" s="22" t="s">
        <v>127</v>
      </c>
      <c r="BM87" s="22" t="s">
        <v>136</v>
      </c>
    </row>
    <row r="88" spans="2:47" s="1" customFormat="1" ht="94.5">
      <c r="B88" s="38"/>
      <c r="C88" s="60"/>
      <c r="D88" s="197" t="s">
        <v>129</v>
      </c>
      <c r="E88" s="60"/>
      <c r="F88" s="198" t="s">
        <v>137</v>
      </c>
      <c r="G88" s="60"/>
      <c r="H88" s="60"/>
      <c r="I88" s="155"/>
      <c r="J88" s="60"/>
      <c r="K88" s="60"/>
      <c r="L88" s="58"/>
      <c r="M88" s="199"/>
      <c r="N88" s="39"/>
      <c r="O88" s="39"/>
      <c r="P88" s="39"/>
      <c r="Q88" s="39"/>
      <c r="R88" s="39"/>
      <c r="S88" s="39"/>
      <c r="T88" s="75"/>
      <c r="AT88" s="22" t="s">
        <v>129</v>
      </c>
      <c r="AU88" s="22" t="s">
        <v>86</v>
      </c>
    </row>
    <row r="89" spans="2:51" s="11" customFormat="1" ht="13.5">
      <c r="B89" s="200"/>
      <c r="C89" s="201"/>
      <c r="D89" s="202" t="s">
        <v>131</v>
      </c>
      <c r="E89" s="203" t="s">
        <v>23</v>
      </c>
      <c r="F89" s="204" t="s">
        <v>138</v>
      </c>
      <c r="G89" s="201"/>
      <c r="H89" s="205">
        <v>41.76</v>
      </c>
      <c r="I89" s="206"/>
      <c r="J89" s="201"/>
      <c r="K89" s="201"/>
      <c r="L89" s="207"/>
      <c r="M89" s="208"/>
      <c r="N89" s="209"/>
      <c r="O89" s="209"/>
      <c r="P89" s="209"/>
      <c r="Q89" s="209"/>
      <c r="R89" s="209"/>
      <c r="S89" s="209"/>
      <c r="T89" s="210"/>
      <c r="AT89" s="211" t="s">
        <v>131</v>
      </c>
      <c r="AU89" s="211" t="s">
        <v>86</v>
      </c>
      <c r="AV89" s="11" t="s">
        <v>86</v>
      </c>
      <c r="AW89" s="11" t="s">
        <v>37</v>
      </c>
      <c r="AX89" s="11" t="s">
        <v>10</v>
      </c>
      <c r="AY89" s="211" t="s">
        <v>120</v>
      </c>
    </row>
    <row r="90" spans="2:65" s="1" customFormat="1" ht="44.25" customHeight="1">
      <c r="B90" s="38"/>
      <c r="C90" s="185" t="s">
        <v>139</v>
      </c>
      <c r="D90" s="185" t="s">
        <v>122</v>
      </c>
      <c r="E90" s="186" t="s">
        <v>140</v>
      </c>
      <c r="F90" s="187" t="s">
        <v>141</v>
      </c>
      <c r="G90" s="188" t="s">
        <v>135</v>
      </c>
      <c r="H90" s="189">
        <v>41.76</v>
      </c>
      <c r="I90" s="190"/>
      <c r="J90" s="191">
        <f>ROUND(I90*H90,0)</f>
        <v>0</v>
      </c>
      <c r="K90" s="187" t="s">
        <v>126</v>
      </c>
      <c r="L90" s="58"/>
      <c r="M90" s="192" t="s">
        <v>23</v>
      </c>
      <c r="N90" s="193" t="s">
        <v>46</v>
      </c>
      <c r="O90" s="39"/>
      <c r="P90" s="194">
        <f>O90*H90</f>
        <v>0</v>
      </c>
      <c r="Q90" s="194">
        <v>0</v>
      </c>
      <c r="R90" s="194">
        <f>Q90*H90</f>
        <v>0</v>
      </c>
      <c r="S90" s="194">
        <v>0</v>
      </c>
      <c r="T90" s="195">
        <f>S90*H90</f>
        <v>0</v>
      </c>
      <c r="AR90" s="22" t="s">
        <v>127</v>
      </c>
      <c r="AT90" s="22" t="s">
        <v>122</v>
      </c>
      <c r="AU90" s="22" t="s">
        <v>86</v>
      </c>
      <c r="AY90" s="22" t="s">
        <v>120</v>
      </c>
      <c r="BE90" s="196">
        <f>IF(N90="základní",J90,0)</f>
        <v>0</v>
      </c>
      <c r="BF90" s="196">
        <f>IF(N90="snížená",J90,0)</f>
        <v>0</v>
      </c>
      <c r="BG90" s="196">
        <f>IF(N90="zákl. přenesená",J90,0)</f>
        <v>0</v>
      </c>
      <c r="BH90" s="196">
        <f>IF(N90="sníž. přenesená",J90,0)</f>
        <v>0</v>
      </c>
      <c r="BI90" s="196">
        <f>IF(N90="nulová",J90,0)</f>
        <v>0</v>
      </c>
      <c r="BJ90" s="22" t="s">
        <v>10</v>
      </c>
      <c r="BK90" s="196">
        <f>ROUND(I90*H90,0)</f>
        <v>0</v>
      </c>
      <c r="BL90" s="22" t="s">
        <v>127</v>
      </c>
      <c r="BM90" s="22" t="s">
        <v>142</v>
      </c>
    </row>
    <row r="91" spans="2:47" s="1" customFormat="1" ht="94.5">
      <c r="B91" s="38"/>
      <c r="C91" s="60"/>
      <c r="D91" s="202" t="s">
        <v>129</v>
      </c>
      <c r="E91" s="60"/>
      <c r="F91" s="212" t="s">
        <v>137</v>
      </c>
      <c r="G91" s="60"/>
      <c r="H91" s="60"/>
      <c r="I91" s="155"/>
      <c r="J91" s="60"/>
      <c r="K91" s="60"/>
      <c r="L91" s="58"/>
      <c r="M91" s="199"/>
      <c r="N91" s="39"/>
      <c r="O91" s="39"/>
      <c r="P91" s="39"/>
      <c r="Q91" s="39"/>
      <c r="R91" s="39"/>
      <c r="S91" s="39"/>
      <c r="T91" s="75"/>
      <c r="AT91" s="22" t="s">
        <v>129</v>
      </c>
      <c r="AU91" s="22" t="s">
        <v>86</v>
      </c>
    </row>
    <row r="92" spans="2:65" s="1" customFormat="1" ht="44.25" customHeight="1">
      <c r="B92" s="38"/>
      <c r="C92" s="185" t="s">
        <v>127</v>
      </c>
      <c r="D92" s="185" t="s">
        <v>122</v>
      </c>
      <c r="E92" s="186" t="s">
        <v>143</v>
      </c>
      <c r="F92" s="187" t="s">
        <v>144</v>
      </c>
      <c r="G92" s="188" t="s">
        <v>135</v>
      </c>
      <c r="H92" s="189">
        <v>41.76</v>
      </c>
      <c r="I92" s="190"/>
      <c r="J92" s="191">
        <f>ROUND(I92*H92,0)</f>
        <v>0</v>
      </c>
      <c r="K92" s="187" t="s">
        <v>126</v>
      </c>
      <c r="L92" s="58"/>
      <c r="M92" s="192" t="s">
        <v>23</v>
      </c>
      <c r="N92" s="193" t="s">
        <v>46</v>
      </c>
      <c r="O92" s="39"/>
      <c r="P92" s="194">
        <f>O92*H92</f>
        <v>0</v>
      </c>
      <c r="Q92" s="194">
        <v>0</v>
      </c>
      <c r="R92" s="194">
        <f>Q92*H92</f>
        <v>0</v>
      </c>
      <c r="S92" s="194">
        <v>0</v>
      </c>
      <c r="T92" s="195">
        <f>S92*H92</f>
        <v>0</v>
      </c>
      <c r="AR92" s="22" t="s">
        <v>127</v>
      </c>
      <c r="AT92" s="22" t="s">
        <v>122</v>
      </c>
      <c r="AU92" s="22" t="s">
        <v>86</v>
      </c>
      <c r="AY92" s="22" t="s">
        <v>120</v>
      </c>
      <c r="BE92" s="196">
        <f>IF(N92="základní",J92,0)</f>
        <v>0</v>
      </c>
      <c r="BF92" s="196">
        <f>IF(N92="snížená",J92,0)</f>
        <v>0</v>
      </c>
      <c r="BG92" s="196">
        <f>IF(N92="zákl. přenesená",J92,0)</f>
        <v>0</v>
      </c>
      <c r="BH92" s="196">
        <f>IF(N92="sníž. přenesená",J92,0)</f>
        <v>0</v>
      </c>
      <c r="BI92" s="196">
        <f>IF(N92="nulová",J92,0)</f>
        <v>0</v>
      </c>
      <c r="BJ92" s="22" t="s">
        <v>10</v>
      </c>
      <c r="BK92" s="196">
        <f>ROUND(I92*H92,0)</f>
        <v>0</v>
      </c>
      <c r="BL92" s="22" t="s">
        <v>127</v>
      </c>
      <c r="BM92" s="22" t="s">
        <v>145</v>
      </c>
    </row>
    <row r="93" spans="2:47" s="1" customFormat="1" ht="189">
      <c r="B93" s="38"/>
      <c r="C93" s="60"/>
      <c r="D93" s="202" t="s">
        <v>129</v>
      </c>
      <c r="E93" s="60"/>
      <c r="F93" s="212" t="s">
        <v>146</v>
      </c>
      <c r="G93" s="60"/>
      <c r="H93" s="60"/>
      <c r="I93" s="155"/>
      <c r="J93" s="60"/>
      <c r="K93" s="60"/>
      <c r="L93" s="58"/>
      <c r="M93" s="199"/>
      <c r="N93" s="39"/>
      <c r="O93" s="39"/>
      <c r="P93" s="39"/>
      <c r="Q93" s="39"/>
      <c r="R93" s="39"/>
      <c r="S93" s="39"/>
      <c r="T93" s="75"/>
      <c r="AT93" s="22" t="s">
        <v>129</v>
      </c>
      <c r="AU93" s="22" t="s">
        <v>86</v>
      </c>
    </row>
    <row r="94" spans="2:65" s="1" customFormat="1" ht="44.25" customHeight="1">
      <c r="B94" s="38"/>
      <c r="C94" s="185" t="s">
        <v>147</v>
      </c>
      <c r="D94" s="185" t="s">
        <v>122</v>
      </c>
      <c r="E94" s="186" t="s">
        <v>148</v>
      </c>
      <c r="F94" s="187" t="s">
        <v>149</v>
      </c>
      <c r="G94" s="188" t="s">
        <v>135</v>
      </c>
      <c r="H94" s="189">
        <v>1169.28</v>
      </c>
      <c r="I94" s="190"/>
      <c r="J94" s="191">
        <f>ROUND(I94*H94,0)</f>
        <v>0</v>
      </c>
      <c r="K94" s="187" t="s">
        <v>126</v>
      </c>
      <c r="L94" s="58"/>
      <c r="M94" s="192" t="s">
        <v>23</v>
      </c>
      <c r="N94" s="193" t="s">
        <v>46</v>
      </c>
      <c r="O94" s="39"/>
      <c r="P94" s="194">
        <f>O94*H94</f>
        <v>0</v>
      </c>
      <c r="Q94" s="194">
        <v>0</v>
      </c>
      <c r="R94" s="194">
        <f>Q94*H94</f>
        <v>0</v>
      </c>
      <c r="S94" s="194">
        <v>0</v>
      </c>
      <c r="T94" s="195">
        <f>S94*H94</f>
        <v>0</v>
      </c>
      <c r="AR94" s="22" t="s">
        <v>127</v>
      </c>
      <c r="AT94" s="22" t="s">
        <v>122</v>
      </c>
      <c r="AU94" s="22" t="s">
        <v>86</v>
      </c>
      <c r="AY94" s="22" t="s">
        <v>120</v>
      </c>
      <c r="BE94" s="196">
        <f>IF(N94="základní",J94,0)</f>
        <v>0</v>
      </c>
      <c r="BF94" s="196">
        <f>IF(N94="snížená",J94,0)</f>
        <v>0</v>
      </c>
      <c r="BG94" s="196">
        <f>IF(N94="zákl. přenesená",J94,0)</f>
        <v>0</v>
      </c>
      <c r="BH94" s="196">
        <f>IF(N94="sníž. přenesená",J94,0)</f>
        <v>0</v>
      </c>
      <c r="BI94" s="196">
        <f>IF(N94="nulová",J94,0)</f>
        <v>0</v>
      </c>
      <c r="BJ94" s="22" t="s">
        <v>10</v>
      </c>
      <c r="BK94" s="196">
        <f>ROUND(I94*H94,0)</f>
        <v>0</v>
      </c>
      <c r="BL94" s="22" t="s">
        <v>127</v>
      </c>
      <c r="BM94" s="22" t="s">
        <v>150</v>
      </c>
    </row>
    <row r="95" spans="2:47" s="1" customFormat="1" ht="189">
      <c r="B95" s="38"/>
      <c r="C95" s="60"/>
      <c r="D95" s="197" t="s">
        <v>129</v>
      </c>
      <c r="E95" s="60"/>
      <c r="F95" s="198" t="s">
        <v>146</v>
      </c>
      <c r="G95" s="60"/>
      <c r="H95" s="60"/>
      <c r="I95" s="155"/>
      <c r="J95" s="60"/>
      <c r="K95" s="60"/>
      <c r="L95" s="58"/>
      <c r="M95" s="199"/>
      <c r="N95" s="39"/>
      <c r="O95" s="39"/>
      <c r="P95" s="39"/>
      <c r="Q95" s="39"/>
      <c r="R95" s="39"/>
      <c r="S95" s="39"/>
      <c r="T95" s="75"/>
      <c r="AT95" s="22" t="s">
        <v>129</v>
      </c>
      <c r="AU95" s="22" t="s">
        <v>86</v>
      </c>
    </row>
    <row r="96" spans="2:51" s="11" customFormat="1" ht="13.5">
      <c r="B96" s="200"/>
      <c r="C96" s="201"/>
      <c r="D96" s="202" t="s">
        <v>131</v>
      </c>
      <c r="E96" s="201"/>
      <c r="F96" s="204" t="s">
        <v>151</v>
      </c>
      <c r="G96" s="201"/>
      <c r="H96" s="205">
        <v>1169.28</v>
      </c>
      <c r="I96" s="206"/>
      <c r="J96" s="201"/>
      <c r="K96" s="201"/>
      <c r="L96" s="207"/>
      <c r="M96" s="208"/>
      <c r="N96" s="209"/>
      <c r="O96" s="209"/>
      <c r="P96" s="209"/>
      <c r="Q96" s="209"/>
      <c r="R96" s="209"/>
      <c r="S96" s="209"/>
      <c r="T96" s="210"/>
      <c r="AT96" s="211" t="s">
        <v>131</v>
      </c>
      <c r="AU96" s="211" t="s">
        <v>86</v>
      </c>
      <c r="AV96" s="11" t="s">
        <v>86</v>
      </c>
      <c r="AW96" s="11" t="s">
        <v>6</v>
      </c>
      <c r="AX96" s="11" t="s">
        <v>10</v>
      </c>
      <c r="AY96" s="211" t="s">
        <v>120</v>
      </c>
    </row>
    <row r="97" spans="2:65" s="1" customFormat="1" ht="31.5" customHeight="1">
      <c r="B97" s="38"/>
      <c r="C97" s="185" t="s">
        <v>152</v>
      </c>
      <c r="D97" s="185" t="s">
        <v>122</v>
      </c>
      <c r="E97" s="186" t="s">
        <v>153</v>
      </c>
      <c r="F97" s="187" t="s">
        <v>154</v>
      </c>
      <c r="G97" s="188" t="s">
        <v>135</v>
      </c>
      <c r="H97" s="189">
        <v>41.76</v>
      </c>
      <c r="I97" s="190"/>
      <c r="J97" s="191">
        <f>ROUND(I97*H97,0)</f>
        <v>0</v>
      </c>
      <c r="K97" s="187" t="s">
        <v>126</v>
      </c>
      <c r="L97" s="58"/>
      <c r="M97" s="192" t="s">
        <v>23</v>
      </c>
      <c r="N97" s="193" t="s">
        <v>46</v>
      </c>
      <c r="O97" s="39"/>
      <c r="P97" s="194">
        <f>O97*H97</f>
        <v>0</v>
      </c>
      <c r="Q97" s="194">
        <v>0</v>
      </c>
      <c r="R97" s="194">
        <f>Q97*H97</f>
        <v>0</v>
      </c>
      <c r="S97" s="194">
        <v>0</v>
      </c>
      <c r="T97" s="195">
        <f>S97*H97</f>
        <v>0</v>
      </c>
      <c r="AR97" s="22" t="s">
        <v>127</v>
      </c>
      <c r="AT97" s="22" t="s">
        <v>122</v>
      </c>
      <c r="AU97" s="22" t="s">
        <v>86</v>
      </c>
      <c r="AY97" s="22" t="s">
        <v>120</v>
      </c>
      <c r="BE97" s="196">
        <f>IF(N97="základní",J97,0)</f>
        <v>0</v>
      </c>
      <c r="BF97" s="196">
        <f>IF(N97="snížená",J97,0)</f>
        <v>0</v>
      </c>
      <c r="BG97" s="196">
        <f>IF(N97="zákl. přenesená",J97,0)</f>
        <v>0</v>
      </c>
      <c r="BH97" s="196">
        <f>IF(N97="sníž. přenesená",J97,0)</f>
        <v>0</v>
      </c>
      <c r="BI97" s="196">
        <f>IF(N97="nulová",J97,0)</f>
        <v>0</v>
      </c>
      <c r="BJ97" s="22" t="s">
        <v>10</v>
      </c>
      <c r="BK97" s="196">
        <f>ROUND(I97*H97,0)</f>
        <v>0</v>
      </c>
      <c r="BL97" s="22" t="s">
        <v>127</v>
      </c>
      <c r="BM97" s="22" t="s">
        <v>155</v>
      </c>
    </row>
    <row r="98" spans="2:47" s="1" customFormat="1" ht="148.5">
      <c r="B98" s="38"/>
      <c r="C98" s="60"/>
      <c r="D98" s="202" t="s">
        <v>129</v>
      </c>
      <c r="E98" s="60"/>
      <c r="F98" s="212" t="s">
        <v>156</v>
      </c>
      <c r="G98" s="60"/>
      <c r="H98" s="60"/>
      <c r="I98" s="155"/>
      <c r="J98" s="60"/>
      <c r="K98" s="60"/>
      <c r="L98" s="58"/>
      <c r="M98" s="199"/>
      <c r="N98" s="39"/>
      <c r="O98" s="39"/>
      <c r="P98" s="39"/>
      <c r="Q98" s="39"/>
      <c r="R98" s="39"/>
      <c r="S98" s="39"/>
      <c r="T98" s="75"/>
      <c r="AT98" s="22" t="s">
        <v>129</v>
      </c>
      <c r="AU98" s="22" t="s">
        <v>86</v>
      </c>
    </row>
    <row r="99" spans="2:65" s="1" customFormat="1" ht="22.5" customHeight="1">
      <c r="B99" s="38"/>
      <c r="C99" s="185" t="s">
        <v>157</v>
      </c>
      <c r="D99" s="185" t="s">
        <v>122</v>
      </c>
      <c r="E99" s="186" t="s">
        <v>158</v>
      </c>
      <c r="F99" s="187" t="s">
        <v>159</v>
      </c>
      <c r="G99" s="188" t="s">
        <v>135</v>
      </c>
      <c r="H99" s="189">
        <v>41.76</v>
      </c>
      <c r="I99" s="190"/>
      <c r="J99" s="191">
        <f>ROUND(I99*H99,0)</f>
        <v>0</v>
      </c>
      <c r="K99" s="187" t="s">
        <v>126</v>
      </c>
      <c r="L99" s="58"/>
      <c r="M99" s="192" t="s">
        <v>23</v>
      </c>
      <c r="N99" s="193" t="s">
        <v>46</v>
      </c>
      <c r="O99" s="39"/>
      <c r="P99" s="194">
        <f>O99*H99</f>
        <v>0</v>
      </c>
      <c r="Q99" s="194">
        <v>0</v>
      </c>
      <c r="R99" s="194">
        <f>Q99*H99</f>
        <v>0</v>
      </c>
      <c r="S99" s="194">
        <v>0</v>
      </c>
      <c r="T99" s="195">
        <f>S99*H99</f>
        <v>0</v>
      </c>
      <c r="AR99" s="22" t="s">
        <v>127</v>
      </c>
      <c r="AT99" s="22" t="s">
        <v>122</v>
      </c>
      <c r="AU99" s="22" t="s">
        <v>86</v>
      </c>
      <c r="AY99" s="22" t="s">
        <v>120</v>
      </c>
      <c r="BE99" s="196">
        <f>IF(N99="základní",J99,0)</f>
        <v>0</v>
      </c>
      <c r="BF99" s="196">
        <f>IF(N99="snížená",J99,0)</f>
        <v>0</v>
      </c>
      <c r="BG99" s="196">
        <f>IF(N99="zákl. přenesená",J99,0)</f>
        <v>0</v>
      </c>
      <c r="BH99" s="196">
        <f>IF(N99="sníž. přenesená",J99,0)</f>
        <v>0</v>
      </c>
      <c r="BI99" s="196">
        <f>IF(N99="nulová",J99,0)</f>
        <v>0</v>
      </c>
      <c r="BJ99" s="22" t="s">
        <v>10</v>
      </c>
      <c r="BK99" s="196">
        <f>ROUND(I99*H99,0)</f>
        <v>0</v>
      </c>
      <c r="BL99" s="22" t="s">
        <v>127</v>
      </c>
      <c r="BM99" s="22" t="s">
        <v>160</v>
      </c>
    </row>
    <row r="100" spans="2:47" s="1" customFormat="1" ht="297">
      <c r="B100" s="38"/>
      <c r="C100" s="60"/>
      <c r="D100" s="202" t="s">
        <v>129</v>
      </c>
      <c r="E100" s="60"/>
      <c r="F100" s="212" t="s">
        <v>161</v>
      </c>
      <c r="G100" s="60"/>
      <c r="H100" s="60"/>
      <c r="I100" s="155"/>
      <c r="J100" s="60"/>
      <c r="K100" s="60"/>
      <c r="L100" s="58"/>
      <c r="M100" s="199"/>
      <c r="N100" s="39"/>
      <c r="O100" s="39"/>
      <c r="P100" s="39"/>
      <c r="Q100" s="39"/>
      <c r="R100" s="39"/>
      <c r="S100" s="39"/>
      <c r="T100" s="75"/>
      <c r="AT100" s="22" t="s">
        <v>129</v>
      </c>
      <c r="AU100" s="22" t="s">
        <v>86</v>
      </c>
    </row>
    <row r="101" spans="2:65" s="1" customFormat="1" ht="22.5" customHeight="1">
      <c r="B101" s="38"/>
      <c r="C101" s="185" t="s">
        <v>162</v>
      </c>
      <c r="D101" s="185" t="s">
        <v>122</v>
      </c>
      <c r="E101" s="186" t="s">
        <v>163</v>
      </c>
      <c r="F101" s="187" t="s">
        <v>164</v>
      </c>
      <c r="G101" s="188" t="s">
        <v>165</v>
      </c>
      <c r="H101" s="189">
        <v>396.68</v>
      </c>
      <c r="I101" s="190"/>
      <c r="J101" s="191">
        <f>ROUND(I101*H101,0)</f>
        <v>0</v>
      </c>
      <c r="K101" s="187" t="s">
        <v>126</v>
      </c>
      <c r="L101" s="58"/>
      <c r="M101" s="192" t="s">
        <v>23</v>
      </c>
      <c r="N101" s="193" t="s">
        <v>46</v>
      </c>
      <c r="O101" s="39"/>
      <c r="P101" s="194">
        <f>O101*H101</f>
        <v>0</v>
      </c>
      <c r="Q101" s="194">
        <v>0</v>
      </c>
      <c r="R101" s="194">
        <f>Q101*H101</f>
        <v>0</v>
      </c>
      <c r="S101" s="194">
        <v>0</v>
      </c>
      <c r="T101" s="195">
        <f>S101*H101</f>
        <v>0</v>
      </c>
      <c r="AR101" s="22" t="s">
        <v>127</v>
      </c>
      <c r="AT101" s="22" t="s">
        <v>122</v>
      </c>
      <c r="AU101" s="22" t="s">
        <v>86</v>
      </c>
      <c r="AY101" s="22" t="s">
        <v>120</v>
      </c>
      <c r="BE101" s="196">
        <f>IF(N101="základní",J101,0)</f>
        <v>0</v>
      </c>
      <c r="BF101" s="196">
        <f>IF(N101="snížená",J101,0)</f>
        <v>0</v>
      </c>
      <c r="BG101" s="196">
        <f>IF(N101="zákl. přenesená",J101,0)</f>
        <v>0</v>
      </c>
      <c r="BH101" s="196">
        <f>IF(N101="sníž. přenesená",J101,0)</f>
        <v>0</v>
      </c>
      <c r="BI101" s="196">
        <f>IF(N101="nulová",J101,0)</f>
        <v>0</v>
      </c>
      <c r="BJ101" s="22" t="s">
        <v>10</v>
      </c>
      <c r="BK101" s="196">
        <f>ROUND(I101*H101,0)</f>
        <v>0</v>
      </c>
      <c r="BL101" s="22" t="s">
        <v>127</v>
      </c>
      <c r="BM101" s="22" t="s">
        <v>166</v>
      </c>
    </row>
    <row r="102" spans="2:47" s="1" customFormat="1" ht="297">
      <c r="B102" s="38"/>
      <c r="C102" s="60"/>
      <c r="D102" s="197" t="s">
        <v>129</v>
      </c>
      <c r="E102" s="60"/>
      <c r="F102" s="198" t="s">
        <v>161</v>
      </c>
      <c r="G102" s="60"/>
      <c r="H102" s="60"/>
      <c r="I102" s="155"/>
      <c r="J102" s="60"/>
      <c r="K102" s="60"/>
      <c r="L102" s="58"/>
      <c r="M102" s="199"/>
      <c r="N102" s="39"/>
      <c r="O102" s="39"/>
      <c r="P102" s="39"/>
      <c r="Q102" s="39"/>
      <c r="R102" s="39"/>
      <c r="S102" s="39"/>
      <c r="T102" s="75"/>
      <c r="AT102" s="22" t="s">
        <v>129</v>
      </c>
      <c r="AU102" s="22" t="s">
        <v>86</v>
      </c>
    </row>
    <row r="103" spans="2:51" s="11" customFormat="1" ht="13.5">
      <c r="B103" s="200"/>
      <c r="C103" s="201"/>
      <c r="D103" s="197" t="s">
        <v>131</v>
      </c>
      <c r="E103" s="213" t="s">
        <v>23</v>
      </c>
      <c r="F103" s="214" t="s">
        <v>167</v>
      </c>
      <c r="G103" s="201"/>
      <c r="H103" s="215">
        <v>83.52</v>
      </c>
      <c r="I103" s="206"/>
      <c r="J103" s="201"/>
      <c r="K103" s="201"/>
      <c r="L103" s="207"/>
      <c r="M103" s="208"/>
      <c r="N103" s="209"/>
      <c r="O103" s="209"/>
      <c r="P103" s="209"/>
      <c r="Q103" s="209"/>
      <c r="R103" s="209"/>
      <c r="S103" s="209"/>
      <c r="T103" s="210"/>
      <c r="AT103" s="211" t="s">
        <v>131</v>
      </c>
      <c r="AU103" s="211" t="s">
        <v>86</v>
      </c>
      <c r="AV103" s="11" t="s">
        <v>86</v>
      </c>
      <c r="AW103" s="11" t="s">
        <v>37</v>
      </c>
      <c r="AX103" s="11" t="s">
        <v>75</v>
      </c>
      <c r="AY103" s="211" t="s">
        <v>120</v>
      </c>
    </row>
    <row r="104" spans="2:51" s="11" customFormat="1" ht="13.5">
      <c r="B104" s="200"/>
      <c r="C104" s="201"/>
      <c r="D104" s="197" t="s">
        <v>131</v>
      </c>
      <c r="E104" s="213" t="s">
        <v>23</v>
      </c>
      <c r="F104" s="214" t="s">
        <v>168</v>
      </c>
      <c r="G104" s="201"/>
      <c r="H104" s="215">
        <v>114.82</v>
      </c>
      <c r="I104" s="206"/>
      <c r="J104" s="201"/>
      <c r="K104" s="201"/>
      <c r="L104" s="207"/>
      <c r="M104" s="208"/>
      <c r="N104" s="209"/>
      <c r="O104" s="209"/>
      <c r="P104" s="209"/>
      <c r="Q104" s="209"/>
      <c r="R104" s="209"/>
      <c r="S104" s="209"/>
      <c r="T104" s="210"/>
      <c r="AT104" s="211" t="s">
        <v>131</v>
      </c>
      <c r="AU104" s="211" t="s">
        <v>86</v>
      </c>
      <c r="AV104" s="11" t="s">
        <v>86</v>
      </c>
      <c r="AW104" s="11" t="s">
        <v>37</v>
      </c>
      <c r="AX104" s="11" t="s">
        <v>75</v>
      </c>
      <c r="AY104" s="211" t="s">
        <v>120</v>
      </c>
    </row>
    <row r="105" spans="2:51" s="12" customFormat="1" ht="13.5">
      <c r="B105" s="216"/>
      <c r="C105" s="217"/>
      <c r="D105" s="197" t="s">
        <v>131</v>
      </c>
      <c r="E105" s="218" t="s">
        <v>23</v>
      </c>
      <c r="F105" s="219" t="s">
        <v>169</v>
      </c>
      <c r="G105" s="217"/>
      <c r="H105" s="220">
        <v>198.34</v>
      </c>
      <c r="I105" s="221"/>
      <c r="J105" s="217"/>
      <c r="K105" s="217"/>
      <c r="L105" s="222"/>
      <c r="M105" s="223"/>
      <c r="N105" s="224"/>
      <c r="O105" s="224"/>
      <c r="P105" s="224"/>
      <c r="Q105" s="224"/>
      <c r="R105" s="224"/>
      <c r="S105" s="224"/>
      <c r="T105" s="225"/>
      <c r="AT105" s="226" t="s">
        <v>131</v>
      </c>
      <c r="AU105" s="226" t="s">
        <v>86</v>
      </c>
      <c r="AV105" s="12" t="s">
        <v>127</v>
      </c>
      <c r="AW105" s="12" t="s">
        <v>37</v>
      </c>
      <c r="AX105" s="12" t="s">
        <v>10</v>
      </c>
      <c r="AY105" s="226" t="s">
        <v>120</v>
      </c>
    </row>
    <row r="106" spans="2:51" s="11" customFormat="1" ht="13.5">
      <c r="B106" s="200"/>
      <c r="C106" s="201"/>
      <c r="D106" s="202" t="s">
        <v>131</v>
      </c>
      <c r="E106" s="201"/>
      <c r="F106" s="204" t="s">
        <v>170</v>
      </c>
      <c r="G106" s="201"/>
      <c r="H106" s="205">
        <v>396.68</v>
      </c>
      <c r="I106" s="206"/>
      <c r="J106" s="201"/>
      <c r="K106" s="201"/>
      <c r="L106" s="207"/>
      <c r="M106" s="208"/>
      <c r="N106" s="209"/>
      <c r="O106" s="209"/>
      <c r="P106" s="209"/>
      <c r="Q106" s="209"/>
      <c r="R106" s="209"/>
      <c r="S106" s="209"/>
      <c r="T106" s="210"/>
      <c r="AT106" s="211" t="s">
        <v>131</v>
      </c>
      <c r="AU106" s="211" t="s">
        <v>86</v>
      </c>
      <c r="AV106" s="11" t="s">
        <v>86</v>
      </c>
      <c r="AW106" s="11" t="s">
        <v>6</v>
      </c>
      <c r="AX106" s="11" t="s">
        <v>10</v>
      </c>
      <c r="AY106" s="211" t="s">
        <v>120</v>
      </c>
    </row>
    <row r="107" spans="2:65" s="1" customFormat="1" ht="22.5" customHeight="1">
      <c r="B107" s="38"/>
      <c r="C107" s="185" t="s">
        <v>171</v>
      </c>
      <c r="D107" s="185" t="s">
        <v>122</v>
      </c>
      <c r="E107" s="186" t="s">
        <v>172</v>
      </c>
      <c r="F107" s="187" t="s">
        <v>173</v>
      </c>
      <c r="G107" s="188" t="s">
        <v>125</v>
      </c>
      <c r="H107" s="189">
        <v>278.4</v>
      </c>
      <c r="I107" s="190"/>
      <c r="J107" s="191">
        <f>ROUND(I107*H107,0)</f>
        <v>0</v>
      </c>
      <c r="K107" s="187" t="s">
        <v>126</v>
      </c>
      <c r="L107" s="58"/>
      <c r="M107" s="192" t="s">
        <v>23</v>
      </c>
      <c r="N107" s="193" t="s">
        <v>46</v>
      </c>
      <c r="O107" s="39"/>
      <c r="P107" s="194">
        <f>O107*H107</f>
        <v>0</v>
      </c>
      <c r="Q107" s="194">
        <v>0</v>
      </c>
      <c r="R107" s="194">
        <f>Q107*H107</f>
        <v>0</v>
      </c>
      <c r="S107" s="194">
        <v>0</v>
      </c>
      <c r="T107" s="195">
        <f>S107*H107</f>
        <v>0</v>
      </c>
      <c r="AR107" s="22" t="s">
        <v>127</v>
      </c>
      <c r="AT107" s="22" t="s">
        <v>122</v>
      </c>
      <c r="AU107" s="22" t="s">
        <v>86</v>
      </c>
      <c r="AY107" s="22" t="s">
        <v>120</v>
      </c>
      <c r="BE107" s="196">
        <f>IF(N107="základní",J107,0)</f>
        <v>0</v>
      </c>
      <c r="BF107" s="196">
        <f>IF(N107="snížená",J107,0)</f>
        <v>0</v>
      </c>
      <c r="BG107" s="196">
        <f>IF(N107="zákl. přenesená",J107,0)</f>
        <v>0</v>
      </c>
      <c r="BH107" s="196">
        <f>IF(N107="sníž. přenesená",J107,0)</f>
        <v>0</v>
      </c>
      <c r="BI107" s="196">
        <f>IF(N107="nulová",J107,0)</f>
        <v>0</v>
      </c>
      <c r="BJ107" s="22" t="s">
        <v>10</v>
      </c>
      <c r="BK107" s="196">
        <f>ROUND(I107*H107,0)</f>
        <v>0</v>
      </c>
      <c r="BL107" s="22" t="s">
        <v>127</v>
      </c>
      <c r="BM107" s="22" t="s">
        <v>174</v>
      </c>
    </row>
    <row r="108" spans="2:47" s="1" customFormat="1" ht="162">
      <c r="B108" s="38"/>
      <c r="C108" s="60"/>
      <c r="D108" s="197" t="s">
        <v>129</v>
      </c>
      <c r="E108" s="60"/>
      <c r="F108" s="198" t="s">
        <v>175</v>
      </c>
      <c r="G108" s="60"/>
      <c r="H108" s="60"/>
      <c r="I108" s="155"/>
      <c r="J108" s="60"/>
      <c r="K108" s="60"/>
      <c r="L108" s="58"/>
      <c r="M108" s="199"/>
      <c r="N108" s="39"/>
      <c r="O108" s="39"/>
      <c r="P108" s="39"/>
      <c r="Q108" s="39"/>
      <c r="R108" s="39"/>
      <c r="S108" s="39"/>
      <c r="T108" s="75"/>
      <c r="AT108" s="22" t="s">
        <v>129</v>
      </c>
      <c r="AU108" s="22" t="s">
        <v>86</v>
      </c>
    </row>
    <row r="109" spans="2:51" s="11" customFormat="1" ht="13.5">
      <c r="B109" s="200"/>
      <c r="C109" s="201"/>
      <c r="D109" s="202" t="s">
        <v>131</v>
      </c>
      <c r="E109" s="203" t="s">
        <v>23</v>
      </c>
      <c r="F109" s="204" t="s">
        <v>176</v>
      </c>
      <c r="G109" s="201"/>
      <c r="H109" s="205">
        <v>278.4</v>
      </c>
      <c r="I109" s="206"/>
      <c r="J109" s="201"/>
      <c r="K109" s="201"/>
      <c r="L109" s="207"/>
      <c r="M109" s="208"/>
      <c r="N109" s="209"/>
      <c r="O109" s="209"/>
      <c r="P109" s="209"/>
      <c r="Q109" s="209"/>
      <c r="R109" s="209"/>
      <c r="S109" s="209"/>
      <c r="T109" s="210"/>
      <c r="AT109" s="211" t="s">
        <v>131</v>
      </c>
      <c r="AU109" s="211" t="s">
        <v>86</v>
      </c>
      <c r="AV109" s="11" t="s">
        <v>86</v>
      </c>
      <c r="AW109" s="11" t="s">
        <v>37</v>
      </c>
      <c r="AX109" s="11" t="s">
        <v>10</v>
      </c>
      <c r="AY109" s="211" t="s">
        <v>120</v>
      </c>
    </row>
    <row r="110" spans="2:65" s="1" customFormat="1" ht="31.5" customHeight="1">
      <c r="B110" s="38"/>
      <c r="C110" s="185" t="s">
        <v>28</v>
      </c>
      <c r="D110" s="185" t="s">
        <v>122</v>
      </c>
      <c r="E110" s="186" t="s">
        <v>177</v>
      </c>
      <c r="F110" s="187" t="s">
        <v>178</v>
      </c>
      <c r="G110" s="188" t="s">
        <v>125</v>
      </c>
      <c r="H110" s="189">
        <v>2684</v>
      </c>
      <c r="I110" s="190"/>
      <c r="J110" s="191">
        <f>ROUND(I110*H110,0)</f>
        <v>0</v>
      </c>
      <c r="K110" s="187" t="s">
        <v>126</v>
      </c>
      <c r="L110" s="58"/>
      <c r="M110" s="192" t="s">
        <v>23</v>
      </c>
      <c r="N110" s="193" t="s">
        <v>46</v>
      </c>
      <c r="O110" s="39"/>
      <c r="P110" s="194">
        <f>O110*H110</f>
        <v>0</v>
      </c>
      <c r="Q110" s="194">
        <v>0</v>
      </c>
      <c r="R110" s="194">
        <f>Q110*H110</f>
        <v>0</v>
      </c>
      <c r="S110" s="194">
        <v>0</v>
      </c>
      <c r="T110" s="195">
        <f>S110*H110</f>
        <v>0</v>
      </c>
      <c r="AR110" s="22" t="s">
        <v>127</v>
      </c>
      <c r="AT110" s="22" t="s">
        <v>122</v>
      </c>
      <c r="AU110" s="22" t="s">
        <v>86</v>
      </c>
      <c r="AY110" s="22" t="s">
        <v>120</v>
      </c>
      <c r="BE110" s="196">
        <f>IF(N110="základní",J110,0)</f>
        <v>0</v>
      </c>
      <c r="BF110" s="196">
        <f>IF(N110="snížená",J110,0)</f>
        <v>0</v>
      </c>
      <c r="BG110" s="196">
        <f>IF(N110="zákl. přenesená",J110,0)</f>
        <v>0</v>
      </c>
      <c r="BH110" s="196">
        <f>IF(N110="sníž. přenesená",J110,0)</f>
        <v>0</v>
      </c>
      <c r="BI110" s="196">
        <f>IF(N110="nulová",J110,0)</f>
        <v>0</v>
      </c>
      <c r="BJ110" s="22" t="s">
        <v>10</v>
      </c>
      <c r="BK110" s="196">
        <f>ROUND(I110*H110,0)</f>
        <v>0</v>
      </c>
      <c r="BL110" s="22" t="s">
        <v>127</v>
      </c>
      <c r="BM110" s="22" t="s">
        <v>179</v>
      </c>
    </row>
    <row r="111" spans="2:47" s="1" customFormat="1" ht="121.5">
      <c r="B111" s="38"/>
      <c r="C111" s="60"/>
      <c r="D111" s="197" t="s">
        <v>129</v>
      </c>
      <c r="E111" s="60"/>
      <c r="F111" s="198" t="s">
        <v>180</v>
      </c>
      <c r="G111" s="60"/>
      <c r="H111" s="60"/>
      <c r="I111" s="155"/>
      <c r="J111" s="60"/>
      <c r="K111" s="60"/>
      <c r="L111" s="58"/>
      <c r="M111" s="199"/>
      <c r="N111" s="39"/>
      <c r="O111" s="39"/>
      <c r="P111" s="39"/>
      <c r="Q111" s="39"/>
      <c r="R111" s="39"/>
      <c r="S111" s="39"/>
      <c r="T111" s="75"/>
      <c r="AT111" s="22" t="s">
        <v>129</v>
      </c>
      <c r="AU111" s="22" t="s">
        <v>86</v>
      </c>
    </row>
    <row r="112" spans="2:51" s="11" customFormat="1" ht="13.5">
      <c r="B112" s="200"/>
      <c r="C112" s="201"/>
      <c r="D112" s="197" t="s">
        <v>131</v>
      </c>
      <c r="E112" s="201"/>
      <c r="F112" s="214" t="s">
        <v>181</v>
      </c>
      <c r="G112" s="201"/>
      <c r="H112" s="215">
        <v>2684</v>
      </c>
      <c r="I112" s="206"/>
      <c r="J112" s="201"/>
      <c r="K112" s="201"/>
      <c r="L112" s="207"/>
      <c r="M112" s="208"/>
      <c r="N112" s="209"/>
      <c r="O112" s="209"/>
      <c r="P112" s="209"/>
      <c r="Q112" s="209"/>
      <c r="R112" s="209"/>
      <c r="S112" s="209"/>
      <c r="T112" s="210"/>
      <c r="AT112" s="211" t="s">
        <v>131</v>
      </c>
      <c r="AU112" s="211" t="s">
        <v>86</v>
      </c>
      <c r="AV112" s="11" t="s">
        <v>86</v>
      </c>
      <c r="AW112" s="11" t="s">
        <v>6</v>
      </c>
      <c r="AX112" s="11" t="s">
        <v>10</v>
      </c>
      <c r="AY112" s="211" t="s">
        <v>120</v>
      </c>
    </row>
    <row r="113" spans="2:63" s="10" customFormat="1" ht="29.85" customHeight="1">
      <c r="B113" s="168"/>
      <c r="C113" s="169"/>
      <c r="D113" s="182" t="s">
        <v>74</v>
      </c>
      <c r="E113" s="183" t="s">
        <v>147</v>
      </c>
      <c r="F113" s="183" t="s">
        <v>182</v>
      </c>
      <c r="G113" s="169"/>
      <c r="H113" s="169"/>
      <c r="I113" s="172"/>
      <c r="J113" s="184">
        <f>BK113</f>
        <v>0</v>
      </c>
      <c r="K113" s="169"/>
      <c r="L113" s="174"/>
      <c r="M113" s="175"/>
      <c r="N113" s="176"/>
      <c r="O113" s="176"/>
      <c r="P113" s="177">
        <f>SUM(P114:P123)</f>
        <v>0</v>
      </c>
      <c r="Q113" s="176"/>
      <c r="R113" s="177">
        <f>SUM(R114:R123)</f>
        <v>60.13439999999999</v>
      </c>
      <c r="S113" s="176"/>
      <c r="T113" s="178">
        <f>SUM(T114:T123)</f>
        <v>0</v>
      </c>
      <c r="AR113" s="179" t="s">
        <v>10</v>
      </c>
      <c r="AT113" s="180" t="s">
        <v>74</v>
      </c>
      <c r="AU113" s="180" t="s">
        <v>10</v>
      </c>
      <c r="AY113" s="179" t="s">
        <v>120</v>
      </c>
      <c r="BK113" s="181">
        <f>SUM(BK114:BK123)</f>
        <v>0</v>
      </c>
    </row>
    <row r="114" spans="2:65" s="1" customFormat="1" ht="22.5" customHeight="1">
      <c r="B114" s="38"/>
      <c r="C114" s="185" t="s">
        <v>183</v>
      </c>
      <c r="D114" s="185" t="s">
        <v>122</v>
      </c>
      <c r="E114" s="186" t="s">
        <v>184</v>
      </c>
      <c r="F114" s="187" t="s">
        <v>185</v>
      </c>
      <c r="G114" s="188" t="s">
        <v>125</v>
      </c>
      <c r="H114" s="189">
        <v>1342</v>
      </c>
      <c r="I114" s="190"/>
      <c r="J114" s="191">
        <f>ROUND(I114*H114,0)</f>
        <v>0</v>
      </c>
      <c r="K114" s="187" t="s">
        <v>126</v>
      </c>
      <c r="L114" s="58"/>
      <c r="M114" s="192" t="s">
        <v>23</v>
      </c>
      <c r="N114" s="193" t="s">
        <v>46</v>
      </c>
      <c r="O114" s="39"/>
      <c r="P114" s="194">
        <f>O114*H114</f>
        <v>0</v>
      </c>
      <c r="Q114" s="194">
        <v>0</v>
      </c>
      <c r="R114" s="194">
        <f>Q114*H114</f>
        <v>0</v>
      </c>
      <c r="S114" s="194">
        <v>0</v>
      </c>
      <c r="T114" s="195">
        <f>S114*H114</f>
        <v>0</v>
      </c>
      <c r="AR114" s="22" t="s">
        <v>127</v>
      </c>
      <c r="AT114" s="22" t="s">
        <v>122</v>
      </c>
      <c r="AU114" s="22" t="s">
        <v>86</v>
      </c>
      <c r="AY114" s="22" t="s">
        <v>120</v>
      </c>
      <c r="BE114" s="196">
        <f>IF(N114="základní",J114,0)</f>
        <v>0</v>
      </c>
      <c r="BF114" s="196">
        <f>IF(N114="snížená",J114,0)</f>
        <v>0</v>
      </c>
      <c r="BG114" s="196">
        <f>IF(N114="zákl. přenesená",J114,0)</f>
        <v>0</v>
      </c>
      <c r="BH114" s="196">
        <f>IF(N114="sníž. přenesená",J114,0)</f>
        <v>0</v>
      </c>
      <c r="BI114" s="196">
        <f>IF(N114="nulová",J114,0)</f>
        <v>0</v>
      </c>
      <c r="BJ114" s="22" t="s">
        <v>10</v>
      </c>
      <c r="BK114" s="196">
        <f>ROUND(I114*H114,0)</f>
        <v>0</v>
      </c>
      <c r="BL114" s="22" t="s">
        <v>127</v>
      </c>
      <c r="BM114" s="22" t="s">
        <v>186</v>
      </c>
    </row>
    <row r="115" spans="2:51" s="11" customFormat="1" ht="13.5">
      <c r="B115" s="200"/>
      <c r="C115" s="201"/>
      <c r="D115" s="202" t="s">
        <v>131</v>
      </c>
      <c r="E115" s="203" t="s">
        <v>23</v>
      </c>
      <c r="F115" s="204" t="s">
        <v>187</v>
      </c>
      <c r="G115" s="201"/>
      <c r="H115" s="205">
        <v>1342</v>
      </c>
      <c r="I115" s="206"/>
      <c r="J115" s="201"/>
      <c r="K115" s="201"/>
      <c r="L115" s="207"/>
      <c r="M115" s="208"/>
      <c r="N115" s="209"/>
      <c r="O115" s="209"/>
      <c r="P115" s="209"/>
      <c r="Q115" s="209"/>
      <c r="R115" s="209"/>
      <c r="S115" s="209"/>
      <c r="T115" s="210"/>
      <c r="AT115" s="211" t="s">
        <v>131</v>
      </c>
      <c r="AU115" s="211" t="s">
        <v>86</v>
      </c>
      <c r="AV115" s="11" t="s">
        <v>86</v>
      </c>
      <c r="AW115" s="11" t="s">
        <v>37</v>
      </c>
      <c r="AX115" s="11" t="s">
        <v>10</v>
      </c>
      <c r="AY115" s="211" t="s">
        <v>120</v>
      </c>
    </row>
    <row r="116" spans="2:65" s="1" customFormat="1" ht="31.5" customHeight="1">
      <c r="B116" s="38"/>
      <c r="C116" s="185" t="s">
        <v>188</v>
      </c>
      <c r="D116" s="185" t="s">
        <v>122</v>
      </c>
      <c r="E116" s="186" t="s">
        <v>189</v>
      </c>
      <c r="F116" s="187" t="s">
        <v>190</v>
      </c>
      <c r="G116" s="188" t="s">
        <v>125</v>
      </c>
      <c r="H116" s="189">
        <v>1342</v>
      </c>
      <c r="I116" s="190"/>
      <c r="J116" s="191">
        <f>ROUND(I116*H116,0)</f>
        <v>0</v>
      </c>
      <c r="K116" s="187" t="s">
        <v>126</v>
      </c>
      <c r="L116" s="58"/>
      <c r="M116" s="192" t="s">
        <v>23</v>
      </c>
      <c r="N116" s="193" t="s">
        <v>46</v>
      </c>
      <c r="O116" s="39"/>
      <c r="P116" s="194">
        <f>O116*H116</f>
        <v>0</v>
      </c>
      <c r="Q116" s="194">
        <v>0</v>
      </c>
      <c r="R116" s="194">
        <f>Q116*H116</f>
        <v>0</v>
      </c>
      <c r="S116" s="194">
        <v>0</v>
      </c>
      <c r="T116" s="195">
        <f>S116*H116</f>
        <v>0</v>
      </c>
      <c r="AR116" s="22" t="s">
        <v>127</v>
      </c>
      <c r="AT116" s="22" t="s">
        <v>122</v>
      </c>
      <c r="AU116" s="22" t="s">
        <v>86</v>
      </c>
      <c r="AY116" s="22" t="s">
        <v>120</v>
      </c>
      <c r="BE116" s="196">
        <f>IF(N116="základní",J116,0)</f>
        <v>0</v>
      </c>
      <c r="BF116" s="196">
        <f>IF(N116="snížená",J116,0)</f>
        <v>0</v>
      </c>
      <c r="BG116" s="196">
        <f>IF(N116="zákl. přenesená",J116,0)</f>
        <v>0</v>
      </c>
      <c r="BH116" s="196">
        <f>IF(N116="sníž. přenesená",J116,0)</f>
        <v>0</v>
      </c>
      <c r="BI116" s="196">
        <f>IF(N116="nulová",J116,0)</f>
        <v>0</v>
      </c>
      <c r="BJ116" s="22" t="s">
        <v>10</v>
      </c>
      <c r="BK116" s="196">
        <f>ROUND(I116*H116,0)</f>
        <v>0</v>
      </c>
      <c r="BL116" s="22" t="s">
        <v>127</v>
      </c>
      <c r="BM116" s="22" t="s">
        <v>191</v>
      </c>
    </row>
    <row r="117" spans="2:47" s="1" customFormat="1" ht="27">
      <c r="B117" s="38"/>
      <c r="C117" s="60"/>
      <c r="D117" s="202" t="s">
        <v>129</v>
      </c>
      <c r="E117" s="60"/>
      <c r="F117" s="212" t="s">
        <v>192</v>
      </c>
      <c r="G117" s="60"/>
      <c r="H117" s="60"/>
      <c r="I117" s="155"/>
      <c r="J117" s="60"/>
      <c r="K117" s="60"/>
      <c r="L117" s="58"/>
      <c r="M117" s="199"/>
      <c r="N117" s="39"/>
      <c r="O117" s="39"/>
      <c r="P117" s="39"/>
      <c r="Q117" s="39"/>
      <c r="R117" s="39"/>
      <c r="S117" s="39"/>
      <c r="T117" s="75"/>
      <c r="AT117" s="22" t="s">
        <v>129</v>
      </c>
      <c r="AU117" s="22" t="s">
        <v>86</v>
      </c>
    </row>
    <row r="118" spans="2:65" s="1" customFormat="1" ht="31.5" customHeight="1">
      <c r="B118" s="38"/>
      <c r="C118" s="185" t="s">
        <v>193</v>
      </c>
      <c r="D118" s="185" t="s">
        <v>122</v>
      </c>
      <c r="E118" s="186" t="s">
        <v>194</v>
      </c>
      <c r="F118" s="187" t="s">
        <v>195</v>
      </c>
      <c r="G118" s="188" t="s">
        <v>125</v>
      </c>
      <c r="H118" s="189">
        <v>278.4</v>
      </c>
      <c r="I118" s="190"/>
      <c r="J118" s="191">
        <f>ROUND(I118*H118,0)</f>
        <v>0</v>
      </c>
      <c r="K118" s="187" t="s">
        <v>126</v>
      </c>
      <c r="L118" s="58"/>
      <c r="M118" s="192" t="s">
        <v>23</v>
      </c>
      <c r="N118" s="193" t="s">
        <v>46</v>
      </c>
      <c r="O118" s="39"/>
      <c r="P118" s="194">
        <f>O118*H118</f>
        <v>0</v>
      </c>
      <c r="Q118" s="194">
        <v>0.216</v>
      </c>
      <c r="R118" s="194">
        <f>Q118*H118</f>
        <v>60.13439999999999</v>
      </c>
      <c r="S118" s="194">
        <v>0</v>
      </c>
      <c r="T118" s="195">
        <f>S118*H118</f>
        <v>0</v>
      </c>
      <c r="AR118" s="22" t="s">
        <v>127</v>
      </c>
      <c r="AT118" s="22" t="s">
        <v>122</v>
      </c>
      <c r="AU118" s="22" t="s">
        <v>86</v>
      </c>
      <c r="AY118" s="22" t="s">
        <v>120</v>
      </c>
      <c r="BE118" s="196">
        <f>IF(N118="základní",J118,0)</f>
        <v>0</v>
      </c>
      <c r="BF118" s="196">
        <f>IF(N118="snížená",J118,0)</f>
        <v>0</v>
      </c>
      <c r="BG118" s="196">
        <f>IF(N118="zákl. přenesená",J118,0)</f>
        <v>0</v>
      </c>
      <c r="BH118" s="196">
        <f>IF(N118="sníž. přenesená",J118,0)</f>
        <v>0</v>
      </c>
      <c r="BI118" s="196">
        <f>IF(N118="nulová",J118,0)</f>
        <v>0</v>
      </c>
      <c r="BJ118" s="22" t="s">
        <v>10</v>
      </c>
      <c r="BK118" s="196">
        <f>ROUND(I118*H118,0)</f>
        <v>0</v>
      </c>
      <c r="BL118" s="22" t="s">
        <v>127</v>
      </c>
      <c r="BM118" s="22" t="s">
        <v>196</v>
      </c>
    </row>
    <row r="119" spans="2:47" s="1" customFormat="1" ht="67.5">
      <c r="B119" s="38"/>
      <c r="C119" s="60"/>
      <c r="D119" s="197" t="s">
        <v>129</v>
      </c>
      <c r="E119" s="60"/>
      <c r="F119" s="198" t="s">
        <v>197</v>
      </c>
      <c r="G119" s="60"/>
      <c r="H119" s="60"/>
      <c r="I119" s="155"/>
      <c r="J119" s="60"/>
      <c r="K119" s="60"/>
      <c r="L119" s="58"/>
      <c r="M119" s="199"/>
      <c r="N119" s="39"/>
      <c r="O119" s="39"/>
      <c r="P119" s="39"/>
      <c r="Q119" s="39"/>
      <c r="R119" s="39"/>
      <c r="S119" s="39"/>
      <c r="T119" s="75"/>
      <c r="AT119" s="22" t="s">
        <v>129</v>
      </c>
      <c r="AU119" s="22" t="s">
        <v>86</v>
      </c>
    </row>
    <row r="120" spans="2:51" s="11" customFormat="1" ht="13.5">
      <c r="B120" s="200"/>
      <c r="C120" s="201"/>
      <c r="D120" s="202" t="s">
        <v>131</v>
      </c>
      <c r="E120" s="203" t="s">
        <v>23</v>
      </c>
      <c r="F120" s="204" t="s">
        <v>176</v>
      </c>
      <c r="G120" s="201"/>
      <c r="H120" s="205">
        <v>278.4</v>
      </c>
      <c r="I120" s="206"/>
      <c r="J120" s="201"/>
      <c r="K120" s="201"/>
      <c r="L120" s="207"/>
      <c r="M120" s="208"/>
      <c r="N120" s="209"/>
      <c r="O120" s="209"/>
      <c r="P120" s="209"/>
      <c r="Q120" s="209"/>
      <c r="R120" s="209"/>
      <c r="S120" s="209"/>
      <c r="T120" s="210"/>
      <c r="AT120" s="211" t="s">
        <v>131</v>
      </c>
      <c r="AU120" s="211" t="s">
        <v>86</v>
      </c>
      <c r="AV120" s="11" t="s">
        <v>86</v>
      </c>
      <c r="AW120" s="11" t="s">
        <v>37</v>
      </c>
      <c r="AX120" s="11" t="s">
        <v>10</v>
      </c>
      <c r="AY120" s="211" t="s">
        <v>120</v>
      </c>
    </row>
    <row r="121" spans="2:65" s="1" customFormat="1" ht="22.5" customHeight="1">
      <c r="B121" s="38"/>
      <c r="C121" s="185" t="s">
        <v>198</v>
      </c>
      <c r="D121" s="185" t="s">
        <v>122</v>
      </c>
      <c r="E121" s="186" t="s">
        <v>199</v>
      </c>
      <c r="F121" s="187" t="s">
        <v>200</v>
      </c>
      <c r="G121" s="188" t="s">
        <v>125</v>
      </c>
      <c r="H121" s="189">
        <v>1342</v>
      </c>
      <c r="I121" s="190"/>
      <c r="J121" s="191">
        <f>ROUND(I121*H121,0)</f>
        <v>0</v>
      </c>
      <c r="K121" s="187" t="s">
        <v>126</v>
      </c>
      <c r="L121" s="58"/>
      <c r="M121" s="192" t="s">
        <v>23</v>
      </c>
      <c r="N121" s="193" t="s">
        <v>46</v>
      </c>
      <c r="O121" s="39"/>
      <c r="P121" s="194">
        <f>O121*H121</f>
        <v>0</v>
      </c>
      <c r="Q121" s="194">
        <v>0</v>
      </c>
      <c r="R121" s="194">
        <f>Q121*H121</f>
        <v>0</v>
      </c>
      <c r="S121" s="194">
        <v>0</v>
      </c>
      <c r="T121" s="195">
        <f>S121*H121</f>
        <v>0</v>
      </c>
      <c r="AR121" s="22" t="s">
        <v>127</v>
      </c>
      <c r="AT121" s="22" t="s">
        <v>122</v>
      </c>
      <c r="AU121" s="22" t="s">
        <v>86</v>
      </c>
      <c r="AY121" s="22" t="s">
        <v>120</v>
      </c>
      <c r="BE121" s="196">
        <f>IF(N121="základní",J121,0)</f>
        <v>0</v>
      </c>
      <c r="BF121" s="196">
        <f>IF(N121="snížená",J121,0)</f>
        <v>0</v>
      </c>
      <c r="BG121" s="196">
        <f>IF(N121="zákl. přenesená",J121,0)</f>
        <v>0</v>
      </c>
      <c r="BH121" s="196">
        <f>IF(N121="sníž. přenesená",J121,0)</f>
        <v>0</v>
      </c>
      <c r="BI121" s="196">
        <f>IF(N121="nulová",J121,0)</f>
        <v>0</v>
      </c>
      <c r="BJ121" s="22" t="s">
        <v>10</v>
      </c>
      <c r="BK121" s="196">
        <f>ROUND(I121*H121,0)</f>
        <v>0</v>
      </c>
      <c r="BL121" s="22" t="s">
        <v>127</v>
      </c>
      <c r="BM121" s="22" t="s">
        <v>201</v>
      </c>
    </row>
    <row r="122" spans="2:65" s="1" customFormat="1" ht="31.5" customHeight="1">
      <c r="B122" s="38"/>
      <c r="C122" s="185" t="s">
        <v>11</v>
      </c>
      <c r="D122" s="185" t="s">
        <v>122</v>
      </c>
      <c r="E122" s="186" t="s">
        <v>202</v>
      </c>
      <c r="F122" s="187" t="s">
        <v>203</v>
      </c>
      <c r="G122" s="188" t="s">
        <v>125</v>
      </c>
      <c r="H122" s="189">
        <v>1342</v>
      </c>
      <c r="I122" s="190"/>
      <c r="J122" s="191">
        <f>ROUND(I122*H122,0)</f>
        <v>0</v>
      </c>
      <c r="K122" s="187" t="s">
        <v>126</v>
      </c>
      <c r="L122" s="58"/>
      <c r="M122" s="192" t="s">
        <v>23</v>
      </c>
      <c r="N122" s="193" t="s">
        <v>46</v>
      </c>
      <c r="O122" s="39"/>
      <c r="P122" s="194">
        <f>O122*H122</f>
        <v>0</v>
      </c>
      <c r="Q122" s="194">
        <v>0</v>
      </c>
      <c r="R122" s="194">
        <f>Q122*H122</f>
        <v>0</v>
      </c>
      <c r="S122" s="194">
        <v>0</v>
      </c>
      <c r="T122" s="195">
        <f>S122*H122</f>
        <v>0</v>
      </c>
      <c r="AR122" s="22" t="s">
        <v>127</v>
      </c>
      <c r="AT122" s="22" t="s">
        <v>122</v>
      </c>
      <c r="AU122" s="22" t="s">
        <v>86</v>
      </c>
      <c r="AY122" s="22" t="s">
        <v>120</v>
      </c>
      <c r="BE122" s="196">
        <f>IF(N122="základní",J122,0)</f>
        <v>0</v>
      </c>
      <c r="BF122" s="196">
        <f>IF(N122="snížená",J122,0)</f>
        <v>0</v>
      </c>
      <c r="BG122" s="196">
        <f>IF(N122="zákl. přenesená",J122,0)</f>
        <v>0</v>
      </c>
      <c r="BH122" s="196">
        <f>IF(N122="sníž. přenesená",J122,0)</f>
        <v>0</v>
      </c>
      <c r="BI122" s="196">
        <f>IF(N122="nulová",J122,0)</f>
        <v>0</v>
      </c>
      <c r="BJ122" s="22" t="s">
        <v>10</v>
      </c>
      <c r="BK122" s="196">
        <f>ROUND(I122*H122,0)</f>
        <v>0</v>
      </c>
      <c r="BL122" s="22" t="s">
        <v>127</v>
      </c>
      <c r="BM122" s="22" t="s">
        <v>204</v>
      </c>
    </row>
    <row r="123" spans="2:47" s="1" customFormat="1" ht="27">
      <c r="B123" s="38"/>
      <c r="C123" s="60"/>
      <c r="D123" s="197" t="s">
        <v>129</v>
      </c>
      <c r="E123" s="60"/>
      <c r="F123" s="198" t="s">
        <v>205</v>
      </c>
      <c r="G123" s="60"/>
      <c r="H123" s="60"/>
      <c r="I123" s="155"/>
      <c r="J123" s="60"/>
      <c r="K123" s="60"/>
      <c r="L123" s="58"/>
      <c r="M123" s="199"/>
      <c r="N123" s="39"/>
      <c r="O123" s="39"/>
      <c r="P123" s="39"/>
      <c r="Q123" s="39"/>
      <c r="R123" s="39"/>
      <c r="S123" s="39"/>
      <c r="T123" s="75"/>
      <c r="AT123" s="22" t="s">
        <v>129</v>
      </c>
      <c r="AU123" s="22" t="s">
        <v>86</v>
      </c>
    </row>
    <row r="124" spans="2:63" s="10" customFormat="1" ht="29.85" customHeight="1">
      <c r="B124" s="168"/>
      <c r="C124" s="169"/>
      <c r="D124" s="182" t="s">
        <v>74</v>
      </c>
      <c r="E124" s="183" t="s">
        <v>152</v>
      </c>
      <c r="F124" s="183" t="s">
        <v>206</v>
      </c>
      <c r="G124" s="169"/>
      <c r="H124" s="169"/>
      <c r="I124" s="172"/>
      <c r="J124" s="184">
        <f>BK124</f>
        <v>0</v>
      </c>
      <c r="K124" s="169"/>
      <c r="L124" s="174"/>
      <c r="M124" s="175"/>
      <c r="N124" s="176"/>
      <c r="O124" s="176"/>
      <c r="P124" s="177">
        <f>SUM(P125:P128)</f>
        <v>0</v>
      </c>
      <c r="Q124" s="176"/>
      <c r="R124" s="177">
        <f>SUM(R125:R128)</f>
        <v>0</v>
      </c>
      <c r="S124" s="176"/>
      <c r="T124" s="178">
        <f>SUM(T125:T128)</f>
        <v>0</v>
      </c>
      <c r="AR124" s="179" t="s">
        <v>10</v>
      </c>
      <c r="AT124" s="180" t="s">
        <v>74</v>
      </c>
      <c r="AU124" s="180" t="s">
        <v>10</v>
      </c>
      <c r="AY124" s="179" t="s">
        <v>120</v>
      </c>
      <c r="BK124" s="181">
        <f>SUM(BK125:BK128)</f>
        <v>0</v>
      </c>
    </row>
    <row r="125" spans="2:65" s="1" customFormat="1" ht="22.5" customHeight="1">
      <c r="B125" s="38"/>
      <c r="C125" s="185" t="s">
        <v>207</v>
      </c>
      <c r="D125" s="185" t="s">
        <v>122</v>
      </c>
      <c r="E125" s="186" t="s">
        <v>208</v>
      </c>
      <c r="F125" s="187" t="s">
        <v>209</v>
      </c>
      <c r="G125" s="188" t="s">
        <v>125</v>
      </c>
      <c r="H125" s="189">
        <v>698.25</v>
      </c>
      <c r="I125" s="190"/>
      <c r="J125" s="191">
        <f>ROUND(I125*H125,0)</f>
        <v>0</v>
      </c>
      <c r="K125" s="187" t="s">
        <v>126</v>
      </c>
      <c r="L125" s="58"/>
      <c r="M125" s="192" t="s">
        <v>23</v>
      </c>
      <c r="N125" s="193" t="s">
        <v>46</v>
      </c>
      <c r="O125" s="39"/>
      <c r="P125" s="194">
        <f>O125*H125</f>
        <v>0</v>
      </c>
      <c r="Q125" s="194">
        <v>0</v>
      </c>
      <c r="R125" s="194">
        <f>Q125*H125</f>
        <v>0</v>
      </c>
      <c r="S125" s="194">
        <v>0</v>
      </c>
      <c r="T125" s="195">
        <f>S125*H125</f>
        <v>0</v>
      </c>
      <c r="AR125" s="22" t="s">
        <v>127</v>
      </c>
      <c r="AT125" s="22" t="s">
        <v>122</v>
      </c>
      <c r="AU125" s="22" t="s">
        <v>86</v>
      </c>
      <c r="AY125" s="22" t="s">
        <v>120</v>
      </c>
      <c r="BE125" s="196">
        <f>IF(N125="základní",J125,0)</f>
        <v>0</v>
      </c>
      <c r="BF125" s="196">
        <f>IF(N125="snížená",J125,0)</f>
        <v>0</v>
      </c>
      <c r="BG125" s="196">
        <f>IF(N125="zákl. přenesená",J125,0)</f>
        <v>0</v>
      </c>
      <c r="BH125" s="196">
        <f>IF(N125="sníž. přenesená",J125,0)</f>
        <v>0</v>
      </c>
      <c r="BI125" s="196">
        <f>IF(N125="nulová",J125,0)</f>
        <v>0</v>
      </c>
      <c r="BJ125" s="22" t="s">
        <v>10</v>
      </c>
      <c r="BK125" s="196">
        <f>ROUND(I125*H125,0)</f>
        <v>0</v>
      </c>
      <c r="BL125" s="22" t="s">
        <v>127</v>
      </c>
      <c r="BM125" s="22" t="s">
        <v>210</v>
      </c>
    </row>
    <row r="126" spans="2:51" s="11" customFormat="1" ht="13.5">
      <c r="B126" s="200"/>
      <c r="C126" s="201"/>
      <c r="D126" s="197" t="s">
        <v>131</v>
      </c>
      <c r="E126" s="213" t="s">
        <v>23</v>
      </c>
      <c r="F126" s="214" t="s">
        <v>211</v>
      </c>
      <c r="G126" s="201"/>
      <c r="H126" s="215">
        <v>465.5</v>
      </c>
      <c r="I126" s="206"/>
      <c r="J126" s="201"/>
      <c r="K126" s="201"/>
      <c r="L126" s="207"/>
      <c r="M126" s="208"/>
      <c r="N126" s="209"/>
      <c r="O126" s="209"/>
      <c r="P126" s="209"/>
      <c r="Q126" s="209"/>
      <c r="R126" s="209"/>
      <c r="S126" s="209"/>
      <c r="T126" s="210"/>
      <c r="AT126" s="211" t="s">
        <v>131</v>
      </c>
      <c r="AU126" s="211" t="s">
        <v>86</v>
      </c>
      <c r="AV126" s="11" t="s">
        <v>86</v>
      </c>
      <c r="AW126" s="11" t="s">
        <v>37</v>
      </c>
      <c r="AX126" s="11" t="s">
        <v>75</v>
      </c>
      <c r="AY126" s="211" t="s">
        <v>120</v>
      </c>
    </row>
    <row r="127" spans="2:51" s="11" customFormat="1" ht="13.5">
      <c r="B127" s="200"/>
      <c r="C127" s="201"/>
      <c r="D127" s="197" t="s">
        <v>131</v>
      </c>
      <c r="E127" s="213" t="s">
        <v>23</v>
      </c>
      <c r="F127" s="214" t="s">
        <v>212</v>
      </c>
      <c r="G127" s="201"/>
      <c r="H127" s="215">
        <v>232.75</v>
      </c>
      <c r="I127" s="206"/>
      <c r="J127" s="201"/>
      <c r="K127" s="201"/>
      <c r="L127" s="207"/>
      <c r="M127" s="208"/>
      <c r="N127" s="209"/>
      <c r="O127" s="209"/>
      <c r="P127" s="209"/>
      <c r="Q127" s="209"/>
      <c r="R127" s="209"/>
      <c r="S127" s="209"/>
      <c r="T127" s="210"/>
      <c r="AT127" s="211" t="s">
        <v>131</v>
      </c>
      <c r="AU127" s="211" t="s">
        <v>86</v>
      </c>
      <c r="AV127" s="11" t="s">
        <v>86</v>
      </c>
      <c r="AW127" s="11" t="s">
        <v>37</v>
      </c>
      <c r="AX127" s="11" t="s">
        <v>75</v>
      </c>
      <c r="AY127" s="211" t="s">
        <v>120</v>
      </c>
    </row>
    <row r="128" spans="2:51" s="12" customFormat="1" ht="13.5">
      <c r="B128" s="216"/>
      <c r="C128" s="217"/>
      <c r="D128" s="197" t="s">
        <v>131</v>
      </c>
      <c r="E128" s="218" t="s">
        <v>23</v>
      </c>
      <c r="F128" s="219" t="s">
        <v>169</v>
      </c>
      <c r="G128" s="217"/>
      <c r="H128" s="220">
        <v>698.25</v>
      </c>
      <c r="I128" s="221"/>
      <c r="J128" s="217"/>
      <c r="K128" s="217"/>
      <c r="L128" s="222"/>
      <c r="M128" s="223"/>
      <c r="N128" s="224"/>
      <c r="O128" s="224"/>
      <c r="P128" s="224"/>
      <c r="Q128" s="224"/>
      <c r="R128" s="224"/>
      <c r="S128" s="224"/>
      <c r="T128" s="225"/>
      <c r="AT128" s="226" t="s">
        <v>131</v>
      </c>
      <c r="AU128" s="226" t="s">
        <v>86</v>
      </c>
      <c r="AV128" s="12" t="s">
        <v>127</v>
      </c>
      <c r="AW128" s="12" t="s">
        <v>37</v>
      </c>
      <c r="AX128" s="12" t="s">
        <v>10</v>
      </c>
      <c r="AY128" s="226" t="s">
        <v>120</v>
      </c>
    </row>
    <row r="129" spans="2:63" s="10" customFormat="1" ht="29.85" customHeight="1">
      <c r="B129" s="168"/>
      <c r="C129" s="169"/>
      <c r="D129" s="182" t="s">
        <v>74</v>
      </c>
      <c r="E129" s="183" t="s">
        <v>171</v>
      </c>
      <c r="F129" s="183" t="s">
        <v>213</v>
      </c>
      <c r="G129" s="169"/>
      <c r="H129" s="169"/>
      <c r="I129" s="172"/>
      <c r="J129" s="184">
        <f>BK129</f>
        <v>0</v>
      </c>
      <c r="K129" s="169"/>
      <c r="L129" s="174"/>
      <c r="M129" s="175"/>
      <c r="N129" s="176"/>
      <c r="O129" s="176"/>
      <c r="P129" s="177">
        <f>SUM(P130:P142)</f>
        <v>0</v>
      </c>
      <c r="Q129" s="176"/>
      <c r="R129" s="177">
        <f>SUM(R130:R142)</f>
        <v>0.010369999999999999</v>
      </c>
      <c r="S129" s="176"/>
      <c r="T129" s="178">
        <f>SUM(T130:T142)</f>
        <v>114.8195</v>
      </c>
      <c r="AR129" s="179" t="s">
        <v>10</v>
      </c>
      <c r="AT129" s="180" t="s">
        <v>74</v>
      </c>
      <c r="AU129" s="180" t="s">
        <v>10</v>
      </c>
      <c r="AY129" s="179" t="s">
        <v>120</v>
      </c>
      <c r="BK129" s="181">
        <f>SUM(BK130:BK142)</f>
        <v>0</v>
      </c>
    </row>
    <row r="130" spans="2:65" s="1" customFormat="1" ht="44.25" customHeight="1">
      <c r="B130" s="38"/>
      <c r="C130" s="185" t="s">
        <v>214</v>
      </c>
      <c r="D130" s="185" t="s">
        <v>122</v>
      </c>
      <c r="E130" s="186" t="s">
        <v>215</v>
      </c>
      <c r="F130" s="187" t="s">
        <v>216</v>
      </c>
      <c r="G130" s="188" t="s">
        <v>217</v>
      </c>
      <c r="H130" s="189">
        <v>17</v>
      </c>
      <c r="I130" s="190"/>
      <c r="J130" s="191">
        <f>ROUND(I130*H130,0)</f>
        <v>0</v>
      </c>
      <c r="K130" s="187" t="s">
        <v>126</v>
      </c>
      <c r="L130" s="58"/>
      <c r="M130" s="192" t="s">
        <v>23</v>
      </c>
      <c r="N130" s="193" t="s">
        <v>46</v>
      </c>
      <c r="O130" s="39"/>
      <c r="P130" s="194">
        <f>O130*H130</f>
        <v>0</v>
      </c>
      <c r="Q130" s="194">
        <v>0.00061</v>
      </c>
      <c r="R130" s="194">
        <f>Q130*H130</f>
        <v>0.010369999999999999</v>
      </c>
      <c r="S130" s="194">
        <v>0</v>
      </c>
      <c r="T130" s="195">
        <f>S130*H130</f>
        <v>0</v>
      </c>
      <c r="AR130" s="22" t="s">
        <v>127</v>
      </c>
      <c r="AT130" s="22" t="s">
        <v>122</v>
      </c>
      <c r="AU130" s="22" t="s">
        <v>86</v>
      </c>
      <c r="AY130" s="22" t="s">
        <v>120</v>
      </c>
      <c r="BE130" s="196">
        <f>IF(N130="základní",J130,0)</f>
        <v>0</v>
      </c>
      <c r="BF130" s="196">
        <f>IF(N130="snížená",J130,0)</f>
        <v>0</v>
      </c>
      <c r="BG130" s="196">
        <f>IF(N130="zákl. přenesená",J130,0)</f>
        <v>0</v>
      </c>
      <c r="BH130" s="196">
        <f>IF(N130="sníž. přenesená",J130,0)</f>
        <v>0</v>
      </c>
      <c r="BI130" s="196">
        <f>IF(N130="nulová",J130,0)</f>
        <v>0</v>
      </c>
      <c r="BJ130" s="22" t="s">
        <v>10</v>
      </c>
      <c r="BK130" s="196">
        <f>ROUND(I130*H130,0)</f>
        <v>0</v>
      </c>
      <c r="BL130" s="22" t="s">
        <v>127</v>
      </c>
      <c r="BM130" s="22" t="s">
        <v>218</v>
      </c>
    </row>
    <row r="131" spans="2:47" s="1" customFormat="1" ht="40.5">
      <c r="B131" s="38"/>
      <c r="C131" s="60"/>
      <c r="D131" s="197" t="s">
        <v>129</v>
      </c>
      <c r="E131" s="60"/>
      <c r="F131" s="198" t="s">
        <v>219</v>
      </c>
      <c r="G131" s="60"/>
      <c r="H131" s="60"/>
      <c r="I131" s="155"/>
      <c r="J131" s="60"/>
      <c r="K131" s="60"/>
      <c r="L131" s="58"/>
      <c r="M131" s="199"/>
      <c r="N131" s="39"/>
      <c r="O131" s="39"/>
      <c r="P131" s="39"/>
      <c r="Q131" s="39"/>
      <c r="R131" s="39"/>
      <c r="S131" s="39"/>
      <c r="T131" s="75"/>
      <c r="AT131" s="22" t="s">
        <v>129</v>
      </c>
      <c r="AU131" s="22" t="s">
        <v>86</v>
      </c>
    </row>
    <row r="132" spans="2:51" s="11" customFormat="1" ht="13.5">
      <c r="B132" s="200"/>
      <c r="C132" s="201"/>
      <c r="D132" s="202" t="s">
        <v>131</v>
      </c>
      <c r="E132" s="203" t="s">
        <v>23</v>
      </c>
      <c r="F132" s="204" t="s">
        <v>220</v>
      </c>
      <c r="G132" s="201"/>
      <c r="H132" s="205">
        <v>17</v>
      </c>
      <c r="I132" s="206"/>
      <c r="J132" s="201"/>
      <c r="K132" s="201"/>
      <c r="L132" s="207"/>
      <c r="M132" s="208"/>
      <c r="N132" s="209"/>
      <c r="O132" s="209"/>
      <c r="P132" s="209"/>
      <c r="Q132" s="209"/>
      <c r="R132" s="209"/>
      <c r="S132" s="209"/>
      <c r="T132" s="210"/>
      <c r="AT132" s="211" t="s">
        <v>131</v>
      </c>
      <c r="AU132" s="211" t="s">
        <v>86</v>
      </c>
      <c r="AV132" s="11" t="s">
        <v>86</v>
      </c>
      <c r="AW132" s="11" t="s">
        <v>37</v>
      </c>
      <c r="AX132" s="11" t="s">
        <v>10</v>
      </c>
      <c r="AY132" s="211" t="s">
        <v>120</v>
      </c>
    </row>
    <row r="133" spans="2:65" s="1" customFormat="1" ht="22.5" customHeight="1">
      <c r="B133" s="38"/>
      <c r="C133" s="185" t="s">
        <v>221</v>
      </c>
      <c r="D133" s="185" t="s">
        <v>122</v>
      </c>
      <c r="E133" s="186" t="s">
        <v>222</v>
      </c>
      <c r="F133" s="187" t="s">
        <v>223</v>
      </c>
      <c r="G133" s="188" t="s">
        <v>217</v>
      </c>
      <c r="H133" s="189">
        <v>17</v>
      </c>
      <c r="I133" s="190"/>
      <c r="J133" s="191">
        <f>ROUND(I133*H133,0)</f>
        <v>0</v>
      </c>
      <c r="K133" s="187" t="s">
        <v>126</v>
      </c>
      <c r="L133" s="58"/>
      <c r="M133" s="192" t="s">
        <v>23</v>
      </c>
      <c r="N133" s="193" t="s">
        <v>46</v>
      </c>
      <c r="O133" s="39"/>
      <c r="P133" s="194">
        <f>O133*H133</f>
        <v>0</v>
      </c>
      <c r="Q133" s="194">
        <v>0</v>
      </c>
      <c r="R133" s="194">
        <f>Q133*H133</f>
        <v>0</v>
      </c>
      <c r="S133" s="194">
        <v>0</v>
      </c>
      <c r="T133" s="195">
        <f>S133*H133</f>
        <v>0</v>
      </c>
      <c r="AR133" s="22" t="s">
        <v>127</v>
      </c>
      <c r="AT133" s="22" t="s">
        <v>122</v>
      </c>
      <c r="AU133" s="22" t="s">
        <v>86</v>
      </c>
      <c r="AY133" s="22" t="s">
        <v>120</v>
      </c>
      <c r="BE133" s="196">
        <f>IF(N133="základní",J133,0)</f>
        <v>0</v>
      </c>
      <c r="BF133" s="196">
        <f>IF(N133="snížená",J133,0)</f>
        <v>0</v>
      </c>
      <c r="BG133" s="196">
        <f>IF(N133="zákl. přenesená",J133,0)</f>
        <v>0</v>
      </c>
      <c r="BH133" s="196">
        <f>IF(N133="sníž. přenesená",J133,0)</f>
        <v>0</v>
      </c>
      <c r="BI133" s="196">
        <f>IF(N133="nulová",J133,0)</f>
        <v>0</v>
      </c>
      <c r="BJ133" s="22" t="s">
        <v>10</v>
      </c>
      <c r="BK133" s="196">
        <f>ROUND(I133*H133,0)</f>
        <v>0</v>
      </c>
      <c r="BL133" s="22" t="s">
        <v>127</v>
      </c>
      <c r="BM133" s="22" t="s">
        <v>224</v>
      </c>
    </row>
    <row r="134" spans="2:47" s="1" customFormat="1" ht="27">
      <c r="B134" s="38"/>
      <c r="C134" s="60"/>
      <c r="D134" s="197" t="s">
        <v>129</v>
      </c>
      <c r="E134" s="60"/>
      <c r="F134" s="198" t="s">
        <v>225</v>
      </c>
      <c r="G134" s="60"/>
      <c r="H134" s="60"/>
      <c r="I134" s="155"/>
      <c r="J134" s="60"/>
      <c r="K134" s="60"/>
      <c r="L134" s="58"/>
      <c r="M134" s="199"/>
      <c r="N134" s="39"/>
      <c r="O134" s="39"/>
      <c r="P134" s="39"/>
      <c r="Q134" s="39"/>
      <c r="R134" s="39"/>
      <c r="S134" s="39"/>
      <c r="T134" s="75"/>
      <c r="AT134" s="22" t="s">
        <v>129</v>
      </c>
      <c r="AU134" s="22" t="s">
        <v>86</v>
      </c>
    </row>
    <row r="135" spans="2:51" s="11" customFormat="1" ht="13.5">
      <c r="B135" s="200"/>
      <c r="C135" s="201"/>
      <c r="D135" s="202" t="s">
        <v>131</v>
      </c>
      <c r="E135" s="203" t="s">
        <v>23</v>
      </c>
      <c r="F135" s="204" t="s">
        <v>220</v>
      </c>
      <c r="G135" s="201"/>
      <c r="H135" s="205">
        <v>17</v>
      </c>
      <c r="I135" s="206"/>
      <c r="J135" s="201"/>
      <c r="K135" s="201"/>
      <c r="L135" s="207"/>
      <c r="M135" s="208"/>
      <c r="N135" s="209"/>
      <c r="O135" s="209"/>
      <c r="P135" s="209"/>
      <c r="Q135" s="209"/>
      <c r="R135" s="209"/>
      <c r="S135" s="209"/>
      <c r="T135" s="210"/>
      <c r="AT135" s="211" t="s">
        <v>131</v>
      </c>
      <c r="AU135" s="211" t="s">
        <v>86</v>
      </c>
      <c r="AV135" s="11" t="s">
        <v>86</v>
      </c>
      <c r="AW135" s="11" t="s">
        <v>37</v>
      </c>
      <c r="AX135" s="11" t="s">
        <v>10</v>
      </c>
      <c r="AY135" s="211" t="s">
        <v>120</v>
      </c>
    </row>
    <row r="136" spans="2:65" s="1" customFormat="1" ht="44.25" customHeight="1">
      <c r="B136" s="38"/>
      <c r="C136" s="185" t="s">
        <v>226</v>
      </c>
      <c r="D136" s="185" t="s">
        <v>122</v>
      </c>
      <c r="E136" s="186" t="s">
        <v>227</v>
      </c>
      <c r="F136" s="187" t="s">
        <v>228</v>
      </c>
      <c r="G136" s="188" t="s">
        <v>125</v>
      </c>
      <c r="H136" s="189">
        <v>1342</v>
      </c>
      <c r="I136" s="190"/>
      <c r="J136" s="191">
        <f>ROUND(I136*H136,0)</f>
        <v>0</v>
      </c>
      <c r="K136" s="187" t="s">
        <v>126</v>
      </c>
      <c r="L136" s="58"/>
      <c r="M136" s="192" t="s">
        <v>23</v>
      </c>
      <c r="N136" s="193" t="s">
        <v>46</v>
      </c>
      <c r="O136" s="39"/>
      <c r="P136" s="194">
        <f>O136*H136</f>
        <v>0</v>
      </c>
      <c r="Q136" s="194">
        <v>0</v>
      </c>
      <c r="R136" s="194">
        <f>Q136*H136</f>
        <v>0</v>
      </c>
      <c r="S136" s="194">
        <v>0.02</v>
      </c>
      <c r="T136" s="195">
        <f>S136*H136</f>
        <v>26.84</v>
      </c>
      <c r="AR136" s="22" t="s">
        <v>127</v>
      </c>
      <c r="AT136" s="22" t="s">
        <v>122</v>
      </c>
      <c r="AU136" s="22" t="s">
        <v>86</v>
      </c>
      <c r="AY136" s="22" t="s">
        <v>120</v>
      </c>
      <c r="BE136" s="196">
        <f>IF(N136="základní",J136,0)</f>
        <v>0</v>
      </c>
      <c r="BF136" s="196">
        <f>IF(N136="snížená",J136,0)</f>
        <v>0</v>
      </c>
      <c r="BG136" s="196">
        <f>IF(N136="zákl. přenesená",J136,0)</f>
        <v>0</v>
      </c>
      <c r="BH136" s="196">
        <f>IF(N136="sníž. přenesená",J136,0)</f>
        <v>0</v>
      </c>
      <c r="BI136" s="196">
        <f>IF(N136="nulová",J136,0)</f>
        <v>0</v>
      </c>
      <c r="BJ136" s="22" t="s">
        <v>10</v>
      </c>
      <c r="BK136" s="196">
        <f>ROUND(I136*H136,0)</f>
        <v>0</v>
      </c>
      <c r="BL136" s="22" t="s">
        <v>127</v>
      </c>
      <c r="BM136" s="22" t="s">
        <v>229</v>
      </c>
    </row>
    <row r="137" spans="2:47" s="1" customFormat="1" ht="67.5">
      <c r="B137" s="38"/>
      <c r="C137" s="60"/>
      <c r="D137" s="202" t="s">
        <v>129</v>
      </c>
      <c r="E137" s="60"/>
      <c r="F137" s="212" t="s">
        <v>230</v>
      </c>
      <c r="G137" s="60"/>
      <c r="H137" s="60"/>
      <c r="I137" s="155"/>
      <c r="J137" s="60"/>
      <c r="K137" s="60"/>
      <c r="L137" s="58"/>
      <c r="M137" s="199"/>
      <c r="N137" s="39"/>
      <c r="O137" s="39"/>
      <c r="P137" s="39"/>
      <c r="Q137" s="39"/>
      <c r="R137" s="39"/>
      <c r="S137" s="39"/>
      <c r="T137" s="75"/>
      <c r="AT137" s="22" t="s">
        <v>129</v>
      </c>
      <c r="AU137" s="22" t="s">
        <v>86</v>
      </c>
    </row>
    <row r="138" spans="2:65" s="1" customFormat="1" ht="44.25" customHeight="1">
      <c r="B138" s="38"/>
      <c r="C138" s="185" t="s">
        <v>231</v>
      </c>
      <c r="D138" s="185" t="s">
        <v>122</v>
      </c>
      <c r="E138" s="186" t="s">
        <v>232</v>
      </c>
      <c r="F138" s="187" t="s">
        <v>233</v>
      </c>
      <c r="G138" s="188" t="s">
        <v>125</v>
      </c>
      <c r="H138" s="189">
        <v>698.25</v>
      </c>
      <c r="I138" s="190"/>
      <c r="J138" s="191">
        <f>ROUND(I138*H138,0)</f>
        <v>0</v>
      </c>
      <c r="K138" s="187" t="s">
        <v>126</v>
      </c>
      <c r="L138" s="58"/>
      <c r="M138" s="192" t="s">
        <v>23</v>
      </c>
      <c r="N138" s="193" t="s">
        <v>46</v>
      </c>
      <c r="O138" s="39"/>
      <c r="P138" s="194">
        <f>O138*H138</f>
        <v>0</v>
      </c>
      <c r="Q138" s="194">
        <v>0</v>
      </c>
      <c r="R138" s="194">
        <f>Q138*H138</f>
        <v>0</v>
      </c>
      <c r="S138" s="194">
        <v>0.126</v>
      </c>
      <c r="T138" s="195">
        <f>S138*H138</f>
        <v>87.9795</v>
      </c>
      <c r="AR138" s="22" t="s">
        <v>127</v>
      </c>
      <c r="AT138" s="22" t="s">
        <v>122</v>
      </c>
      <c r="AU138" s="22" t="s">
        <v>86</v>
      </c>
      <c r="AY138" s="22" t="s">
        <v>120</v>
      </c>
      <c r="BE138" s="196">
        <f>IF(N138="základní",J138,0)</f>
        <v>0</v>
      </c>
      <c r="BF138" s="196">
        <f>IF(N138="snížená",J138,0)</f>
        <v>0</v>
      </c>
      <c r="BG138" s="196">
        <f>IF(N138="zákl. přenesená",J138,0)</f>
        <v>0</v>
      </c>
      <c r="BH138" s="196">
        <f>IF(N138="sníž. přenesená",J138,0)</f>
        <v>0</v>
      </c>
      <c r="BI138" s="196">
        <f>IF(N138="nulová",J138,0)</f>
        <v>0</v>
      </c>
      <c r="BJ138" s="22" t="s">
        <v>10</v>
      </c>
      <c r="BK138" s="196">
        <f>ROUND(I138*H138,0)</f>
        <v>0</v>
      </c>
      <c r="BL138" s="22" t="s">
        <v>127</v>
      </c>
      <c r="BM138" s="22" t="s">
        <v>234</v>
      </c>
    </row>
    <row r="139" spans="2:47" s="1" customFormat="1" ht="40.5">
      <c r="B139" s="38"/>
      <c r="C139" s="60"/>
      <c r="D139" s="197" t="s">
        <v>129</v>
      </c>
      <c r="E139" s="60"/>
      <c r="F139" s="198" t="s">
        <v>235</v>
      </c>
      <c r="G139" s="60"/>
      <c r="H139" s="60"/>
      <c r="I139" s="155"/>
      <c r="J139" s="60"/>
      <c r="K139" s="60"/>
      <c r="L139" s="58"/>
      <c r="M139" s="199"/>
      <c r="N139" s="39"/>
      <c r="O139" s="39"/>
      <c r="P139" s="39"/>
      <c r="Q139" s="39"/>
      <c r="R139" s="39"/>
      <c r="S139" s="39"/>
      <c r="T139" s="75"/>
      <c r="AT139" s="22" t="s">
        <v>129</v>
      </c>
      <c r="AU139" s="22" t="s">
        <v>86</v>
      </c>
    </row>
    <row r="140" spans="2:51" s="11" customFormat="1" ht="13.5">
      <c r="B140" s="200"/>
      <c r="C140" s="201"/>
      <c r="D140" s="197" t="s">
        <v>131</v>
      </c>
      <c r="E140" s="213" t="s">
        <v>23</v>
      </c>
      <c r="F140" s="214" t="s">
        <v>211</v>
      </c>
      <c r="G140" s="201"/>
      <c r="H140" s="215">
        <v>465.5</v>
      </c>
      <c r="I140" s="206"/>
      <c r="J140" s="201"/>
      <c r="K140" s="201"/>
      <c r="L140" s="207"/>
      <c r="M140" s="208"/>
      <c r="N140" s="209"/>
      <c r="O140" s="209"/>
      <c r="P140" s="209"/>
      <c r="Q140" s="209"/>
      <c r="R140" s="209"/>
      <c r="S140" s="209"/>
      <c r="T140" s="210"/>
      <c r="AT140" s="211" t="s">
        <v>131</v>
      </c>
      <c r="AU140" s="211" t="s">
        <v>86</v>
      </c>
      <c r="AV140" s="11" t="s">
        <v>86</v>
      </c>
      <c r="AW140" s="11" t="s">
        <v>37</v>
      </c>
      <c r="AX140" s="11" t="s">
        <v>75</v>
      </c>
      <c r="AY140" s="211" t="s">
        <v>120</v>
      </c>
    </row>
    <row r="141" spans="2:51" s="11" customFormat="1" ht="13.5">
      <c r="B141" s="200"/>
      <c r="C141" s="201"/>
      <c r="D141" s="197" t="s">
        <v>131</v>
      </c>
      <c r="E141" s="213" t="s">
        <v>23</v>
      </c>
      <c r="F141" s="214" t="s">
        <v>212</v>
      </c>
      <c r="G141" s="201"/>
      <c r="H141" s="215">
        <v>232.75</v>
      </c>
      <c r="I141" s="206"/>
      <c r="J141" s="201"/>
      <c r="K141" s="201"/>
      <c r="L141" s="207"/>
      <c r="M141" s="208"/>
      <c r="N141" s="209"/>
      <c r="O141" s="209"/>
      <c r="P141" s="209"/>
      <c r="Q141" s="209"/>
      <c r="R141" s="209"/>
      <c r="S141" s="209"/>
      <c r="T141" s="210"/>
      <c r="AT141" s="211" t="s">
        <v>131</v>
      </c>
      <c r="AU141" s="211" t="s">
        <v>86</v>
      </c>
      <c r="AV141" s="11" t="s">
        <v>86</v>
      </c>
      <c r="AW141" s="11" t="s">
        <v>37</v>
      </c>
      <c r="AX141" s="11" t="s">
        <v>75</v>
      </c>
      <c r="AY141" s="211" t="s">
        <v>120</v>
      </c>
    </row>
    <row r="142" spans="2:51" s="12" customFormat="1" ht="13.5">
      <c r="B142" s="216"/>
      <c r="C142" s="217"/>
      <c r="D142" s="197" t="s">
        <v>131</v>
      </c>
      <c r="E142" s="218" t="s">
        <v>23</v>
      </c>
      <c r="F142" s="219" t="s">
        <v>169</v>
      </c>
      <c r="G142" s="217"/>
      <c r="H142" s="220">
        <v>698.25</v>
      </c>
      <c r="I142" s="221"/>
      <c r="J142" s="217"/>
      <c r="K142" s="217"/>
      <c r="L142" s="222"/>
      <c r="M142" s="223"/>
      <c r="N142" s="224"/>
      <c r="O142" s="224"/>
      <c r="P142" s="224"/>
      <c r="Q142" s="224"/>
      <c r="R142" s="224"/>
      <c r="S142" s="224"/>
      <c r="T142" s="225"/>
      <c r="AT142" s="226" t="s">
        <v>131</v>
      </c>
      <c r="AU142" s="226" t="s">
        <v>86</v>
      </c>
      <c r="AV142" s="12" t="s">
        <v>127</v>
      </c>
      <c r="AW142" s="12" t="s">
        <v>37</v>
      </c>
      <c r="AX142" s="12" t="s">
        <v>10</v>
      </c>
      <c r="AY142" s="226" t="s">
        <v>120</v>
      </c>
    </row>
    <row r="143" spans="2:63" s="10" customFormat="1" ht="29.85" customHeight="1">
      <c r="B143" s="168"/>
      <c r="C143" s="169"/>
      <c r="D143" s="182" t="s">
        <v>74</v>
      </c>
      <c r="E143" s="183" t="s">
        <v>236</v>
      </c>
      <c r="F143" s="183" t="s">
        <v>237</v>
      </c>
      <c r="G143" s="169"/>
      <c r="H143" s="169"/>
      <c r="I143" s="172"/>
      <c r="J143" s="184">
        <f>BK143</f>
        <v>0</v>
      </c>
      <c r="K143" s="169"/>
      <c r="L143" s="174"/>
      <c r="M143" s="175"/>
      <c r="N143" s="176"/>
      <c r="O143" s="176"/>
      <c r="P143" s="177">
        <f>SUM(P144:P159)</f>
        <v>0</v>
      </c>
      <c r="Q143" s="176"/>
      <c r="R143" s="177">
        <f>SUM(R144:R159)</f>
        <v>0</v>
      </c>
      <c r="S143" s="176"/>
      <c r="T143" s="178">
        <f>SUM(T144:T159)</f>
        <v>0</v>
      </c>
      <c r="AR143" s="179" t="s">
        <v>10</v>
      </c>
      <c r="AT143" s="180" t="s">
        <v>74</v>
      </c>
      <c r="AU143" s="180" t="s">
        <v>10</v>
      </c>
      <c r="AY143" s="179" t="s">
        <v>120</v>
      </c>
      <c r="BK143" s="181">
        <f>SUM(BK144:BK159)</f>
        <v>0</v>
      </c>
    </row>
    <row r="144" spans="2:65" s="1" customFormat="1" ht="31.5" customHeight="1">
      <c r="B144" s="38"/>
      <c r="C144" s="185" t="s">
        <v>9</v>
      </c>
      <c r="D144" s="185" t="s">
        <v>122</v>
      </c>
      <c r="E144" s="186" t="s">
        <v>238</v>
      </c>
      <c r="F144" s="187" t="s">
        <v>239</v>
      </c>
      <c r="G144" s="188" t="s">
        <v>165</v>
      </c>
      <c r="H144" s="189">
        <v>120.324</v>
      </c>
      <c r="I144" s="190"/>
      <c r="J144" s="191">
        <f>ROUND(I144*H144,0)</f>
        <v>0</v>
      </c>
      <c r="K144" s="187" t="s">
        <v>126</v>
      </c>
      <c r="L144" s="58"/>
      <c r="M144" s="192" t="s">
        <v>23</v>
      </c>
      <c r="N144" s="193" t="s">
        <v>46</v>
      </c>
      <c r="O144" s="39"/>
      <c r="P144" s="194">
        <f>O144*H144</f>
        <v>0</v>
      </c>
      <c r="Q144" s="194">
        <v>0</v>
      </c>
      <c r="R144" s="194">
        <f>Q144*H144</f>
        <v>0</v>
      </c>
      <c r="S144" s="194">
        <v>0</v>
      </c>
      <c r="T144" s="195">
        <f>S144*H144</f>
        <v>0</v>
      </c>
      <c r="AR144" s="22" t="s">
        <v>127</v>
      </c>
      <c r="AT144" s="22" t="s">
        <v>122</v>
      </c>
      <c r="AU144" s="22" t="s">
        <v>86</v>
      </c>
      <c r="AY144" s="22" t="s">
        <v>120</v>
      </c>
      <c r="BE144" s="196">
        <f>IF(N144="základní",J144,0)</f>
        <v>0</v>
      </c>
      <c r="BF144" s="196">
        <f>IF(N144="snížená",J144,0)</f>
        <v>0</v>
      </c>
      <c r="BG144" s="196">
        <f>IF(N144="zákl. přenesená",J144,0)</f>
        <v>0</v>
      </c>
      <c r="BH144" s="196">
        <f>IF(N144="sníž. přenesená",J144,0)</f>
        <v>0</v>
      </c>
      <c r="BI144" s="196">
        <f>IF(N144="nulová",J144,0)</f>
        <v>0</v>
      </c>
      <c r="BJ144" s="22" t="s">
        <v>10</v>
      </c>
      <c r="BK144" s="196">
        <f>ROUND(I144*H144,0)</f>
        <v>0</v>
      </c>
      <c r="BL144" s="22" t="s">
        <v>127</v>
      </c>
      <c r="BM144" s="22" t="s">
        <v>240</v>
      </c>
    </row>
    <row r="145" spans="2:47" s="1" customFormat="1" ht="94.5">
      <c r="B145" s="38"/>
      <c r="C145" s="60"/>
      <c r="D145" s="197" t="s">
        <v>129</v>
      </c>
      <c r="E145" s="60"/>
      <c r="F145" s="198" t="s">
        <v>241</v>
      </c>
      <c r="G145" s="60"/>
      <c r="H145" s="60"/>
      <c r="I145" s="155"/>
      <c r="J145" s="60"/>
      <c r="K145" s="60"/>
      <c r="L145" s="58"/>
      <c r="M145" s="199"/>
      <c r="N145" s="39"/>
      <c r="O145" s="39"/>
      <c r="P145" s="39"/>
      <c r="Q145" s="39"/>
      <c r="R145" s="39"/>
      <c r="S145" s="39"/>
      <c r="T145" s="75"/>
      <c r="AT145" s="22" t="s">
        <v>129</v>
      </c>
      <c r="AU145" s="22" t="s">
        <v>86</v>
      </c>
    </row>
    <row r="146" spans="2:51" s="11" customFormat="1" ht="13.5">
      <c r="B146" s="200"/>
      <c r="C146" s="201"/>
      <c r="D146" s="197" t="s">
        <v>131</v>
      </c>
      <c r="E146" s="213" t="s">
        <v>23</v>
      </c>
      <c r="F146" s="214" t="s">
        <v>242</v>
      </c>
      <c r="G146" s="201"/>
      <c r="H146" s="215">
        <v>5.504</v>
      </c>
      <c r="I146" s="206"/>
      <c r="J146" s="201"/>
      <c r="K146" s="201"/>
      <c r="L146" s="207"/>
      <c r="M146" s="208"/>
      <c r="N146" s="209"/>
      <c r="O146" s="209"/>
      <c r="P146" s="209"/>
      <c r="Q146" s="209"/>
      <c r="R146" s="209"/>
      <c r="S146" s="209"/>
      <c r="T146" s="210"/>
      <c r="AT146" s="211" t="s">
        <v>131</v>
      </c>
      <c r="AU146" s="211" t="s">
        <v>86</v>
      </c>
      <c r="AV146" s="11" t="s">
        <v>86</v>
      </c>
      <c r="AW146" s="11" t="s">
        <v>37</v>
      </c>
      <c r="AX146" s="11" t="s">
        <v>75</v>
      </c>
      <c r="AY146" s="211" t="s">
        <v>120</v>
      </c>
    </row>
    <row r="147" spans="2:51" s="11" customFormat="1" ht="13.5">
      <c r="B147" s="200"/>
      <c r="C147" s="201"/>
      <c r="D147" s="197" t="s">
        <v>131</v>
      </c>
      <c r="E147" s="213" t="s">
        <v>23</v>
      </c>
      <c r="F147" s="214" t="s">
        <v>168</v>
      </c>
      <c r="G147" s="201"/>
      <c r="H147" s="215">
        <v>114.82</v>
      </c>
      <c r="I147" s="206"/>
      <c r="J147" s="201"/>
      <c r="K147" s="201"/>
      <c r="L147" s="207"/>
      <c r="M147" s="208"/>
      <c r="N147" s="209"/>
      <c r="O147" s="209"/>
      <c r="P147" s="209"/>
      <c r="Q147" s="209"/>
      <c r="R147" s="209"/>
      <c r="S147" s="209"/>
      <c r="T147" s="210"/>
      <c r="AT147" s="211" t="s">
        <v>131</v>
      </c>
      <c r="AU147" s="211" t="s">
        <v>86</v>
      </c>
      <c r="AV147" s="11" t="s">
        <v>86</v>
      </c>
      <c r="AW147" s="11" t="s">
        <v>37</v>
      </c>
      <c r="AX147" s="11" t="s">
        <v>75</v>
      </c>
      <c r="AY147" s="211" t="s">
        <v>120</v>
      </c>
    </row>
    <row r="148" spans="2:51" s="12" customFormat="1" ht="13.5">
      <c r="B148" s="216"/>
      <c r="C148" s="217"/>
      <c r="D148" s="202" t="s">
        <v>131</v>
      </c>
      <c r="E148" s="227" t="s">
        <v>23</v>
      </c>
      <c r="F148" s="228" t="s">
        <v>169</v>
      </c>
      <c r="G148" s="217"/>
      <c r="H148" s="229">
        <v>120.324</v>
      </c>
      <c r="I148" s="221"/>
      <c r="J148" s="217"/>
      <c r="K148" s="217"/>
      <c r="L148" s="222"/>
      <c r="M148" s="223"/>
      <c r="N148" s="224"/>
      <c r="O148" s="224"/>
      <c r="P148" s="224"/>
      <c r="Q148" s="224"/>
      <c r="R148" s="224"/>
      <c r="S148" s="224"/>
      <c r="T148" s="225"/>
      <c r="AT148" s="226" t="s">
        <v>131</v>
      </c>
      <c r="AU148" s="226" t="s">
        <v>86</v>
      </c>
      <c r="AV148" s="12" t="s">
        <v>127</v>
      </c>
      <c r="AW148" s="12" t="s">
        <v>37</v>
      </c>
      <c r="AX148" s="12" t="s">
        <v>10</v>
      </c>
      <c r="AY148" s="226" t="s">
        <v>120</v>
      </c>
    </row>
    <row r="149" spans="2:65" s="1" customFormat="1" ht="31.5" customHeight="1">
      <c r="B149" s="38"/>
      <c r="C149" s="185" t="s">
        <v>243</v>
      </c>
      <c r="D149" s="185" t="s">
        <v>122</v>
      </c>
      <c r="E149" s="186" t="s">
        <v>244</v>
      </c>
      <c r="F149" s="187" t="s">
        <v>245</v>
      </c>
      <c r="G149" s="188" t="s">
        <v>165</v>
      </c>
      <c r="H149" s="189">
        <v>4451.988</v>
      </c>
      <c r="I149" s="190"/>
      <c r="J149" s="191">
        <f>ROUND(I149*H149,0)</f>
        <v>0</v>
      </c>
      <c r="K149" s="187" t="s">
        <v>126</v>
      </c>
      <c r="L149" s="58"/>
      <c r="M149" s="192" t="s">
        <v>23</v>
      </c>
      <c r="N149" s="193" t="s">
        <v>46</v>
      </c>
      <c r="O149" s="39"/>
      <c r="P149" s="194">
        <f>O149*H149</f>
        <v>0</v>
      </c>
      <c r="Q149" s="194">
        <v>0</v>
      </c>
      <c r="R149" s="194">
        <f>Q149*H149</f>
        <v>0</v>
      </c>
      <c r="S149" s="194">
        <v>0</v>
      </c>
      <c r="T149" s="195">
        <f>S149*H149</f>
        <v>0</v>
      </c>
      <c r="AR149" s="22" t="s">
        <v>127</v>
      </c>
      <c r="AT149" s="22" t="s">
        <v>122</v>
      </c>
      <c r="AU149" s="22" t="s">
        <v>86</v>
      </c>
      <c r="AY149" s="22" t="s">
        <v>120</v>
      </c>
      <c r="BE149" s="196">
        <f>IF(N149="základní",J149,0)</f>
        <v>0</v>
      </c>
      <c r="BF149" s="196">
        <f>IF(N149="snížená",J149,0)</f>
        <v>0</v>
      </c>
      <c r="BG149" s="196">
        <f>IF(N149="zákl. přenesená",J149,0)</f>
        <v>0</v>
      </c>
      <c r="BH149" s="196">
        <f>IF(N149="sníž. přenesená",J149,0)</f>
        <v>0</v>
      </c>
      <c r="BI149" s="196">
        <f>IF(N149="nulová",J149,0)</f>
        <v>0</v>
      </c>
      <c r="BJ149" s="22" t="s">
        <v>10</v>
      </c>
      <c r="BK149" s="196">
        <f>ROUND(I149*H149,0)</f>
        <v>0</v>
      </c>
      <c r="BL149" s="22" t="s">
        <v>127</v>
      </c>
      <c r="BM149" s="22" t="s">
        <v>246</v>
      </c>
    </row>
    <row r="150" spans="2:47" s="1" customFormat="1" ht="94.5">
      <c r="B150" s="38"/>
      <c r="C150" s="60"/>
      <c r="D150" s="197" t="s">
        <v>129</v>
      </c>
      <c r="E150" s="60"/>
      <c r="F150" s="198" t="s">
        <v>241</v>
      </c>
      <c r="G150" s="60"/>
      <c r="H150" s="60"/>
      <c r="I150" s="155"/>
      <c r="J150" s="60"/>
      <c r="K150" s="60"/>
      <c r="L150" s="58"/>
      <c r="M150" s="199"/>
      <c r="N150" s="39"/>
      <c r="O150" s="39"/>
      <c r="P150" s="39"/>
      <c r="Q150" s="39"/>
      <c r="R150" s="39"/>
      <c r="S150" s="39"/>
      <c r="T150" s="75"/>
      <c r="AT150" s="22" t="s">
        <v>129</v>
      </c>
      <c r="AU150" s="22" t="s">
        <v>86</v>
      </c>
    </row>
    <row r="151" spans="2:51" s="11" customFormat="1" ht="13.5">
      <c r="B151" s="200"/>
      <c r="C151" s="201"/>
      <c r="D151" s="197" t="s">
        <v>131</v>
      </c>
      <c r="E151" s="213" t="s">
        <v>23</v>
      </c>
      <c r="F151" s="214" t="s">
        <v>242</v>
      </c>
      <c r="G151" s="201"/>
      <c r="H151" s="215">
        <v>5.504</v>
      </c>
      <c r="I151" s="206"/>
      <c r="J151" s="201"/>
      <c r="K151" s="201"/>
      <c r="L151" s="207"/>
      <c r="M151" s="208"/>
      <c r="N151" s="209"/>
      <c r="O151" s="209"/>
      <c r="P151" s="209"/>
      <c r="Q151" s="209"/>
      <c r="R151" s="209"/>
      <c r="S151" s="209"/>
      <c r="T151" s="210"/>
      <c r="AT151" s="211" t="s">
        <v>131</v>
      </c>
      <c r="AU151" s="211" t="s">
        <v>86</v>
      </c>
      <c r="AV151" s="11" t="s">
        <v>86</v>
      </c>
      <c r="AW151" s="11" t="s">
        <v>37</v>
      </c>
      <c r="AX151" s="11" t="s">
        <v>75</v>
      </c>
      <c r="AY151" s="211" t="s">
        <v>120</v>
      </c>
    </row>
    <row r="152" spans="2:51" s="11" customFormat="1" ht="13.5">
      <c r="B152" s="200"/>
      <c r="C152" s="201"/>
      <c r="D152" s="197" t="s">
        <v>131</v>
      </c>
      <c r="E152" s="213" t="s">
        <v>23</v>
      </c>
      <c r="F152" s="214" t="s">
        <v>168</v>
      </c>
      <c r="G152" s="201"/>
      <c r="H152" s="215">
        <v>114.82</v>
      </c>
      <c r="I152" s="206"/>
      <c r="J152" s="201"/>
      <c r="K152" s="201"/>
      <c r="L152" s="207"/>
      <c r="M152" s="208"/>
      <c r="N152" s="209"/>
      <c r="O152" s="209"/>
      <c r="P152" s="209"/>
      <c r="Q152" s="209"/>
      <c r="R152" s="209"/>
      <c r="S152" s="209"/>
      <c r="T152" s="210"/>
      <c r="AT152" s="211" t="s">
        <v>131</v>
      </c>
      <c r="AU152" s="211" t="s">
        <v>86</v>
      </c>
      <c r="AV152" s="11" t="s">
        <v>86</v>
      </c>
      <c r="AW152" s="11" t="s">
        <v>37</v>
      </c>
      <c r="AX152" s="11" t="s">
        <v>75</v>
      </c>
      <c r="AY152" s="211" t="s">
        <v>120</v>
      </c>
    </row>
    <row r="153" spans="2:51" s="12" customFormat="1" ht="13.5">
      <c r="B153" s="216"/>
      <c r="C153" s="217"/>
      <c r="D153" s="197" t="s">
        <v>131</v>
      </c>
      <c r="E153" s="218" t="s">
        <v>23</v>
      </c>
      <c r="F153" s="219" t="s">
        <v>169</v>
      </c>
      <c r="G153" s="217"/>
      <c r="H153" s="220">
        <v>120.324</v>
      </c>
      <c r="I153" s="221"/>
      <c r="J153" s="217"/>
      <c r="K153" s="217"/>
      <c r="L153" s="222"/>
      <c r="M153" s="223"/>
      <c r="N153" s="224"/>
      <c r="O153" s="224"/>
      <c r="P153" s="224"/>
      <c r="Q153" s="224"/>
      <c r="R153" s="224"/>
      <c r="S153" s="224"/>
      <c r="T153" s="225"/>
      <c r="AT153" s="226" t="s">
        <v>131</v>
      </c>
      <c r="AU153" s="226" t="s">
        <v>86</v>
      </c>
      <c r="AV153" s="12" t="s">
        <v>127</v>
      </c>
      <c r="AW153" s="12" t="s">
        <v>37</v>
      </c>
      <c r="AX153" s="12" t="s">
        <v>10</v>
      </c>
      <c r="AY153" s="226" t="s">
        <v>120</v>
      </c>
    </row>
    <row r="154" spans="2:51" s="11" customFormat="1" ht="13.5">
      <c r="B154" s="200"/>
      <c r="C154" s="201"/>
      <c r="D154" s="202" t="s">
        <v>131</v>
      </c>
      <c r="E154" s="201"/>
      <c r="F154" s="204" t="s">
        <v>247</v>
      </c>
      <c r="G154" s="201"/>
      <c r="H154" s="205">
        <v>4451.988</v>
      </c>
      <c r="I154" s="206"/>
      <c r="J154" s="201"/>
      <c r="K154" s="201"/>
      <c r="L154" s="207"/>
      <c r="M154" s="208"/>
      <c r="N154" s="209"/>
      <c r="O154" s="209"/>
      <c r="P154" s="209"/>
      <c r="Q154" s="209"/>
      <c r="R154" s="209"/>
      <c r="S154" s="209"/>
      <c r="T154" s="210"/>
      <c r="AT154" s="211" t="s">
        <v>131</v>
      </c>
      <c r="AU154" s="211" t="s">
        <v>86</v>
      </c>
      <c r="AV154" s="11" t="s">
        <v>86</v>
      </c>
      <c r="AW154" s="11" t="s">
        <v>6</v>
      </c>
      <c r="AX154" s="11" t="s">
        <v>10</v>
      </c>
      <c r="AY154" s="211" t="s">
        <v>120</v>
      </c>
    </row>
    <row r="155" spans="2:65" s="1" customFormat="1" ht="22.5" customHeight="1">
      <c r="B155" s="38"/>
      <c r="C155" s="185" t="s">
        <v>248</v>
      </c>
      <c r="D155" s="185" t="s">
        <v>122</v>
      </c>
      <c r="E155" s="186" t="s">
        <v>249</v>
      </c>
      <c r="F155" s="187" t="s">
        <v>250</v>
      </c>
      <c r="G155" s="188" t="s">
        <v>165</v>
      </c>
      <c r="H155" s="189">
        <v>120.324</v>
      </c>
      <c r="I155" s="190"/>
      <c r="J155" s="191">
        <f>ROUND(I155*H155,0)</f>
        <v>0</v>
      </c>
      <c r="K155" s="187" t="s">
        <v>126</v>
      </c>
      <c r="L155" s="58"/>
      <c r="M155" s="192" t="s">
        <v>23</v>
      </c>
      <c r="N155" s="193" t="s">
        <v>46</v>
      </c>
      <c r="O155" s="39"/>
      <c r="P155" s="194">
        <f>O155*H155</f>
        <v>0</v>
      </c>
      <c r="Q155" s="194">
        <v>0</v>
      </c>
      <c r="R155" s="194">
        <f>Q155*H155</f>
        <v>0</v>
      </c>
      <c r="S155" s="194">
        <v>0</v>
      </c>
      <c r="T155" s="195">
        <f>S155*H155</f>
        <v>0</v>
      </c>
      <c r="AR155" s="22" t="s">
        <v>127</v>
      </c>
      <c r="AT155" s="22" t="s">
        <v>122</v>
      </c>
      <c r="AU155" s="22" t="s">
        <v>86</v>
      </c>
      <c r="AY155" s="22" t="s">
        <v>120</v>
      </c>
      <c r="BE155" s="196">
        <f>IF(N155="základní",J155,0)</f>
        <v>0</v>
      </c>
      <c r="BF155" s="196">
        <f>IF(N155="snížená",J155,0)</f>
        <v>0</v>
      </c>
      <c r="BG155" s="196">
        <f>IF(N155="zákl. přenesená",J155,0)</f>
        <v>0</v>
      </c>
      <c r="BH155" s="196">
        <f>IF(N155="sníž. přenesená",J155,0)</f>
        <v>0</v>
      </c>
      <c r="BI155" s="196">
        <f>IF(N155="nulová",J155,0)</f>
        <v>0</v>
      </c>
      <c r="BJ155" s="22" t="s">
        <v>10</v>
      </c>
      <c r="BK155" s="196">
        <f>ROUND(I155*H155,0)</f>
        <v>0</v>
      </c>
      <c r="BL155" s="22" t="s">
        <v>127</v>
      </c>
      <c r="BM155" s="22" t="s">
        <v>251</v>
      </c>
    </row>
    <row r="156" spans="2:47" s="1" customFormat="1" ht="40.5">
      <c r="B156" s="38"/>
      <c r="C156" s="60"/>
      <c r="D156" s="202" t="s">
        <v>129</v>
      </c>
      <c r="E156" s="60"/>
      <c r="F156" s="212" t="s">
        <v>252</v>
      </c>
      <c r="G156" s="60"/>
      <c r="H156" s="60"/>
      <c r="I156" s="155"/>
      <c r="J156" s="60"/>
      <c r="K156" s="60"/>
      <c r="L156" s="58"/>
      <c r="M156" s="199"/>
      <c r="N156" s="39"/>
      <c r="O156" s="39"/>
      <c r="P156" s="39"/>
      <c r="Q156" s="39"/>
      <c r="R156" s="39"/>
      <c r="S156" s="39"/>
      <c r="T156" s="75"/>
      <c r="AT156" s="22" t="s">
        <v>129</v>
      </c>
      <c r="AU156" s="22" t="s">
        <v>86</v>
      </c>
    </row>
    <row r="157" spans="2:65" s="1" customFormat="1" ht="22.5" customHeight="1">
      <c r="B157" s="38"/>
      <c r="C157" s="185" t="s">
        <v>253</v>
      </c>
      <c r="D157" s="185" t="s">
        <v>122</v>
      </c>
      <c r="E157" s="186" t="s">
        <v>254</v>
      </c>
      <c r="F157" s="187" t="s">
        <v>255</v>
      </c>
      <c r="G157" s="188" t="s">
        <v>165</v>
      </c>
      <c r="H157" s="189">
        <v>5.504</v>
      </c>
      <c r="I157" s="190"/>
      <c r="J157" s="191">
        <f>ROUND(I157*H157,0)</f>
        <v>0</v>
      </c>
      <c r="K157" s="187" t="s">
        <v>126</v>
      </c>
      <c r="L157" s="58"/>
      <c r="M157" s="192" t="s">
        <v>23</v>
      </c>
      <c r="N157" s="193" t="s">
        <v>46</v>
      </c>
      <c r="O157" s="39"/>
      <c r="P157" s="194">
        <f>O157*H157</f>
        <v>0</v>
      </c>
      <c r="Q157" s="194">
        <v>0</v>
      </c>
      <c r="R157" s="194">
        <f>Q157*H157</f>
        <v>0</v>
      </c>
      <c r="S157" s="194">
        <v>0</v>
      </c>
      <c r="T157" s="195">
        <f>S157*H157</f>
        <v>0</v>
      </c>
      <c r="AR157" s="22" t="s">
        <v>127</v>
      </c>
      <c r="AT157" s="22" t="s">
        <v>122</v>
      </c>
      <c r="AU157" s="22" t="s">
        <v>86</v>
      </c>
      <c r="AY157" s="22" t="s">
        <v>120</v>
      </c>
      <c r="BE157" s="196">
        <f>IF(N157="základní",J157,0)</f>
        <v>0</v>
      </c>
      <c r="BF157" s="196">
        <f>IF(N157="snížená",J157,0)</f>
        <v>0</v>
      </c>
      <c r="BG157" s="196">
        <f>IF(N157="zákl. přenesená",J157,0)</f>
        <v>0</v>
      </c>
      <c r="BH157" s="196">
        <f>IF(N157="sníž. přenesená",J157,0)</f>
        <v>0</v>
      </c>
      <c r="BI157" s="196">
        <f>IF(N157="nulová",J157,0)</f>
        <v>0</v>
      </c>
      <c r="BJ157" s="22" t="s">
        <v>10</v>
      </c>
      <c r="BK157" s="196">
        <f>ROUND(I157*H157,0)</f>
        <v>0</v>
      </c>
      <c r="BL157" s="22" t="s">
        <v>127</v>
      </c>
      <c r="BM157" s="22" t="s">
        <v>256</v>
      </c>
    </row>
    <row r="158" spans="2:47" s="1" customFormat="1" ht="67.5">
      <c r="B158" s="38"/>
      <c r="C158" s="60"/>
      <c r="D158" s="197" t="s">
        <v>129</v>
      </c>
      <c r="E158" s="60"/>
      <c r="F158" s="198" t="s">
        <v>257</v>
      </c>
      <c r="G158" s="60"/>
      <c r="H158" s="60"/>
      <c r="I158" s="155"/>
      <c r="J158" s="60"/>
      <c r="K158" s="60"/>
      <c r="L158" s="58"/>
      <c r="M158" s="199"/>
      <c r="N158" s="39"/>
      <c r="O158" s="39"/>
      <c r="P158" s="39"/>
      <c r="Q158" s="39"/>
      <c r="R158" s="39"/>
      <c r="S158" s="39"/>
      <c r="T158" s="75"/>
      <c r="AT158" s="22" t="s">
        <v>129</v>
      </c>
      <c r="AU158" s="22" t="s">
        <v>86</v>
      </c>
    </row>
    <row r="159" spans="2:51" s="11" customFormat="1" ht="13.5">
      <c r="B159" s="200"/>
      <c r="C159" s="201"/>
      <c r="D159" s="197" t="s">
        <v>131</v>
      </c>
      <c r="E159" s="213" t="s">
        <v>23</v>
      </c>
      <c r="F159" s="214" t="s">
        <v>242</v>
      </c>
      <c r="G159" s="201"/>
      <c r="H159" s="215">
        <v>5.504</v>
      </c>
      <c r="I159" s="206"/>
      <c r="J159" s="201"/>
      <c r="K159" s="201"/>
      <c r="L159" s="207"/>
      <c r="M159" s="208"/>
      <c r="N159" s="209"/>
      <c r="O159" s="209"/>
      <c r="P159" s="209"/>
      <c r="Q159" s="209"/>
      <c r="R159" s="209"/>
      <c r="S159" s="209"/>
      <c r="T159" s="210"/>
      <c r="AT159" s="211" t="s">
        <v>131</v>
      </c>
      <c r="AU159" s="211" t="s">
        <v>86</v>
      </c>
      <c r="AV159" s="11" t="s">
        <v>86</v>
      </c>
      <c r="AW159" s="11" t="s">
        <v>37</v>
      </c>
      <c r="AX159" s="11" t="s">
        <v>10</v>
      </c>
      <c r="AY159" s="211" t="s">
        <v>120</v>
      </c>
    </row>
    <row r="160" spans="2:63" s="10" customFormat="1" ht="29.85" customHeight="1">
      <c r="B160" s="168"/>
      <c r="C160" s="169"/>
      <c r="D160" s="182" t="s">
        <v>74</v>
      </c>
      <c r="E160" s="183" t="s">
        <v>258</v>
      </c>
      <c r="F160" s="183" t="s">
        <v>259</v>
      </c>
      <c r="G160" s="169"/>
      <c r="H160" s="169"/>
      <c r="I160" s="172"/>
      <c r="J160" s="184">
        <f>BK160</f>
        <v>0</v>
      </c>
      <c r="K160" s="169"/>
      <c r="L160" s="174"/>
      <c r="M160" s="175"/>
      <c r="N160" s="176"/>
      <c r="O160" s="176"/>
      <c r="P160" s="177">
        <f>SUM(P161:P162)</f>
        <v>0</v>
      </c>
      <c r="Q160" s="176"/>
      <c r="R160" s="177">
        <f>SUM(R161:R162)</f>
        <v>0</v>
      </c>
      <c r="S160" s="176"/>
      <c r="T160" s="178">
        <f>SUM(T161:T162)</f>
        <v>0</v>
      </c>
      <c r="AR160" s="179" t="s">
        <v>10</v>
      </c>
      <c r="AT160" s="180" t="s">
        <v>74</v>
      </c>
      <c r="AU160" s="180" t="s">
        <v>10</v>
      </c>
      <c r="AY160" s="179" t="s">
        <v>120</v>
      </c>
      <c r="BK160" s="181">
        <f>SUM(BK161:BK162)</f>
        <v>0</v>
      </c>
    </row>
    <row r="161" spans="2:65" s="1" customFormat="1" ht="31.5" customHeight="1">
      <c r="B161" s="38"/>
      <c r="C161" s="185" t="s">
        <v>260</v>
      </c>
      <c r="D161" s="185" t="s">
        <v>122</v>
      </c>
      <c r="E161" s="186" t="s">
        <v>261</v>
      </c>
      <c r="F161" s="187" t="s">
        <v>262</v>
      </c>
      <c r="G161" s="188" t="s">
        <v>165</v>
      </c>
      <c r="H161" s="189">
        <v>60.146</v>
      </c>
      <c r="I161" s="190"/>
      <c r="J161" s="191">
        <f>ROUND(I161*H161,0)</f>
        <v>0</v>
      </c>
      <c r="K161" s="187" t="s">
        <v>126</v>
      </c>
      <c r="L161" s="58"/>
      <c r="M161" s="192" t="s">
        <v>23</v>
      </c>
      <c r="N161" s="193" t="s">
        <v>46</v>
      </c>
      <c r="O161" s="39"/>
      <c r="P161" s="194">
        <f>O161*H161</f>
        <v>0</v>
      </c>
      <c r="Q161" s="194">
        <v>0</v>
      </c>
      <c r="R161" s="194">
        <f>Q161*H161</f>
        <v>0</v>
      </c>
      <c r="S161" s="194">
        <v>0</v>
      </c>
      <c r="T161" s="195">
        <f>S161*H161</f>
        <v>0</v>
      </c>
      <c r="AR161" s="22" t="s">
        <v>127</v>
      </c>
      <c r="AT161" s="22" t="s">
        <v>122</v>
      </c>
      <c r="AU161" s="22" t="s">
        <v>86</v>
      </c>
      <c r="AY161" s="22" t="s">
        <v>120</v>
      </c>
      <c r="BE161" s="196">
        <f>IF(N161="základní",J161,0)</f>
        <v>0</v>
      </c>
      <c r="BF161" s="196">
        <f>IF(N161="snížená",J161,0)</f>
        <v>0</v>
      </c>
      <c r="BG161" s="196">
        <f>IF(N161="zákl. přenesená",J161,0)</f>
        <v>0</v>
      </c>
      <c r="BH161" s="196">
        <f>IF(N161="sníž. přenesená",J161,0)</f>
        <v>0</v>
      </c>
      <c r="BI161" s="196">
        <f>IF(N161="nulová",J161,0)</f>
        <v>0</v>
      </c>
      <c r="BJ161" s="22" t="s">
        <v>10</v>
      </c>
      <c r="BK161" s="196">
        <f>ROUND(I161*H161,0)</f>
        <v>0</v>
      </c>
      <c r="BL161" s="22" t="s">
        <v>127</v>
      </c>
      <c r="BM161" s="22" t="s">
        <v>263</v>
      </c>
    </row>
    <row r="162" spans="2:47" s="1" customFormat="1" ht="27">
      <c r="B162" s="38"/>
      <c r="C162" s="60"/>
      <c r="D162" s="197" t="s">
        <v>129</v>
      </c>
      <c r="E162" s="60"/>
      <c r="F162" s="198" t="s">
        <v>264</v>
      </c>
      <c r="G162" s="60"/>
      <c r="H162" s="60"/>
      <c r="I162" s="155"/>
      <c r="J162" s="60"/>
      <c r="K162" s="60"/>
      <c r="L162" s="58"/>
      <c r="M162" s="199"/>
      <c r="N162" s="39"/>
      <c r="O162" s="39"/>
      <c r="P162" s="39"/>
      <c r="Q162" s="39"/>
      <c r="R162" s="39"/>
      <c r="S162" s="39"/>
      <c r="T162" s="75"/>
      <c r="AT162" s="22" t="s">
        <v>129</v>
      </c>
      <c r="AU162" s="22" t="s">
        <v>86</v>
      </c>
    </row>
    <row r="163" spans="2:63" s="10" customFormat="1" ht="37.35" customHeight="1">
      <c r="B163" s="168"/>
      <c r="C163" s="169"/>
      <c r="D163" s="170" t="s">
        <v>74</v>
      </c>
      <c r="E163" s="171" t="s">
        <v>265</v>
      </c>
      <c r="F163" s="171" t="s">
        <v>266</v>
      </c>
      <c r="G163" s="169"/>
      <c r="H163" s="169"/>
      <c r="I163" s="172"/>
      <c r="J163" s="173">
        <f>BK163</f>
        <v>0</v>
      </c>
      <c r="K163" s="169"/>
      <c r="L163" s="174"/>
      <c r="M163" s="175"/>
      <c r="N163" s="176"/>
      <c r="O163" s="176"/>
      <c r="P163" s="177">
        <f>P164+P166+P168</f>
        <v>0</v>
      </c>
      <c r="Q163" s="176"/>
      <c r="R163" s="177">
        <f>R164+R166+R168</f>
        <v>0</v>
      </c>
      <c r="S163" s="176"/>
      <c r="T163" s="178">
        <f>T164+T166+T168</f>
        <v>0</v>
      </c>
      <c r="AR163" s="179" t="s">
        <v>147</v>
      </c>
      <c r="AT163" s="180" t="s">
        <v>74</v>
      </c>
      <c r="AU163" s="180" t="s">
        <v>75</v>
      </c>
      <c r="AY163" s="179" t="s">
        <v>120</v>
      </c>
      <c r="BK163" s="181">
        <f>BK164+BK166+BK168</f>
        <v>0</v>
      </c>
    </row>
    <row r="164" spans="2:63" s="10" customFormat="1" ht="19.9" customHeight="1">
      <c r="B164" s="168"/>
      <c r="C164" s="169"/>
      <c r="D164" s="182" t="s">
        <v>74</v>
      </c>
      <c r="E164" s="183" t="s">
        <v>267</v>
      </c>
      <c r="F164" s="183" t="s">
        <v>268</v>
      </c>
      <c r="G164" s="169"/>
      <c r="H164" s="169"/>
      <c r="I164" s="172"/>
      <c r="J164" s="184">
        <f>BK164</f>
        <v>0</v>
      </c>
      <c r="K164" s="169"/>
      <c r="L164" s="174"/>
      <c r="M164" s="175"/>
      <c r="N164" s="176"/>
      <c r="O164" s="176"/>
      <c r="P164" s="177">
        <f>P165</f>
        <v>0</v>
      </c>
      <c r="Q164" s="176"/>
      <c r="R164" s="177">
        <f>R165</f>
        <v>0</v>
      </c>
      <c r="S164" s="176"/>
      <c r="T164" s="178">
        <f>T165</f>
        <v>0</v>
      </c>
      <c r="AR164" s="179" t="s">
        <v>147</v>
      </c>
      <c r="AT164" s="180" t="s">
        <v>74</v>
      </c>
      <c r="AU164" s="180" t="s">
        <v>10</v>
      </c>
      <c r="AY164" s="179" t="s">
        <v>120</v>
      </c>
      <c r="BK164" s="181">
        <f>BK165</f>
        <v>0</v>
      </c>
    </row>
    <row r="165" spans="2:65" s="1" customFormat="1" ht="31.5" customHeight="1">
      <c r="B165" s="38"/>
      <c r="C165" s="185" t="s">
        <v>269</v>
      </c>
      <c r="D165" s="185" t="s">
        <v>122</v>
      </c>
      <c r="E165" s="186" t="s">
        <v>270</v>
      </c>
      <c r="F165" s="187" t="s">
        <v>271</v>
      </c>
      <c r="G165" s="188" t="s">
        <v>272</v>
      </c>
      <c r="H165" s="189">
        <v>1</v>
      </c>
      <c r="I165" s="190"/>
      <c r="J165" s="191">
        <f>ROUND(I165*H165,0)</f>
        <v>0</v>
      </c>
      <c r="K165" s="187" t="s">
        <v>126</v>
      </c>
      <c r="L165" s="58"/>
      <c r="M165" s="192" t="s">
        <v>23</v>
      </c>
      <c r="N165" s="193" t="s">
        <v>46</v>
      </c>
      <c r="O165" s="39"/>
      <c r="P165" s="194">
        <f>O165*H165</f>
        <v>0</v>
      </c>
      <c r="Q165" s="194">
        <v>0</v>
      </c>
      <c r="R165" s="194">
        <f>Q165*H165</f>
        <v>0</v>
      </c>
      <c r="S165" s="194">
        <v>0</v>
      </c>
      <c r="T165" s="195">
        <f>S165*H165</f>
        <v>0</v>
      </c>
      <c r="AR165" s="22" t="s">
        <v>273</v>
      </c>
      <c r="AT165" s="22" t="s">
        <v>122</v>
      </c>
      <c r="AU165" s="22" t="s">
        <v>86</v>
      </c>
      <c r="AY165" s="22" t="s">
        <v>120</v>
      </c>
      <c r="BE165" s="196">
        <f>IF(N165="základní",J165,0)</f>
        <v>0</v>
      </c>
      <c r="BF165" s="196">
        <f>IF(N165="snížená",J165,0)</f>
        <v>0</v>
      </c>
      <c r="BG165" s="196">
        <f>IF(N165="zákl. přenesená",J165,0)</f>
        <v>0</v>
      </c>
      <c r="BH165" s="196">
        <f>IF(N165="sníž. přenesená",J165,0)</f>
        <v>0</v>
      </c>
      <c r="BI165" s="196">
        <f>IF(N165="nulová",J165,0)</f>
        <v>0</v>
      </c>
      <c r="BJ165" s="22" t="s">
        <v>10</v>
      </c>
      <c r="BK165" s="196">
        <f>ROUND(I165*H165,0)</f>
        <v>0</v>
      </c>
      <c r="BL165" s="22" t="s">
        <v>273</v>
      </c>
      <c r="BM165" s="22" t="s">
        <v>274</v>
      </c>
    </row>
    <row r="166" spans="2:63" s="10" customFormat="1" ht="29.85" customHeight="1">
      <c r="B166" s="168"/>
      <c r="C166" s="169"/>
      <c r="D166" s="182" t="s">
        <v>74</v>
      </c>
      <c r="E166" s="183" t="s">
        <v>275</v>
      </c>
      <c r="F166" s="183" t="s">
        <v>276</v>
      </c>
      <c r="G166" s="169"/>
      <c r="H166" s="169"/>
      <c r="I166" s="172"/>
      <c r="J166" s="184">
        <f>BK166</f>
        <v>0</v>
      </c>
      <c r="K166" s="169"/>
      <c r="L166" s="174"/>
      <c r="M166" s="175"/>
      <c r="N166" s="176"/>
      <c r="O166" s="176"/>
      <c r="P166" s="177">
        <f>P167</f>
        <v>0</v>
      </c>
      <c r="Q166" s="176"/>
      <c r="R166" s="177">
        <f>R167</f>
        <v>0</v>
      </c>
      <c r="S166" s="176"/>
      <c r="T166" s="178">
        <f>T167</f>
        <v>0</v>
      </c>
      <c r="AR166" s="179" t="s">
        <v>147</v>
      </c>
      <c r="AT166" s="180" t="s">
        <v>74</v>
      </c>
      <c r="AU166" s="180" t="s">
        <v>10</v>
      </c>
      <c r="AY166" s="179" t="s">
        <v>120</v>
      </c>
      <c r="BK166" s="181">
        <f>BK167</f>
        <v>0</v>
      </c>
    </row>
    <row r="167" spans="2:65" s="1" customFormat="1" ht="31.5" customHeight="1">
      <c r="B167" s="38"/>
      <c r="C167" s="185" t="s">
        <v>277</v>
      </c>
      <c r="D167" s="185" t="s">
        <v>122</v>
      </c>
      <c r="E167" s="186" t="s">
        <v>278</v>
      </c>
      <c r="F167" s="187" t="s">
        <v>279</v>
      </c>
      <c r="G167" s="188" t="s">
        <v>272</v>
      </c>
      <c r="H167" s="189">
        <v>1</v>
      </c>
      <c r="I167" s="190"/>
      <c r="J167" s="191">
        <f>ROUND(I167*H167,0)</f>
        <v>0</v>
      </c>
      <c r="K167" s="187" t="s">
        <v>126</v>
      </c>
      <c r="L167" s="58"/>
      <c r="M167" s="192" t="s">
        <v>23</v>
      </c>
      <c r="N167" s="193" t="s">
        <v>46</v>
      </c>
      <c r="O167" s="39"/>
      <c r="P167" s="194">
        <f>O167*H167</f>
        <v>0</v>
      </c>
      <c r="Q167" s="194">
        <v>0</v>
      </c>
      <c r="R167" s="194">
        <f>Q167*H167</f>
        <v>0</v>
      </c>
      <c r="S167" s="194">
        <v>0</v>
      </c>
      <c r="T167" s="195">
        <f>S167*H167</f>
        <v>0</v>
      </c>
      <c r="AR167" s="22" t="s">
        <v>273</v>
      </c>
      <c r="AT167" s="22" t="s">
        <v>122</v>
      </c>
      <c r="AU167" s="22" t="s">
        <v>86</v>
      </c>
      <c r="AY167" s="22" t="s">
        <v>120</v>
      </c>
      <c r="BE167" s="196">
        <f>IF(N167="základní",J167,0)</f>
        <v>0</v>
      </c>
      <c r="BF167" s="196">
        <f>IF(N167="snížená",J167,0)</f>
        <v>0</v>
      </c>
      <c r="BG167" s="196">
        <f>IF(N167="zákl. přenesená",J167,0)</f>
        <v>0</v>
      </c>
      <c r="BH167" s="196">
        <f>IF(N167="sníž. přenesená",J167,0)</f>
        <v>0</v>
      </c>
      <c r="BI167" s="196">
        <f>IF(N167="nulová",J167,0)</f>
        <v>0</v>
      </c>
      <c r="BJ167" s="22" t="s">
        <v>10</v>
      </c>
      <c r="BK167" s="196">
        <f>ROUND(I167*H167,0)</f>
        <v>0</v>
      </c>
      <c r="BL167" s="22" t="s">
        <v>273</v>
      </c>
      <c r="BM167" s="22" t="s">
        <v>280</v>
      </c>
    </row>
    <row r="168" spans="2:63" s="10" customFormat="1" ht="29.85" customHeight="1">
      <c r="B168" s="168"/>
      <c r="C168" s="169"/>
      <c r="D168" s="182" t="s">
        <v>74</v>
      </c>
      <c r="E168" s="183" t="s">
        <v>281</v>
      </c>
      <c r="F168" s="183" t="s">
        <v>282</v>
      </c>
      <c r="G168" s="169"/>
      <c r="H168" s="169"/>
      <c r="I168" s="172"/>
      <c r="J168" s="184">
        <f>BK168</f>
        <v>0</v>
      </c>
      <c r="K168" s="169"/>
      <c r="L168" s="174"/>
      <c r="M168" s="175"/>
      <c r="N168" s="176"/>
      <c r="O168" s="176"/>
      <c r="P168" s="177">
        <f>P169</f>
        <v>0</v>
      </c>
      <c r="Q168" s="176"/>
      <c r="R168" s="177">
        <f>R169</f>
        <v>0</v>
      </c>
      <c r="S168" s="176"/>
      <c r="T168" s="178">
        <f>T169</f>
        <v>0</v>
      </c>
      <c r="AR168" s="179" t="s">
        <v>147</v>
      </c>
      <c r="AT168" s="180" t="s">
        <v>74</v>
      </c>
      <c r="AU168" s="180" t="s">
        <v>10</v>
      </c>
      <c r="AY168" s="179" t="s">
        <v>120</v>
      </c>
      <c r="BK168" s="181">
        <f>BK169</f>
        <v>0</v>
      </c>
    </row>
    <row r="169" spans="2:65" s="1" customFormat="1" ht="31.5" customHeight="1">
      <c r="B169" s="38"/>
      <c r="C169" s="185" t="s">
        <v>283</v>
      </c>
      <c r="D169" s="185" t="s">
        <v>122</v>
      </c>
      <c r="E169" s="186" t="s">
        <v>284</v>
      </c>
      <c r="F169" s="187" t="s">
        <v>285</v>
      </c>
      <c r="G169" s="188" t="s">
        <v>272</v>
      </c>
      <c r="H169" s="189">
        <v>1</v>
      </c>
      <c r="I169" s="190"/>
      <c r="J169" s="191">
        <f>ROUND(I169*H169,0)</f>
        <v>0</v>
      </c>
      <c r="K169" s="187" t="s">
        <v>126</v>
      </c>
      <c r="L169" s="58"/>
      <c r="M169" s="192" t="s">
        <v>23</v>
      </c>
      <c r="N169" s="230" t="s">
        <v>46</v>
      </c>
      <c r="O169" s="231"/>
      <c r="P169" s="232">
        <f>O169*H169</f>
        <v>0</v>
      </c>
      <c r="Q169" s="232">
        <v>0</v>
      </c>
      <c r="R169" s="232">
        <f>Q169*H169</f>
        <v>0</v>
      </c>
      <c r="S169" s="232">
        <v>0</v>
      </c>
      <c r="T169" s="233">
        <f>S169*H169</f>
        <v>0</v>
      </c>
      <c r="AR169" s="22" t="s">
        <v>273</v>
      </c>
      <c r="AT169" s="22" t="s">
        <v>122</v>
      </c>
      <c r="AU169" s="22" t="s">
        <v>86</v>
      </c>
      <c r="AY169" s="22" t="s">
        <v>120</v>
      </c>
      <c r="BE169" s="196">
        <f>IF(N169="základní",J169,0)</f>
        <v>0</v>
      </c>
      <c r="BF169" s="196">
        <f>IF(N169="snížená",J169,0)</f>
        <v>0</v>
      </c>
      <c r="BG169" s="196">
        <f>IF(N169="zákl. přenesená",J169,0)</f>
        <v>0</v>
      </c>
      <c r="BH169" s="196">
        <f>IF(N169="sníž. přenesená",J169,0)</f>
        <v>0</v>
      </c>
      <c r="BI169" s="196">
        <f>IF(N169="nulová",J169,0)</f>
        <v>0</v>
      </c>
      <c r="BJ169" s="22" t="s">
        <v>10</v>
      </c>
      <c r="BK169" s="196">
        <f>ROUND(I169*H169,0)</f>
        <v>0</v>
      </c>
      <c r="BL169" s="22" t="s">
        <v>273</v>
      </c>
      <c r="BM169" s="22" t="s">
        <v>286</v>
      </c>
    </row>
    <row r="170" spans="2:12" s="1" customFormat="1" ht="6.95" customHeight="1">
      <c r="B170" s="53"/>
      <c r="C170" s="54"/>
      <c r="D170" s="54"/>
      <c r="E170" s="54"/>
      <c r="F170" s="54"/>
      <c r="G170" s="54"/>
      <c r="H170" s="54"/>
      <c r="I170" s="131"/>
      <c r="J170" s="54"/>
      <c r="K170" s="54"/>
      <c r="L170" s="58"/>
    </row>
  </sheetData>
  <sheetProtection password="CC35" sheet="1" objects="1" scenarios="1" formatCells="0" formatColumns="0" formatRows="0" sort="0" autoFilter="0"/>
  <autoFilter ref="C80:K169"/>
  <mergeCells count="6">
    <mergeCell ref="G1:H1"/>
    <mergeCell ref="L2:V2"/>
    <mergeCell ref="E7:H7"/>
    <mergeCell ref="E22:H22"/>
    <mergeCell ref="E43:H43"/>
    <mergeCell ref="E73:H73"/>
  </mergeCells>
  <hyperlinks>
    <hyperlink ref="F1:G1" location="C2" display="1) Krycí list soupisu"/>
    <hyperlink ref="G1:H1" location="C50" display="2) Rekapitulace"/>
    <hyperlink ref="J1" location="C80" display="3) Soupis prací"/>
    <hyperlink ref="L1:V1" location="'Rekapitulace zakázky'!C2" display="Rekapitulace zakázk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1"/>
  <sheetViews>
    <sheetView showGridLines="0" workbookViewId="0" topLeftCell="A1"/>
  </sheetViews>
  <sheetFormatPr defaultColWidth="9.33203125" defaultRowHeight="13.5"/>
  <cols>
    <col min="1" max="1" width="8.33203125" style="234" customWidth="1"/>
    <col min="2" max="2" width="1.66796875" style="234" customWidth="1"/>
    <col min="3" max="4" width="5" style="234" customWidth="1"/>
    <col min="5" max="5" width="11.66015625" style="234" customWidth="1"/>
    <col min="6" max="6" width="9.16015625" style="234" customWidth="1"/>
    <col min="7" max="7" width="5" style="234" customWidth="1"/>
    <col min="8" max="8" width="77.83203125" style="234" customWidth="1"/>
    <col min="9" max="10" width="20" style="234" customWidth="1"/>
    <col min="11" max="11" width="1.66796875" style="234" customWidth="1"/>
  </cols>
  <sheetData>
    <row r="1" ht="37.5" customHeight="1"/>
    <row r="2" spans="2:11" ht="7.5" customHeight="1">
      <c r="B2" s="235"/>
      <c r="C2" s="236"/>
      <c r="D2" s="236"/>
      <c r="E2" s="236"/>
      <c r="F2" s="236"/>
      <c r="G2" s="236"/>
      <c r="H2" s="236"/>
      <c r="I2" s="236"/>
      <c r="J2" s="236"/>
      <c r="K2" s="237"/>
    </row>
    <row r="3" spans="2:11" s="13" customFormat="1" ht="45" customHeight="1">
      <c r="B3" s="238"/>
      <c r="C3" s="355" t="s">
        <v>287</v>
      </c>
      <c r="D3" s="355"/>
      <c r="E3" s="355"/>
      <c r="F3" s="355"/>
      <c r="G3" s="355"/>
      <c r="H3" s="355"/>
      <c r="I3" s="355"/>
      <c r="J3" s="355"/>
      <c r="K3" s="239"/>
    </row>
    <row r="4" spans="2:11" ht="25.5" customHeight="1">
      <c r="B4" s="240"/>
      <c r="C4" s="356" t="s">
        <v>288</v>
      </c>
      <c r="D4" s="356"/>
      <c r="E4" s="356"/>
      <c r="F4" s="356"/>
      <c r="G4" s="356"/>
      <c r="H4" s="356"/>
      <c r="I4" s="356"/>
      <c r="J4" s="356"/>
      <c r="K4" s="241"/>
    </row>
    <row r="5" spans="2:11" ht="5.25" customHeight="1">
      <c r="B5" s="240"/>
      <c r="C5" s="242"/>
      <c r="D5" s="242"/>
      <c r="E5" s="242"/>
      <c r="F5" s="242"/>
      <c r="G5" s="242"/>
      <c r="H5" s="242"/>
      <c r="I5" s="242"/>
      <c r="J5" s="242"/>
      <c r="K5" s="241"/>
    </row>
    <row r="6" spans="2:11" ht="15" customHeight="1">
      <c r="B6" s="240"/>
      <c r="C6" s="354" t="s">
        <v>289</v>
      </c>
      <c r="D6" s="354"/>
      <c r="E6" s="354"/>
      <c r="F6" s="354"/>
      <c r="G6" s="354"/>
      <c r="H6" s="354"/>
      <c r="I6" s="354"/>
      <c r="J6" s="354"/>
      <c r="K6" s="241"/>
    </row>
    <row r="7" spans="2:11" ht="15" customHeight="1">
      <c r="B7" s="244"/>
      <c r="C7" s="354" t="s">
        <v>290</v>
      </c>
      <c r="D7" s="354"/>
      <c r="E7" s="354"/>
      <c r="F7" s="354"/>
      <c r="G7" s="354"/>
      <c r="H7" s="354"/>
      <c r="I7" s="354"/>
      <c r="J7" s="354"/>
      <c r="K7" s="241"/>
    </row>
    <row r="8" spans="2:11" ht="12.75" customHeight="1">
      <c r="B8" s="244"/>
      <c r="C8" s="243"/>
      <c r="D8" s="243"/>
      <c r="E8" s="243"/>
      <c r="F8" s="243"/>
      <c r="G8" s="243"/>
      <c r="H8" s="243"/>
      <c r="I8" s="243"/>
      <c r="J8" s="243"/>
      <c r="K8" s="241"/>
    </row>
    <row r="9" spans="2:11" ht="15" customHeight="1">
      <c r="B9" s="244"/>
      <c r="C9" s="354" t="s">
        <v>291</v>
      </c>
      <c r="D9" s="354"/>
      <c r="E9" s="354"/>
      <c r="F9" s="354"/>
      <c r="G9" s="354"/>
      <c r="H9" s="354"/>
      <c r="I9" s="354"/>
      <c r="J9" s="354"/>
      <c r="K9" s="241"/>
    </row>
    <row r="10" spans="2:11" ht="15" customHeight="1">
      <c r="B10" s="244"/>
      <c r="C10" s="243"/>
      <c r="D10" s="354" t="s">
        <v>292</v>
      </c>
      <c r="E10" s="354"/>
      <c r="F10" s="354"/>
      <c r="G10" s="354"/>
      <c r="H10" s="354"/>
      <c r="I10" s="354"/>
      <c r="J10" s="354"/>
      <c r="K10" s="241"/>
    </row>
    <row r="11" spans="2:11" ht="15" customHeight="1">
      <c r="B11" s="244"/>
      <c r="C11" s="245"/>
      <c r="D11" s="354" t="s">
        <v>293</v>
      </c>
      <c r="E11" s="354"/>
      <c r="F11" s="354"/>
      <c r="G11" s="354"/>
      <c r="H11" s="354"/>
      <c r="I11" s="354"/>
      <c r="J11" s="354"/>
      <c r="K11" s="241"/>
    </row>
    <row r="12" spans="2:11" ht="12.75" customHeight="1">
      <c r="B12" s="244"/>
      <c r="C12" s="245"/>
      <c r="D12" s="245"/>
      <c r="E12" s="245"/>
      <c r="F12" s="245"/>
      <c r="G12" s="245"/>
      <c r="H12" s="245"/>
      <c r="I12" s="245"/>
      <c r="J12" s="245"/>
      <c r="K12" s="241"/>
    </row>
    <row r="13" spans="2:11" ht="15" customHeight="1">
      <c r="B13" s="244"/>
      <c r="C13" s="245"/>
      <c r="D13" s="354" t="s">
        <v>294</v>
      </c>
      <c r="E13" s="354"/>
      <c r="F13" s="354"/>
      <c r="G13" s="354"/>
      <c r="H13" s="354"/>
      <c r="I13" s="354"/>
      <c r="J13" s="354"/>
      <c r="K13" s="241"/>
    </row>
    <row r="14" spans="2:11" ht="15" customHeight="1">
      <c r="B14" s="244"/>
      <c r="C14" s="245"/>
      <c r="D14" s="354" t="s">
        <v>295</v>
      </c>
      <c r="E14" s="354"/>
      <c r="F14" s="354"/>
      <c r="G14" s="354"/>
      <c r="H14" s="354"/>
      <c r="I14" s="354"/>
      <c r="J14" s="354"/>
      <c r="K14" s="241"/>
    </row>
    <row r="15" spans="2:11" ht="15" customHeight="1">
      <c r="B15" s="244"/>
      <c r="C15" s="245"/>
      <c r="D15" s="354" t="s">
        <v>296</v>
      </c>
      <c r="E15" s="354"/>
      <c r="F15" s="354"/>
      <c r="G15" s="354"/>
      <c r="H15" s="354"/>
      <c r="I15" s="354"/>
      <c r="J15" s="354"/>
      <c r="K15" s="241"/>
    </row>
    <row r="16" spans="2:11" ht="15" customHeight="1">
      <c r="B16" s="244"/>
      <c r="C16" s="245"/>
      <c r="D16" s="245"/>
      <c r="E16" s="246" t="s">
        <v>79</v>
      </c>
      <c r="F16" s="354" t="s">
        <v>297</v>
      </c>
      <c r="G16" s="354"/>
      <c r="H16" s="354"/>
      <c r="I16" s="354"/>
      <c r="J16" s="354"/>
      <c r="K16" s="241"/>
    </row>
    <row r="17" spans="2:11" ht="15" customHeight="1">
      <c r="B17" s="244"/>
      <c r="C17" s="245"/>
      <c r="D17" s="245"/>
      <c r="E17" s="246" t="s">
        <v>298</v>
      </c>
      <c r="F17" s="354" t="s">
        <v>299</v>
      </c>
      <c r="G17" s="354"/>
      <c r="H17" s="354"/>
      <c r="I17" s="354"/>
      <c r="J17" s="354"/>
      <c r="K17" s="241"/>
    </row>
    <row r="18" spans="2:11" ht="15" customHeight="1">
      <c r="B18" s="244"/>
      <c r="C18" s="245"/>
      <c r="D18" s="245"/>
      <c r="E18" s="246" t="s">
        <v>300</v>
      </c>
      <c r="F18" s="354" t="s">
        <v>301</v>
      </c>
      <c r="G18" s="354"/>
      <c r="H18" s="354"/>
      <c r="I18" s="354"/>
      <c r="J18" s="354"/>
      <c r="K18" s="241"/>
    </row>
    <row r="19" spans="2:11" ht="15" customHeight="1">
      <c r="B19" s="244"/>
      <c r="C19" s="245"/>
      <c r="D19" s="245"/>
      <c r="E19" s="246" t="s">
        <v>302</v>
      </c>
      <c r="F19" s="354" t="s">
        <v>303</v>
      </c>
      <c r="G19" s="354"/>
      <c r="H19" s="354"/>
      <c r="I19" s="354"/>
      <c r="J19" s="354"/>
      <c r="K19" s="241"/>
    </row>
    <row r="20" spans="2:11" ht="15" customHeight="1">
      <c r="B20" s="244"/>
      <c r="C20" s="245"/>
      <c r="D20" s="245"/>
      <c r="E20" s="246" t="s">
        <v>304</v>
      </c>
      <c r="F20" s="354" t="s">
        <v>305</v>
      </c>
      <c r="G20" s="354"/>
      <c r="H20" s="354"/>
      <c r="I20" s="354"/>
      <c r="J20" s="354"/>
      <c r="K20" s="241"/>
    </row>
    <row r="21" spans="2:11" ht="15" customHeight="1">
      <c r="B21" s="244"/>
      <c r="C21" s="245"/>
      <c r="D21" s="245"/>
      <c r="E21" s="246" t="s">
        <v>306</v>
      </c>
      <c r="F21" s="354" t="s">
        <v>307</v>
      </c>
      <c r="G21" s="354"/>
      <c r="H21" s="354"/>
      <c r="I21" s="354"/>
      <c r="J21" s="354"/>
      <c r="K21" s="241"/>
    </row>
    <row r="22" spans="2:11" ht="12.75" customHeight="1">
      <c r="B22" s="244"/>
      <c r="C22" s="245"/>
      <c r="D22" s="245"/>
      <c r="E22" s="245"/>
      <c r="F22" s="245"/>
      <c r="G22" s="245"/>
      <c r="H22" s="245"/>
      <c r="I22" s="245"/>
      <c r="J22" s="245"/>
      <c r="K22" s="241"/>
    </row>
    <row r="23" spans="2:11" ht="15" customHeight="1">
      <c r="B23" s="244"/>
      <c r="C23" s="354" t="s">
        <v>308</v>
      </c>
      <c r="D23" s="354"/>
      <c r="E23" s="354"/>
      <c r="F23" s="354"/>
      <c r="G23" s="354"/>
      <c r="H23" s="354"/>
      <c r="I23" s="354"/>
      <c r="J23" s="354"/>
      <c r="K23" s="241"/>
    </row>
    <row r="24" spans="2:11" ht="15" customHeight="1">
      <c r="B24" s="244"/>
      <c r="C24" s="354" t="s">
        <v>309</v>
      </c>
      <c r="D24" s="354"/>
      <c r="E24" s="354"/>
      <c r="F24" s="354"/>
      <c r="G24" s="354"/>
      <c r="H24" s="354"/>
      <c r="I24" s="354"/>
      <c r="J24" s="354"/>
      <c r="K24" s="241"/>
    </row>
    <row r="25" spans="2:11" ht="15" customHeight="1">
      <c r="B25" s="244"/>
      <c r="C25" s="243"/>
      <c r="D25" s="354" t="s">
        <v>310</v>
      </c>
      <c r="E25" s="354"/>
      <c r="F25" s="354"/>
      <c r="G25" s="354"/>
      <c r="H25" s="354"/>
      <c r="I25" s="354"/>
      <c r="J25" s="354"/>
      <c r="K25" s="241"/>
    </row>
    <row r="26" spans="2:11" ht="15" customHeight="1">
      <c r="B26" s="244"/>
      <c r="C26" s="245"/>
      <c r="D26" s="354" t="s">
        <v>311</v>
      </c>
      <c r="E26" s="354"/>
      <c r="F26" s="354"/>
      <c r="G26" s="354"/>
      <c r="H26" s="354"/>
      <c r="I26" s="354"/>
      <c r="J26" s="354"/>
      <c r="K26" s="241"/>
    </row>
    <row r="27" spans="2:11" ht="12.75" customHeight="1">
      <c r="B27" s="244"/>
      <c r="C27" s="245"/>
      <c r="D27" s="245"/>
      <c r="E27" s="245"/>
      <c r="F27" s="245"/>
      <c r="G27" s="245"/>
      <c r="H27" s="245"/>
      <c r="I27" s="245"/>
      <c r="J27" s="245"/>
      <c r="K27" s="241"/>
    </row>
    <row r="28" spans="2:11" ht="15" customHeight="1">
      <c r="B28" s="244"/>
      <c r="C28" s="245"/>
      <c r="D28" s="354" t="s">
        <v>312</v>
      </c>
      <c r="E28" s="354"/>
      <c r="F28" s="354"/>
      <c r="G28" s="354"/>
      <c r="H28" s="354"/>
      <c r="I28" s="354"/>
      <c r="J28" s="354"/>
      <c r="K28" s="241"/>
    </row>
    <row r="29" spans="2:11" ht="15" customHeight="1">
      <c r="B29" s="244"/>
      <c r="C29" s="245"/>
      <c r="D29" s="354" t="s">
        <v>313</v>
      </c>
      <c r="E29" s="354"/>
      <c r="F29" s="354"/>
      <c r="G29" s="354"/>
      <c r="H29" s="354"/>
      <c r="I29" s="354"/>
      <c r="J29" s="354"/>
      <c r="K29" s="241"/>
    </row>
    <row r="30" spans="2:11" ht="12.75" customHeight="1">
      <c r="B30" s="244"/>
      <c r="C30" s="245"/>
      <c r="D30" s="245"/>
      <c r="E30" s="245"/>
      <c r="F30" s="245"/>
      <c r="G30" s="245"/>
      <c r="H30" s="245"/>
      <c r="I30" s="245"/>
      <c r="J30" s="245"/>
      <c r="K30" s="241"/>
    </row>
    <row r="31" spans="2:11" ht="15" customHeight="1">
      <c r="B31" s="244"/>
      <c r="C31" s="245"/>
      <c r="D31" s="354" t="s">
        <v>314</v>
      </c>
      <c r="E31" s="354"/>
      <c r="F31" s="354"/>
      <c r="G31" s="354"/>
      <c r="H31" s="354"/>
      <c r="I31" s="354"/>
      <c r="J31" s="354"/>
      <c r="K31" s="241"/>
    </row>
    <row r="32" spans="2:11" ht="15" customHeight="1">
      <c r="B32" s="244"/>
      <c r="C32" s="245"/>
      <c r="D32" s="354" t="s">
        <v>315</v>
      </c>
      <c r="E32" s="354"/>
      <c r="F32" s="354"/>
      <c r="G32" s="354"/>
      <c r="H32" s="354"/>
      <c r="I32" s="354"/>
      <c r="J32" s="354"/>
      <c r="K32" s="241"/>
    </row>
    <row r="33" spans="2:11" ht="15" customHeight="1">
      <c r="B33" s="244"/>
      <c r="C33" s="245"/>
      <c r="D33" s="354" t="s">
        <v>316</v>
      </c>
      <c r="E33" s="354"/>
      <c r="F33" s="354"/>
      <c r="G33" s="354"/>
      <c r="H33" s="354"/>
      <c r="I33" s="354"/>
      <c r="J33" s="354"/>
      <c r="K33" s="241"/>
    </row>
    <row r="34" spans="2:11" ht="15" customHeight="1">
      <c r="B34" s="244"/>
      <c r="C34" s="245"/>
      <c r="D34" s="243"/>
      <c r="E34" s="247" t="s">
        <v>105</v>
      </c>
      <c r="F34" s="243"/>
      <c r="G34" s="354" t="s">
        <v>317</v>
      </c>
      <c r="H34" s="354"/>
      <c r="I34" s="354"/>
      <c r="J34" s="354"/>
      <c r="K34" s="241"/>
    </row>
    <row r="35" spans="2:11" ht="30.75" customHeight="1">
      <c r="B35" s="244"/>
      <c r="C35" s="245"/>
      <c r="D35" s="243"/>
      <c r="E35" s="247" t="s">
        <v>318</v>
      </c>
      <c r="F35" s="243"/>
      <c r="G35" s="354" t="s">
        <v>319</v>
      </c>
      <c r="H35" s="354"/>
      <c r="I35" s="354"/>
      <c r="J35" s="354"/>
      <c r="K35" s="241"/>
    </row>
    <row r="36" spans="2:11" ht="15" customHeight="1">
      <c r="B36" s="244"/>
      <c r="C36" s="245"/>
      <c r="D36" s="243"/>
      <c r="E36" s="247" t="s">
        <v>56</v>
      </c>
      <c r="F36" s="243"/>
      <c r="G36" s="354" t="s">
        <v>320</v>
      </c>
      <c r="H36" s="354"/>
      <c r="I36" s="354"/>
      <c r="J36" s="354"/>
      <c r="K36" s="241"/>
    </row>
    <row r="37" spans="2:11" ht="15" customHeight="1">
      <c r="B37" s="244"/>
      <c r="C37" s="245"/>
      <c r="D37" s="243"/>
      <c r="E37" s="247" t="s">
        <v>106</v>
      </c>
      <c r="F37" s="243"/>
      <c r="G37" s="354" t="s">
        <v>321</v>
      </c>
      <c r="H37" s="354"/>
      <c r="I37" s="354"/>
      <c r="J37" s="354"/>
      <c r="K37" s="241"/>
    </row>
    <row r="38" spans="2:11" ht="15" customHeight="1">
      <c r="B38" s="244"/>
      <c r="C38" s="245"/>
      <c r="D38" s="243"/>
      <c r="E38" s="247" t="s">
        <v>107</v>
      </c>
      <c r="F38" s="243"/>
      <c r="G38" s="354" t="s">
        <v>322</v>
      </c>
      <c r="H38" s="354"/>
      <c r="I38" s="354"/>
      <c r="J38" s="354"/>
      <c r="K38" s="241"/>
    </row>
    <row r="39" spans="2:11" ht="15" customHeight="1">
      <c r="B39" s="244"/>
      <c r="C39" s="245"/>
      <c r="D39" s="243"/>
      <c r="E39" s="247" t="s">
        <v>108</v>
      </c>
      <c r="F39" s="243"/>
      <c r="G39" s="354" t="s">
        <v>323</v>
      </c>
      <c r="H39" s="354"/>
      <c r="I39" s="354"/>
      <c r="J39" s="354"/>
      <c r="K39" s="241"/>
    </row>
    <row r="40" spans="2:11" ht="15" customHeight="1">
      <c r="B40" s="244"/>
      <c r="C40" s="245"/>
      <c r="D40" s="243"/>
      <c r="E40" s="247" t="s">
        <v>324</v>
      </c>
      <c r="F40" s="243"/>
      <c r="G40" s="354" t="s">
        <v>325</v>
      </c>
      <c r="H40" s="354"/>
      <c r="I40" s="354"/>
      <c r="J40" s="354"/>
      <c r="K40" s="241"/>
    </row>
    <row r="41" spans="2:11" ht="15" customHeight="1">
      <c r="B41" s="244"/>
      <c r="C41" s="245"/>
      <c r="D41" s="243"/>
      <c r="E41" s="247"/>
      <c r="F41" s="243"/>
      <c r="G41" s="354" t="s">
        <v>326</v>
      </c>
      <c r="H41" s="354"/>
      <c r="I41" s="354"/>
      <c r="J41" s="354"/>
      <c r="K41" s="241"/>
    </row>
    <row r="42" spans="2:11" ht="15" customHeight="1">
      <c r="B42" s="244"/>
      <c r="C42" s="245"/>
      <c r="D42" s="243"/>
      <c r="E42" s="247" t="s">
        <v>327</v>
      </c>
      <c r="F42" s="243"/>
      <c r="G42" s="354" t="s">
        <v>328</v>
      </c>
      <c r="H42" s="354"/>
      <c r="I42" s="354"/>
      <c r="J42" s="354"/>
      <c r="K42" s="241"/>
    </row>
    <row r="43" spans="2:11" ht="15" customHeight="1">
      <c r="B43" s="244"/>
      <c r="C43" s="245"/>
      <c r="D43" s="243"/>
      <c r="E43" s="247" t="s">
        <v>110</v>
      </c>
      <c r="F43" s="243"/>
      <c r="G43" s="354" t="s">
        <v>329</v>
      </c>
      <c r="H43" s="354"/>
      <c r="I43" s="354"/>
      <c r="J43" s="354"/>
      <c r="K43" s="241"/>
    </row>
    <row r="44" spans="2:11" ht="12.75" customHeight="1">
      <c r="B44" s="244"/>
      <c r="C44" s="245"/>
      <c r="D44" s="243"/>
      <c r="E44" s="243"/>
      <c r="F44" s="243"/>
      <c r="G44" s="243"/>
      <c r="H44" s="243"/>
      <c r="I44" s="243"/>
      <c r="J44" s="243"/>
      <c r="K44" s="241"/>
    </row>
    <row r="45" spans="2:11" ht="15" customHeight="1">
      <c r="B45" s="244"/>
      <c r="C45" s="245"/>
      <c r="D45" s="354" t="s">
        <v>330</v>
      </c>
      <c r="E45" s="354"/>
      <c r="F45" s="354"/>
      <c r="G45" s="354"/>
      <c r="H45" s="354"/>
      <c r="I45" s="354"/>
      <c r="J45" s="354"/>
      <c r="K45" s="241"/>
    </row>
    <row r="46" spans="2:11" ht="15" customHeight="1">
      <c r="B46" s="244"/>
      <c r="C46" s="245"/>
      <c r="D46" s="245"/>
      <c r="E46" s="354" t="s">
        <v>331</v>
      </c>
      <c r="F46" s="354"/>
      <c r="G46" s="354"/>
      <c r="H46" s="354"/>
      <c r="I46" s="354"/>
      <c r="J46" s="354"/>
      <c r="K46" s="241"/>
    </row>
    <row r="47" spans="2:11" ht="15" customHeight="1">
      <c r="B47" s="244"/>
      <c r="C47" s="245"/>
      <c r="D47" s="245"/>
      <c r="E47" s="354" t="s">
        <v>332</v>
      </c>
      <c r="F47" s="354"/>
      <c r="G47" s="354"/>
      <c r="H47" s="354"/>
      <c r="I47" s="354"/>
      <c r="J47" s="354"/>
      <c r="K47" s="241"/>
    </row>
    <row r="48" spans="2:11" ht="15" customHeight="1">
      <c r="B48" s="244"/>
      <c r="C48" s="245"/>
      <c r="D48" s="245"/>
      <c r="E48" s="354" t="s">
        <v>333</v>
      </c>
      <c r="F48" s="354"/>
      <c r="G48" s="354"/>
      <c r="H48" s="354"/>
      <c r="I48" s="354"/>
      <c r="J48" s="354"/>
      <c r="K48" s="241"/>
    </row>
    <row r="49" spans="2:11" ht="15" customHeight="1">
      <c r="B49" s="244"/>
      <c r="C49" s="245"/>
      <c r="D49" s="354" t="s">
        <v>334</v>
      </c>
      <c r="E49" s="354"/>
      <c r="F49" s="354"/>
      <c r="G49" s="354"/>
      <c r="H49" s="354"/>
      <c r="I49" s="354"/>
      <c r="J49" s="354"/>
      <c r="K49" s="241"/>
    </row>
    <row r="50" spans="2:11" ht="25.5" customHeight="1">
      <c r="B50" s="240"/>
      <c r="C50" s="356" t="s">
        <v>335</v>
      </c>
      <c r="D50" s="356"/>
      <c r="E50" s="356"/>
      <c r="F50" s="356"/>
      <c r="G50" s="356"/>
      <c r="H50" s="356"/>
      <c r="I50" s="356"/>
      <c r="J50" s="356"/>
      <c r="K50" s="241"/>
    </row>
    <row r="51" spans="2:11" ht="5.25" customHeight="1">
      <c r="B51" s="240"/>
      <c r="C51" s="242"/>
      <c r="D51" s="242"/>
      <c r="E51" s="242"/>
      <c r="F51" s="242"/>
      <c r="G51" s="242"/>
      <c r="H51" s="242"/>
      <c r="I51" s="242"/>
      <c r="J51" s="242"/>
      <c r="K51" s="241"/>
    </row>
    <row r="52" spans="2:11" ht="15" customHeight="1">
      <c r="B52" s="240"/>
      <c r="C52" s="354" t="s">
        <v>336</v>
      </c>
      <c r="D52" s="354"/>
      <c r="E52" s="354"/>
      <c r="F52" s="354"/>
      <c r="G52" s="354"/>
      <c r="H52" s="354"/>
      <c r="I52" s="354"/>
      <c r="J52" s="354"/>
      <c r="K52" s="241"/>
    </row>
    <row r="53" spans="2:11" ht="15" customHeight="1">
      <c r="B53" s="240"/>
      <c r="C53" s="354" t="s">
        <v>337</v>
      </c>
      <c r="D53" s="354"/>
      <c r="E53" s="354"/>
      <c r="F53" s="354"/>
      <c r="G53" s="354"/>
      <c r="H53" s="354"/>
      <c r="I53" s="354"/>
      <c r="J53" s="354"/>
      <c r="K53" s="241"/>
    </row>
    <row r="54" spans="2:11" ht="12.75" customHeight="1">
      <c r="B54" s="240"/>
      <c r="C54" s="243"/>
      <c r="D54" s="243"/>
      <c r="E54" s="243"/>
      <c r="F54" s="243"/>
      <c r="G54" s="243"/>
      <c r="H54" s="243"/>
      <c r="I54" s="243"/>
      <c r="J54" s="243"/>
      <c r="K54" s="241"/>
    </row>
    <row r="55" spans="2:11" ht="15" customHeight="1">
      <c r="B55" s="240"/>
      <c r="C55" s="354" t="s">
        <v>338</v>
      </c>
      <c r="D55" s="354"/>
      <c r="E55" s="354"/>
      <c r="F55" s="354"/>
      <c r="G55" s="354"/>
      <c r="H55" s="354"/>
      <c r="I55" s="354"/>
      <c r="J55" s="354"/>
      <c r="K55" s="241"/>
    </row>
    <row r="56" spans="2:11" ht="15" customHeight="1">
      <c r="B56" s="240"/>
      <c r="C56" s="245"/>
      <c r="D56" s="354" t="s">
        <v>339</v>
      </c>
      <c r="E56" s="354"/>
      <c r="F56" s="354"/>
      <c r="G56" s="354"/>
      <c r="H56" s="354"/>
      <c r="I56" s="354"/>
      <c r="J56" s="354"/>
      <c r="K56" s="241"/>
    </row>
    <row r="57" spans="2:11" ht="15" customHeight="1">
      <c r="B57" s="240"/>
      <c r="C57" s="245"/>
      <c r="D57" s="354" t="s">
        <v>340</v>
      </c>
      <c r="E57" s="354"/>
      <c r="F57" s="354"/>
      <c r="G57" s="354"/>
      <c r="H57" s="354"/>
      <c r="I57" s="354"/>
      <c r="J57" s="354"/>
      <c r="K57" s="241"/>
    </row>
    <row r="58" spans="2:11" ht="15" customHeight="1">
      <c r="B58" s="240"/>
      <c r="C58" s="245"/>
      <c r="D58" s="354" t="s">
        <v>341</v>
      </c>
      <c r="E58" s="354"/>
      <c r="F58" s="354"/>
      <c r="G58" s="354"/>
      <c r="H58" s="354"/>
      <c r="I58" s="354"/>
      <c r="J58" s="354"/>
      <c r="K58" s="241"/>
    </row>
    <row r="59" spans="2:11" ht="15" customHeight="1">
      <c r="B59" s="240"/>
      <c r="C59" s="245"/>
      <c r="D59" s="354" t="s">
        <v>342</v>
      </c>
      <c r="E59" s="354"/>
      <c r="F59" s="354"/>
      <c r="G59" s="354"/>
      <c r="H59" s="354"/>
      <c r="I59" s="354"/>
      <c r="J59" s="354"/>
      <c r="K59" s="241"/>
    </row>
    <row r="60" spans="2:11" ht="15" customHeight="1">
      <c r="B60" s="240"/>
      <c r="C60" s="245"/>
      <c r="D60" s="358" t="s">
        <v>343</v>
      </c>
      <c r="E60" s="358"/>
      <c r="F60" s="358"/>
      <c r="G60" s="358"/>
      <c r="H60" s="358"/>
      <c r="I60" s="358"/>
      <c r="J60" s="358"/>
      <c r="K60" s="241"/>
    </row>
    <row r="61" spans="2:11" ht="15" customHeight="1">
      <c r="B61" s="240"/>
      <c r="C61" s="245"/>
      <c r="D61" s="354" t="s">
        <v>344</v>
      </c>
      <c r="E61" s="354"/>
      <c r="F61" s="354"/>
      <c r="G61" s="354"/>
      <c r="H61" s="354"/>
      <c r="I61" s="354"/>
      <c r="J61" s="354"/>
      <c r="K61" s="241"/>
    </row>
    <row r="62" spans="2:11" ht="12.75" customHeight="1">
      <c r="B62" s="240"/>
      <c r="C62" s="245"/>
      <c r="D62" s="245"/>
      <c r="E62" s="248"/>
      <c r="F62" s="245"/>
      <c r="G62" s="245"/>
      <c r="H62" s="245"/>
      <c r="I62" s="245"/>
      <c r="J62" s="245"/>
      <c r="K62" s="241"/>
    </row>
    <row r="63" spans="2:11" ht="15" customHeight="1">
      <c r="B63" s="240"/>
      <c r="C63" s="245"/>
      <c r="D63" s="354" t="s">
        <v>345</v>
      </c>
      <c r="E63" s="354"/>
      <c r="F63" s="354"/>
      <c r="G63" s="354"/>
      <c r="H63" s="354"/>
      <c r="I63" s="354"/>
      <c r="J63" s="354"/>
      <c r="K63" s="241"/>
    </row>
    <row r="64" spans="2:11" ht="15" customHeight="1">
      <c r="B64" s="240"/>
      <c r="C64" s="245"/>
      <c r="D64" s="358" t="s">
        <v>346</v>
      </c>
      <c r="E64" s="358"/>
      <c r="F64" s="358"/>
      <c r="G64" s="358"/>
      <c r="H64" s="358"/>
      <c r="I64" s="358"/>
      <c r="J64" s="358"/>
      <c r="K64" s="241"/>
    </row>
    <row r="65" spans="2:11" ht="15" customHeight="1">
      <c r="B65" s="240"/>
      <c r="C65" s="245"/>
      <c r="D65" s="354" t="s">
        <v>347</v>
      </c>
      <c r="E65" s="354"/>
      <c r="F65" s="354"/>
      <c r="G65" s="354"/>
      <c r="H65" s="354"/>
      <c r="I65" s="354"/>
      <c r="J65" s="354"/>
      <c r="K65" s="241"/>
    </row>
    <row r="66" spans="2:11" ht="15" customHeight="1">
      <c r="B66" s="240"/>
      <c r="C66" s="245"/>
      <c r="D66" s="354" t="s">
        <v>348</v>
      </c>
      <c r="E66" s="354"/>
      <c r="F66" s="354"/>
      <c r="G66" s="354"/>
      <c r="H66" s="354"/>
      <c r="I66" s="354"/>
      <c r="J66" s="354"/>
      <c r="K66" s="241"/>
    </row>
    <row r="67" spans="2:11" ht="15" customHeight="1">
      <c r="B67" s="240"/>
      <c r="C67" s="245"/>
      <c r="D67" s="354" t="s">
        <v>349</v>
      </c>
      <c r="E67" s="354"/>
      <c r="F67" s="354"/>
      <c r="G67" s="354"/>
      <c r="H67" s="354"/>
      <c r="I67" s="354"/>
      <c r="J67" s="354"/>
      <c r="K67" s="241"/>
    </row>
    <row r="68" spans="2:11" ht="15" customHeight="1">
      <c r="B68" s="240"/>
      <c r="C68" s="245"/>
      <c r="D68" s="354" t="s">
        <v>350</v>
      </c>
      <c r="E68" s="354"/>
      <c r="F68" s="354"/>
      <c r="G68" s="354"/>
      <c r="H68" s="354"/>
      <c r="I68" s="354"/>
      <c r="J68" s="354"/>
      <c r="K68" s="241"/>
    </row>
    <row r="69" spans="2:11" ht="12.75" customHeight="1">
      <c r="B69" s="249"/>
      <c r="C69" s="250"/>
      <c r="D69" s="250"/>
      <c r="E69" s="250"/>
      <c r="F69" s="250"/>
      <c r="G69" s="250"/>
      <c r="H69" s="250"/>
      <c r="I69" s="250"/>
      <c r="J69" s="250"/>
      <c r="K69" s="251"/>
    </row>
    <row r="70" spans="2:11" ht="18.75" customHeight="1">
      <c r="B70" s="252"/>
      <c r="C70" s="252"/>
      <c r="D70" s="252"/>
      <c r="E70" s="252"/>
      <c r="F70" s="252"/>
      <c r="G70" s="252"/>
      <c r="H70" s="252"/>
      <c r="I70" s="252"/>
      <c r="J70" s="252"/>
      <c r="K70" s="253"/>
    </row>
    <row r="71" spans="2:11" ht="18.75" customHeight="1">
      <c r="B71" s="253"/>
      <c r="C71" s="253"/>
      <c r="D71" s="253"/>
      <c r="E71" s="253"/>
      <c r="F71" s="253"/>
      <c r="G71" s="253"/>
      <c r="H71" s="253"/>
      <c r="I71" s="253"/>
      <c r="J71" s="253"/>
      <c r="K71" s="253"/>
    </row>
    <row r="72" spans="2:11" ht="7.5" customHeight="1">
      <c r="B72" s="254"/>
      <c r="C72" s="255"/>
      <c r="D72" s="255"/>
      <c r="E72" s="255"/>
      <c r="F72" s="255"/>
      <c r="G72" s="255"/>
      <c r="H72" s="255"/>
      <c r="I72" s="255"/>
      <c r="J72" s="255"/>
      <c r="K72" s="256"/>
    </row>
    <row r="73" spans="2:11" ht="45" customHeight="1">
      <c r="B73" s="257"/>
      <c r="C73" s="357" t="s">
        <v>351</v>
      </c>
      <c r="D73" s="357"/>
      <c r="E73" s="357"/>
      <c r="F73" s="357"/>
      <c r="G73" s="357"/>
      <c r="H73" s="357"/>
      <c r="I73" s="357"/>
      <c r="J73" s="357"/>
      <c r="K73" s="258"/>
    </row>
    <row r="74" spans="2:11" ht="17.25" customHeight="1">
      <c r="B74" s="257"/>
      <c r="C74" s="259" t="s">
        <v>352</v>
      </c>
      <c r="D74" s="259"/>
      <c r="E74" s="259"/>
      <c r="F74" s="259" t="s">
        <v>353</v>
      </c>
      <c r="G74" s="260"/>
      <c r="H74" s="259" t="s">
        <v>106</v>
      </c>
      <c r="I74" s="259" t="s">
        <v>60</v>
      </c>
      <c r="J74" s="259" t="s">
        <v>354</v>
      </c>
      <c r="K74" s="258"/>
    </row>
    <row r="75" spans="2:11" ht="17.25" customHeight="1">
      <c r="B75" s="257"/>
      <c r="C75" s="261" t="s">
        <v>355</v>
      </c>
      <c r="D75" s="261"/>
      <c r="E75" s="261"/>
      <c r="F75" s="262" t="s">
        <v>356</v>
      </c>
      <c r="G75" s="263"/>
      <c r="H75" s="261"/>
      <c r="I75" s="261"/>
      <c r="J75" s="261" t="s">
        <v>357</v>
      </c>
      <c r="K75" s="258"/>
    </row>
    <row r="76" spans="2:11" ht="5.25" customHeight="1">
      <c r="B76" s="257"/>
      <c r="C76" s="264"/>
      <c r="D76" s="264"/>
      <c r="E76" s="264"/>
      <c r="F76" s="264"/>
      <c r="G76" s="265"/>
      <c r="H76" s="264"/>
      <c r="I76" s="264"/>
      <c r="J76" s="264"/>
      <c r="K76" s="258"/>
    </row>
    <row r="77" spans="2:11" ht="15" customHeight="1">
      <c r="B77" s="257"/>
      <c r="C77" s="247" t="s">
        <v>56</v>
      </c>
      <c r="D77" s="264"/>
      <c r="E77" s="264"/>
      <c r="F77" s="266" t="s">
        <v>358</v>
      </c>
      <c r="G77" s="265"/>
      <c r="H77" s="247" t="s">
        <v>359</v>
      </c>
      <c r="I77" s="247" t="s">
        <v>360</v>
      </c>
      <c r="J77" s="247">
        <v>20</v>
      </c>
      <c r="K77" s="258"/>
    </row>
    <row r="78" spans="2:11" ht="15" customHeight="1">
      <c r="B78" s="257"/>
      <c r="C78" s="247" t="s">
        <v>361</v>
      </c>
      <c r="D78" s="247"/>
      <c r="E78" s="247"/>
      <c r="F78" s="266" t="s">
        <v>358</v>
      </c>
      <c r="G78" s="265"/>
      <c r="H78" s="247" t="s">
        <v>362</v>
      </c>
      <c r="I78" s="247" t="s">
        <v>360</v>
      </c>
      <c r="J78" s="247">
        <v>120</v>
      </c>
      <c r="K78" s="258"/>
    </row>
    <row r="79" spans="2:11" ht="15" customHeight="1">
      <c r="B79" s="267"/>
      <c r="C79" s="247" t="s">
        <v>363</v>
      </c>
      <c r="D79" s="247"/>
      <c r="E79" s="247"/>
      <c r="F79" s="266" t="s">
        <v>364</v>
      </c>
      <c r="G79" s="265"/>
      <c r="H79" s="247" t="s">
        <v>365</v>
      </c>
      <c r="I79" s="247" t="s">
        <v>360</v>
      </c>
      <c r="J79" s="247">
        <v>50</v>
      </c>
      <c r="K79" s="258"/>
    </row>
    <row r="80" spans="2:11" ht="15" customHeight="1">
      <c r="B80" s="267"/>
      <c r="C80" s="247" t="s">
        <v>366</v>
      </c>
      <c r="D80" s="247"/>
      <c r="E80" s="247"/>
      <c r="F80" s="266" t="s">
        <v>358</v>
      </c>
      <c r="G80" s="265"/>
      <c r="H80" s="247" t="s">
        <v>367</v>
      </c>
      <c r="I80" s="247" t="s">
        <v>368</v>
      </c>
      <c r="J80" s="247"/>
      <c r="K80" s="258"/>
    </row>
    <row r="81" spans="2:11" ht="15" customHeight="1">
      <c r="B81" s="267"/>
      <c r="C81" s="268" t="s">
        <v>369</v>
      </c>
      <c r="D81" s="268"/>
      <c r="E81" s="268"/>
      <c r="F81" s="269" t="s">
        <v>364</v>
      </c>
      <c r="G81" s="268"/>
      <c r="H81" s="268" t="s">
        <v>370</v>
      </c>
      <c r="I81" s="268" t="s">
        <v>360</v>
      </c>
      <c r="J81" s="268">
        <v>15</v>
      </c>
      <c r="K81" s="258"/>
    </row>
    <row r="82" spans="2:11" ht="15" customHeight="1">
      <c r="B82" s="267"/>
      <c r="C82" s="268" t="s">
        <v>371</v>
      </c>
      <c r="D82" s="268"/>
      <c r="E82" s="268"/>
      <c r="F82" s="269" t="s">
        <v>364</v>
      </c>
      <c r="G82" s="268"/>
      <c r="H82" s="268" t="s">
        <v>372</v>
      </c>
      <c r="I82" s="268" t="s">
        <v>360</v>
      </c>
      <c r="J82" s="268">
        <v>15</v>
      </c>
      <c r="K82" s="258"/>
    </row>
    <row r="83" spans="2:11" ht="15" customHeight="1">
      <c r="B83" s="267"/>
      <c r="C83" s="268" t="s">
        <v>373</v>
      </c>
      <c r="D83" s="268"/>
      <c r="E83" s="268"/>
      <c r="F83" s="269" t="s">
        <v>364</v>
      </c>
      <c r="G83" s="268"/>
      <c r="H83" s="268" t="s">
        <v>374</v>
      </c>
      <c r="I83" s="268" t="s">
        <v>360</v>
      </c>
      <c r="J83" s="268">
        <v>20</v>
      </c>
      <c r="K83" s="258"/>
    </row>
    <row r="84" spans="2:11" ht="15" customHeight="1">
      <c r="B84" s="267"/>
      <c r="C84" s="268" t="s">
        <v>375</v>
      </c>
      <c r="D84" s="268"/>
      <c r="E84" s="268"/>
      <c r="F84" s="269" t="s">
        <v>364</v>
      </c>
      <c r="G84" s="268"/>
      <c r="H84" s="268" t="s">
        <v>376</v>
      </c>
      <c r="I84" s="268" t="s">
        <v>360</v>
      </c>
      <c r="J84" s="268">
        <v>20</v>
      </c>
      <c r="K84" s="258"/>
    </row>
    <row r="85" spans="2:11" ht="15" customHeight="1">
      <c r="B85" s="267"/>
      <c r="C85" s="247" t="s">
        <v>377</v>
      </c>
      <c r="D85" s="247"/>
      <c r="E85" s="247"/>
      <c r="F85" s="266" t="s">
        <v>364</v>
      </c>
      <c r="G85" s="265"/>
      <c r="H85" s="247" t="s">
        <v>378</v>
      </c>
      <c r="I85" s="247" t="s">
        <v>360</v>
      </c>
      <c r="J85" s="247">
        <v>50</v>
      </c>
      <c r="K85" s="258"/>
    </row>
    <row r="86" spans="2:11" ht="15" customHeight="1">
      <c r="B86" s="267"/>
      <c r="C86" s="247" t="s">
        <v>379</v>
      </c>
      <c r="D86" s="247"/>
      <c r="E86" s="247"/>
      <c r="F86" s="266" t="s">
        <v>364</v>
      </c>
      <c r="G86" s="265"/>
      <c r="H86" s="247" t="s">
        <v>380</v>
      </c>
      <c r="I86" s="247" t="s">
        <v>360</v>
      </c>
      <c r="J86" s="247">
        <v>20</v>
      </c>
      <c r="K86" s="258"/>
    </row>
    <row r="87" spans="2:11" ht="15" customHeight="1">
      <c r="B87" s="267"/>
      <c r="C87" s="247" t="s">
        <v>381</v>
      </c>
      <c r="D87" s="247"/>
      <c r="E87" s="247"/>
      <c r="F87" s="266" t="s">
        <v>364</v>
      </c>
      <c r="G87" s="265"/>
      <c r="H87" s="247" t="s">
        <v>382</v>
      </c>
      <c r="I87" s="247" t="s">
        <v>360</v>
      </c>
      <c r="J87" s="247">
        <v>20</v>
      </c>
      <c r="K87" s="258"/>
    </row>
    <row r="88" spans="2:11" ht="15" customHeight="1">
      <c r="B88" s="267"/>
      <c r="C88" s="247" t="s">
        <v>383</v>
      </c>
      <c r="D88" s="247"/>
      <c r="E88" s="247"/>
      <c r="F88" s="266" t="s">
        <v>364</v>
      </c>
      <c r="G88" s="265"/>
      <c r="H88" s="247" t="s">
        <v>384</v>
      </c>
      <c r="I88" s="247" t="s">
        <v>360</v>
      </c>
      <c r="J88" s="247">
        <v>50</v>
      </c>
      <c r="K88" s="258"/>
    </row>
    <row r="89" spans="2:11" ht="15" customHeight="1">
      <c r="B89" s="267"/>
      <c r="C89" s="247" t="s">
        <v>385</v>
      </c>
      <c r="D89" s="247"/>
      <c r="E89" s="247"/>
      <c r="F89" s="266" t="s">
        <v>364</v>
      </c>
      <c r="G89" s="265"/>
      <c r="H89" s="247" t="s">
        <v>385</v>
      </c>
      <c r="I89" s="247" t="s">
        <v>360</v>
      </c>
      <c r="J89" s="247">
        <v>50</v>
      </c>
      <c r="K89" s="258"/>
    </row>
    <row r="90" spans="2:11" ht="15" customHeight="1">
      <c r="B90" s="267"/>
      <c r="C90" s="247" t="s">
        <v>111</v>
      </c>
      <c r="D90" s="247"/>
      <c r="E90" s="247"/>
      <c r="F90" s="266" t="s">
        <v>364</v>
      </c>
      <c r="G90" s="265"/>
      <c r="H90" s="247" t="s">
        <v>386</v>
      </c>
      <c r="I90" s="247" t="s">
        <v>360</v>
      </c>
      <c r="J90" s="247">
        <v>255</v>
      </c>
      <c r="K90" s="258"/>
    </row>
    <row r="91" spans="2:11" ht="15" customHeight="1">
      <c r="B91" s="267"/>
      <c r="C91" s="247" t="s">
        <v>387</v>
      </c>
      <c r="D91" s="247"/>
      <c r="E91" s="247"/>
      <c r="F91" s="266" t="s">
        <v>358</v>
      </c>
      <c r="G91" s="265"/>
      <c r="H91" s="247" t="s">
        <v>388</v>
      </c>
      <c r="I91" s="247" t="s">
        <v>389</v>
      </c>
      <c r="J91" s="247"/>
      <c r="K91" s="258"/>
    </row>
    <row r="92" spans="2:11" ht="15" customHeight="1">
      <c r="B92" s="267"/>
      <c r="C92" s="247" t="s">
        <v>390</v>
      </c>
      <c r="D92" s="247"/>
      <c r="E92" s="247"/>
      <c r="F92" s="266" t="s">
        <v>358</v>
      </c>
      <c r="G92" s="265"/>
      <c r="H92" s="247" t="s">
        <v>391</v>
      </c>
      <c r="I92" s="247" t="s">
        <v>392</v>
      </c>
      <c r="J92" s="247"/>
      <c r="K92" s="258"/>
    </row>
    <row r="93" spans="2:11" ht="15" customHeight="1">
      <c r="B93" s="267"/>
      <c r="C93" s="247" t="s">
        <v>393</v>
      </c>
      <c r="D93" s="247"/>
      <c r="E93" s="247"/>
      <c r="F93" s="266" t="s">
        <v>358</v>
      </c>
      <c r="G93" s="265"/>
      <c r="H93" s="247" t="s">
        <v>393</v>
      </c>
      <c r="I93" s="247" t="s">
        <v>392</v>
      </c>
      <c r="J93" s="247"/>
      <c r="K93" s="258"/>
    </row>
    <row r="94" spans="2:11" ht="15" customHeight="1">
      <c r="B94" s="267"/>
      <c r="C94" s="247" t="s">
        <v>41</v>
      </c>
      <c r="D94" s="247"/>
      <c r="E94" s="247"/>
      <c r="F94" s="266" t="s">
        <v>358</v>
      </c>
      <c r="G94" s="265"/>
      <c r="H94" s="247" t="s">
        <v>394</v>
      </c>
      <c r="I94" s="247" t="s">
        <v>392</v>
      </c>
      <c r="J94" s="247"/>
      <c r="K94" s="258"/>
    </row>
    <row r="95" spans="2:11" ht="15" customHeight="1">
      <c r="B95" s="267"/>
      <c r="C95" s="247" t="s">
        <v>51</v>
      </c>
      <c r="D95" s="247"/>
      <c r="E95" s="247"/>
      <c r="F95" s="266" t="s">
        <v>358</v>
      </c>
      <c r="G95" s="265"/>
      <c r="H95" s="247" t="s">
        <v>395</v>
      </c>
      <c r="I95" s="247" t="s">
        <v>392</v>
      </c>
      <c r="J95" s="247"/>
      <c r="K95" s="258"/>
    </row>
    <row r="96" spans="2:11" ht="15" customHeight="1">
      <c r="B96" s="270"/>
      <c r="C96" s="271"/>
      <c r="D96" s="271"/>
      <c r="E96" s="271"/>
      <c r="F96" s="271"/>
      <c r="G96" s="271"/>
      <c r="H96" s="271"/>
      <c r="I96" s="271"/>
      <c r="J96" s="271"/>
      <c r="K96" s="272"/>
    </row>
    <row r="97" spans="2:11" ht="18.75" customHeight="1">
      <c r="B97" s="273"/>
      <c r="C97" s="274"/>
      <c r="D97" s="274"/>
      <c r="E97" s="274"/>
      <c r="F97" s="274"/>
      <c r="G97" s="274"/>
      <c r="H97" s="274"/>
      <c r="I97" s="274"/>
      <c r="J97" s="274"/>
      <c r="K97" s="273"/>
    </row>
    <row r="98" spans="2:11" ht="18.75" customHeight="1">
      <c r="B98" s="253"/>
      <c r="C98" s="253"/>
      <c r="D98" s="253"/>
      <c r="E98" s="253"/>
      <c r="F98" s="253"/>
      <c r="G98" s="253"/>
      <c r="H98" s="253"/>
      <c r="I98" s="253"/>
      <c r="J98" s="253"/>
      <c r="K98" s="253"/>
    </row>
    <row r="99" spans="2:11" ht="7.5" customHeight="1">
      <c r="B99" s="254"/>
      <c r="C99" s="255"/>
      <c r="D99" s="255"/>
      <c r="E99" s="255"/>
      <c r="F99" s="255"/>
      <c r="G99" s="255"/>
      <c r="H99" s="255"/>
      <c r="I99" s="255"/>
      <c r="J99" s="255"/>
      <c r="K99" s="256"/>
    </row>
    <row r="100" spans="2:11" ht="45" customHeight="1">
      <c r="B100" s="257"/>
      <c r="C100" s="357" t="s">
        <v>396</v>
      </c>
      <c r="D100" s="357"/>
      <c r="E100" s="357"/>
      <c r="F100" s="357"/>
      <c r="G100" s="357"/>
      <c r="H100" s="357"/>
      <c r="I100" s="357"/>
      <c r="J100" s="357"/>
      <c r="K100" s="258"/>
    </row>
    <row r="101" spans="2:11" ht="17.25" customHeight="1">
      <c r="B101" s="257"/>
      <c r="C101" s="259" t="s">
        <v>352</v>
      </c>
      <c r="D101" s="259"/>
      <c r="E101" s="259"/>
      <c r="F101" s="259" t="s">
        <v>353</v>
      </c>
      <c r="G101" s="260"/>
      <c r="H101" s="259" t="s">
        <v>106</v>
      </c>
      <c r="I101" s="259" t="s">
        <v>60</v>
      </c>
      <c r="J101" s="259" t="s">
        <v>354</v>
      </c>
      <c r="K101" s="258"/>
    </row>
    <row r="102" spans="2:11" ht="17.25" customHeight="1">
      <c r="B102" s="257"/>
      <c r="C102" s="261" t="s">
        <v>355</v>
      </c>
      <c r="D102" s="261"/>
      <c r="E102" s="261"/>
      <c r="F102" s="262" t="s">
        <v>356</v>
      </c>
      <c r="G102" s="263"/>
      <c r="H102" s="261"/>
      <c r="I102" s="261"/>
      <c r="J102" s="261" t="s">
        <v>357</v>
      </c>
      <c r="K102" s="258"/>
    </row>
    <row r="103" spans="2:11" ht="5.25" customHeight="1">
      <c r="B103" s="257"/>
      <c r="C103" s="259"/>
      <c r="D103" s="259"/>
      <c r="E103" s="259"/>
      <c r="F103" s="259"/>
      <c r="G103" s="275"/>
      <c r="H103" s="259"/>
      <c r="I103" s="259"/>
      <c r="J103" s="259"/>
      <c r="K103" s="258"/>
    </row>
    <row r="104" spans="2:11" ht="15" customHeight="1">
      <c r="B104" s="257"/>
      <c r="C104" s="247" t="s">
        <v>56</v>
      </c>
      <c r="D104" s="264"/>
      <c r="E104" s="264"/>
      <c r="F104" s="266" t="s">
        <v>358</v>
      </c>
      <c r="G104" s="275"/>
      <c r="H104" s="247" t="s">
        <v>397</v>
      </c>
      <c r="I104" s="247" t="s">
        <v>360</v>
      </c>
      <c r="J104" s="247">
        <v>20</v>
      </c>
      <c r="K104" s="258"/>
    </row>
    <row r="105" spans="2:11" ht="15" customHeight="1">
      <c r="B105" s="257"/>
      <c r="C105" s="247" t="s">
        <v>361</v>
      </c>
      <c r="D105" s="247"/>
      <c r="E105" s="247"/>
      <c r="F105" s="266" t="s">
        <v>358</v>
      </c>
      <c r="G105" s="247"/>
      <c r="H105" s="247" t="s">
        <v>397</v>
      </c>
      <c r="I105" s="247" t="s">
        <v>360</v>
      </c>
      <c r="J105" s="247">
        <v>120</v>
      </c>
      <c r="K105" s="258"/>
    </row>
    <row r="106" spans="2:11" ht="15" customHeight="1">
      <c r="B106" s="267"/>
      <c r="C106" s="247" t="s">
        <v>363</v>
      </c>
      <c r="D106" s="247"/>
      <c r="E106" s="247"/>
      <c r="F106" s="266" t="s">
        <v>364</v>
      </c>
      <c r="G106" s="247"/>
      <c r="H106" s="247" t="s">
        <v>397</v>
      </c>
      <c r="I106" s="247" t="s">
        <v>360</v>
      </c>
      <c r="J106" s="247">
        <v>50</v>
      </c>
      <c r="K106" s="258"/>
    </row>
    <row r="107" spans="2:11" ht="15" customHeight="1">
      <c r="B107" s="267"/>
      <c r="C107" s="247" t="s">
        <v>366</v>
      </c>
      <c r="D107" s="247"/>
      <c r="E107" s="247"/>
      <c r="F107" s="266" t="s">
        <v>358</v>
      </c>
      <c r="G107" s="247"/>
      <c r="H107" s="247" t="s">
        <v>397</v>
      </c>
      <c r="I107" s="247" t="s">
        <v>368</v>
      </c>
      <c r="J107" s="247"/>
      <c r="K107" s="258"/>
    </row>
    <row r="108" spans="2:11" ht="15" customHeight="1">
      <c r="B108" s="267"/>
      <c r="C108" s="247" t="s">
        <v>377</v>
      </c>
      <c r="D108" s="247"/>
      <c r="E108" s="247"/>
      <c r="F108" s="266" t="s">
        <v>364</v>
      </c>
      <c r="G108" s="247"/>
      <c r="H108" s="247" t="s">
        <v>397</v>
      </c>
      <c r="I108" s="247" t="s">
        <v>360</v>
      </c>
      <c r="J108" s="247">
        <v>50</v>
      </c>
      <c r="K108" s="258"/>
    </row>
    <row r="109" spans="2:11" ht="15" customHeight="1">
      <c r="B109" s="267"/>
      <c r="C109" s="247" t="s">
        <v>385</v>
      </c>
      <c r="D109" s="247"/>
      <c r="E109" s="247"/>
      <c r="F109" s="266" t="s">
        <v>364</v>
      </c>
      <c r="G109" s="247"/>
      <c r="H109" s="247" t="s">
        <v>397</v>
      </c>
      <c r="I109" s="247" t="s">
        <v>360</v>
      </c>
      <c r="J109" s="247">
        <v>50</v>
      </c>
      <c r="K109" s="258"/>
    </row>
    <row r="110" spans="2:11" ht="15" customHeight="1">
      <c r="B110" s="267"/>
      <c r="C110" s="247" t="s">
        <v>383</v>
      </c>
      <c r="D110" s="247"/>
      <c r="E110" s="247"/>
      <c r="F110" s="266" t="s">
        <v>364</v>
      </c>
      <c r="G110" s="247"/>
      <c r="H110" s="247" t="s">
        <v>397</v>
      </c>
      <c r="I110" s="247" t="s">
        <v>360</v>
      </c>
      <c r="J110" s="247">
        <v>50</v>
      </c>
      <c r="K110" s="258"/>
    </row>
    <row r="111" spans="2:11" ht="15" customHeight="1">
      <c r="B111" s="267"/>
      <c r="C111" s="247" t="s">
        <v>56</v>
      </c>
      <c r="D111" s="247"/>
      <c r="E111" s="247"/>
      <c r="F111" s="266" t="s">
        <v>358</v>
      </c>
      <c r="G111" s="247"/>
      <c r="H111" s="247" t="s">
        <v>398</v>
      </c>
      <c r="I111" s="247" t="s">
        <v>360</v>
      </c>
      <c r="J111" s="247">
        <v>20</v>
      </c>
      <c r="K111" s="258"/>
    </row>
    <row r="112" spans="2:11" ht="15" customHeight="1">
      <c r="B112" s="267"/>
      <c r="C112" s="247" t="s">
        <v>399</v>
      </c>
      <c r="D112" s="247"/>
      <c r="E112" s="247"/>
      <c r="F112" s="266" t="s">
        <v>358</v>
      </c>
      <c r="G112" s="247"/>
      <c r="H112" s="247" t="s">
        <v>400</v>
      </c>
      <c r="I112" s="247" t="s">
        <v>360</v>
      </c>
      <c r="J112" s="247">
        <v>120</v>
      </c>
      <c r="K112" s="258"/>
    </row>
    <row r="113" spans="2:11" ht="15" customHeight="1">
      <c r="B113" s="267"/>
      <c r="C113" s="247" t="s">
        <v>41</v>
      </c>
      <c r="D113" s="247"/>
      <c r="E113" s="247"/>
      <c r="F113" s="266" t="s">
        <v>358</v>
      </c>
      <c r="G113" s="247"/>
      <c r="H113" s="247" t="s">
        <v>401</v>
      </c>
      <c r="I113" s="247" t="s">
        <v>392</v>
      </c>
      <c r="J113" s="247"/>
      <c r="K113" s="258"/>
    </row>
    <row r="114" spans="2:11" ht="15" customHeight="1">
      <c r="B114" s="267"/>
      <c r="C114" s="247" t="s">
        <v>51</v>
      </c>
      <c r="D114" s="247"/>
      <c r="E114" s="247"/>
      <c r="F114" s="266" t="s">
        <v>358</v>
      </c>
      <c r="G114" s="247"/>
      <c r="H114" s="247" t="s">
        <v>402</v>
      </c>
      <c r="I114" s="247" t="s">
        <v>392</v>
      </c>
      <c r="J114" s="247"/>
      <c r="K114" s="258"/>
    </row>
    <row r="115" spans="2:11" ht="15" customHeight="1">
      <c r="B115" s="267"/>
      <c r="C115" s="247" t="s">
        <v>60</v>
      </c>
      <c r="D115" s="247"/>
      <c r="E115" s="247"/>
      <c r="F115" s="266" t="s">
        <v>358</v>
      </c>
      <c r="G115" s="247"/>
      <c r="H115" s="247" t="s">
        <v>403</v>
      </c>
      <c r="I115" s="247" t="s">
        <v>404</v>
      </c>
      <c r="J115" s="247"/>
      <c r="K115" s="258"/>
    </row>
    <row r="116" spans="2:11" ht="15" customHeight="1">
      <c r="B116" s="270"/>
      <c r="C116" s="276"/>
      <c r="D116" s="276"/>
      <c r="E116" s="276"/>
      <c r="F116" s="276"/>
      <c r="G116" s="276"/>
      <c r="H116" s="276"/>
      <c r="I116" s="276"/>
      <c r="J116" s="276"/>
      <c r="K116" s="272"/>
    </row>
    <row r="117" spans="2:11" ht="18.75" customHeight="1">
      <c r="B117" s="277"/>
      <c r="C117" s="243"/>
      <c r="D117" s="243"/>
      <c r="E117" s="243"/>
      <c r="F117" s="278"/>
      <c r="G117" s="243"/>
      <c r="H117" s="243"/>
      <c r="I117" s="243"/>
      <c r="J117" s="243"/>
      <c r="K117" s="277"/>
    </row>
    <row r="118" spans="2:11" ht="18.75" customHeight="1">
      <c r="B118" s="253"/>
      <c r="C118" s="253"/>
      <c r="D118" s="253"/>
      <c r="E118" s="253"/>
      <c r="F118" s="253"/>
      <c r="G118" s="253"/>
      <c r="H118" s="253"/>
      <c r="I118" s="253"/>
      <c r="J118" s="253"/>
      <c r="K118" s="253"/>
    </row>
    <row r="119" spans="2:11" ht="7.5" customHeight="1">
      <c r="B119" s="279"/>
      <c r="C119" s="280"/>
      <c r="D119" s="280"/>
      <c r="E119" s="280"/>
      <c r="F119" s="280"/>
      <c r="G119" s="280"/>
      <c r="H119" s="280"/>
      <c r="I119" s="280"/>
      <c r="J119" s="280"/>
      <c r="K119" s="281"/>
    </row>
    <row r="120" spans="2:11" ht="45" customHeight="1">
      <c r="B120" s="282"/>
      <c r="C120" s="355" t="s">
        <v>405</v>
      </c>
      <c r="D120" s="355"/>
      <c r="E120" s="355"/>
      <c r="F120" s="355"/>
      <c r="G120" s="355"/>
      <c r="H120" s="355"/>
      <c r="I120" s="355"/>
      <c r="J120" s="355"/>
      <c r="K120" s="283"/>
    </row>
    <row r="121" spans="2:11" ht="17.25" customHeight="1">
      <c r="B121" s="284"/>
      <c r="C121" s="259" t="s">
        <v>352</v>
      </c>
      <c r="D121" s="259"/>
      <c r="E121" s="259"/>
      <c r="F121" s="259" t="s">
        <v>353</v>
      </c>
      <c r="G121" s="260"/>
      <c r="H121" s="259" t="s">
        <v>106</v>
      </c>
      <c r="I121" s="259" t="s">
        <v>60</v>
      </c>
      <c r="J121" s="259" t="s">
        <v>354</v>
      </c>
      <c r="K121" s="285"/>
    </row>
    <row r="122" spans="2:11" ht="17.25" customHeight="1">
      <c r="B122" s="284"/>
      <c r="C122" s="261" t="s">
        <v>355</v>
      </c>
      <c r="D122" s="261"/>
      <c r="E122" s="261"/>
      <c r="F122" s="262" t="s">
        <v>356</v>
      </c>
      <c r="G122" s="263"/>
      <c r="H122" s="261"/>
      <c r="I122" s="261"/>
      <c r="J122" s="261" t="s">
        <v>357</v>
      </c>
      <c r="K122" s="285"/>
    </row>
    <row r="123" spans="2:11" ht="5.25" customHeight="1">
      <c r="B123" s="286"/>
      <c r="C123" s="264"/>
      <c r="D123" s="264"/>
      <c r="E123" s="264"/>
      <c r="F123" s="264"/>
      <c r="G123" s="247"/>
      <c r="H123" s="264"/>
      <c r="I123" s="264"/>
      <c r="J123" s="264"/>
      <c r="K123" s="287"/>
    </row>
    <row r="124" spans="2:11" ht="15" customHeight="1">
      <c r="B124" s="286"/>
      <c r="C124" s="247" t="s">
        <v>361</v>
      </c>
      <c r="D124" s="264"/>
      <c r="E124" s="264"/>
      <c r="F124" s="266" t="s">
        <v>358</v>
      </c>
      <c r="G124" s="247"/>
      <c r="H124" s="247" t="s">
        <v>397</v>
      </c>
      <c r="I124" s="247" t="s">
        <v>360</v>
      </c>
      <c r="J124" s="247">
        <v>120</v>
      </c>
      <c r="K124" s="288"/>
    </row>
    <row r="125" spans="2:11" ht="15" customHeight="1">
      <c r="B125" s="286"/>
      <c r="C125" s="247" t="s">
        <v>406</v>
      </c>
      <c r="D125" s="247"/>
      <c r="E125" s="247"/>
      <c r="F125" s="266" t="s">
        <v>358</v>
      </c>
      <c r="G125" s="247"/>
      <c r="H125" s="247" t="s">
        <v>407</v>
      </c>
      <c r="I125" s="247" t="s">
        <v>360</v>
      </c>
      <c r="J125" s="247" t="s">
        <v>408</v>
      </c>
      <c r="K125" s="288"/>
    </row>
    <row r="126" spans="2:11" ht="15" customHeight="1">
      <c r="B126" s="286"/>
      <c r="C126" s="247" t="s">
        <v>306</v>
      </c>
      <c r="D126" s="247"/>
      <c r="E126" s="247"/>
      <c r="F126" s="266" t="s">
        <v>358</v>
      </c>
      <c r="G126" s="247"/>
      <c r="H126" s="247" t="s">
        <v>409</v>
      </c>
      <c r="I126" s="247" t="s">
        <v>360</v>
      </c>
      <c r="J126" s="247" t="s">
        <v>408</v>
      </c>
      <c r="K126" s="288"/>
    </row>
    <row r="127" spans="2:11" ht="15" customHeight="1">
      <c r="B127" s="286"/>
      <c r="C127" s="247" t="s">
        <v>369</v>
      </c>
      <c r="D127" s="247"/>
      <c r="E127" s="247"/>
      <c r="F127" s="266" t="s">
        <v>364</v>
      </c>
      <c r="G127" s="247"/>
      <c r="H127" s="247" t="s">
        <v>370</v>
      </c>
      <c r="I127" s="247" t="s">
        <v>360</v>
      </c>
      <c r="J127" s="247">
        <v>15</v>
      </c>
      <c r="K127" s="288"/>
    </row>
    <row r="128" spans="2:11" ht="15" customHeight="1">
      <c r="B128" s="286"/>
      <c r="C128" s="268" t="s">
        <v>371</v>
      </c>
      <c r="D128" s="268"/>
      <c r="E128" s="268"/>
      <c r="F128" s="269" t="s">
        <v>364</v>
      </c>
      <c r="G128" s="268"/>
      <c r="H128" s="268" t="s">
        <v>372</v>
      </c>
      <c r="I128" s="268" t="s">
        <v>360</v>
      </c>
      <c r="J128" s="268">
        <v>15</v>
      </c>
      <c r="K128" s="288"/>
    </row>
    <row r="129" spans="2:11" ht="15" customHeight="1">
      <c r="B129" s="286"/>
      <c r="C129" s="268" t="s">
        <v>373</v>
      </c>
      <c r="D129" s="268"/>
      <c r="E129" s="268"/>
      <c r="F129" s="269" t="s">
        <v>364</v>
      </c>
      <c r="G129" s="268"/>
      <c r="H129" s="268" t="s">
        <v>374</v>
      </c>
      <c r="I129" s="268" t="s">
        <v>360</v>
      </c>
      <c r="J129" s="268">
        <v>20</v>
      </c>
      <c r="K129" s="288"/>
    </row>
    <row r="130" spans="2:11" ht="15" customHeight="1">
      <c r="B130" s="286"/>
      <c r="C130" s="268" t="s">
        <v>375</v>
      </c>
      <c r="D130" s="268"/>
      <c r="E130" s="268"/>
      <c r="F130" s="269" t="s">
        <v>364</v>
      </c>
      <c r="G130" s="268"/>
      <c r="H130" s="268" t="s">
        <v>376</v>
      </c>
      <c r="I130" s="268" t="s">
        <v>360</v>
      </c>
      <c r="J130" s="268">
        <v>20</v>
      </c>
      <c r="K130" s="288"/>
    </row>
    <row r="131" spans="2:11" ht="15" customHeight="1">
      <c r="B131" s="286"/>
      <c r="C131" s="247" t="s">
        <v>363</v>
      </c>
      <c r="D131" s="247"/>
      <c r="E131" s="247"/>
      <c r="F131" s="266" t="s">
        <v>364</v>
      </c>
      <c r="G131" s="247"/>
      <c r="H131" s="247" t="s">
        <v>397</v>
      </c>
      <c r="I131" s="247" t="s">
        <v>360</v>
      </c>
      <c r="J131" s="247">
        <v>50</v>
      </c>
      <c r="K131" s="288"/>
    </row>
    <row r="132" spans="2:11" ht="15" customHeight="1">
      <c r="B132" s="286"/>
      <c r="C132" s="247" t="s">
        <v>377</v>
      </c>
      <c r="D132" s="247"/>
      <c r="E132" s="247"/>
      <c r="F132" s="266" t="s">
        <v>364</v>
      </c>
      <c r="G132" s="247"/>
      <c r="H132" s="247" t="s">
        <v>397</v>
      </c>
      <c r="I132" s="247" t="s">
        <v>360</v>
      </c>
      <c r="J132" s="247">
        <v>50</v>
      </c>
      <c r="K132" s="288"/>
    </row>
    <row r="133" spans="2:11" ht="15" customHeight="1">
      <c r="B133" s="286"/>
      <c r="C133" s="247" t="s">
        <v>383</v>
      </c>
      <c r="D133" s="247"/>
      <c r="E133" s="247"/>
      <c r="F133" s="266" t="s">
        <v>364</v>
      </c>
      <c r="G133" s="247"/>
      <c r="H133" s="247" t="s">
        <v>397</v>
      </c>
      <c r="I133" s="247" t="s">
        <v>360</v>
      </c>
      <c r="J133" s="247">
        <v>50</v>
      </c>
      <c r="K133" s="288"/>
    </row>
    <row r="134" spans="2:11" ht="15" customHeight="1">
      <c r="B134" s="286"/>
      <c r="C134" s="247" t="s">
        <v>385</v>
      </c>
      <c r="D134" s="247"/>
      <c r="E134" s="247"/>
      <c r="F134" s="266" t="s">
        <v>364</v>
      </c>
      <c r="G134" s="247"/>
      <c r="H134" s="247" t="s">
        <v>397</v>
      </c>
      <c r="I134" s="247" t="s">
        <v>360</v>
      </c>
      <c r="J134" s="247">
        <v>50</v>
      </c>
      <c r="K134" s="288"/>
    </row>
    <row r="135" spans="2:11" ht="15" customHeight="1">
      <c r="B135" s="286"/>
      <c r="C135" s="247" t="s">
        <v>111</v>
      </c>
      <c r="D135" s="247"/>
      <c r="E135" s="247"/>
      <c r="F135" s="266" t="s">
        <v>364</v>
      </c>
      <c r="G135" s="247"/>
      <c r="H135" s="247" t="s">
        <v>410</v>
      </c>
      <c r="I135" s="247" t="s">
        <v>360</v>
      </c>
      <c r="J135" s="247">
        <v>255</v>
      </c>
      <c r="K135" s="288"/>
    </row>
    <row r="136" spans="2:11" ht="15" customHeight="1">
      <c r="B136" s="286"/>
      <c r="C136" s="247" t="s">
        <v>387</v>
      </c>
      <c r="D136" s="247"/>
      <c r="E136" s="247"/>
      <c r="F136" s="266" t="s">
        <v>358</v>
      </c>
      <c r="G136" s="247"/>
      <c r="H136" s="247" t="s">
        <v>411</v>
      </c>
      <c r="I136" s="247" t="s">
        <v>389</v>
      </c>
      <c r="J136" s="247"/>
      <c r="K136" s="288"/>
    </row>
    <row r="137" spans="2:11" ht="15" customHeight="1">
      <c r="B137" s="286"/>
      <c r="C137" s="247" t="s">
        <v>390</v>
      </c>
      <c r="D137" s="247"/>
      <c r="E137" s="247"/>
      <c r="F137" s="266" t="s">
        <v>358</v>
      </c>
      <c r="G137" s="247"/>
      <c r="H137" s="247" t="s">
        <v>412</v>
      </c>
      <c r="I137" s="247" t="s">
        <v>392</v>
      </c>
      <c r="J137" s="247"/>
      <c r="K137" s="288"/>
    </row>
    <row r="138" spans="2:11" ht="15" customHeight="1">
      <c r="B138" s="286"/>
      <c r="C138" s="247" t="s">
        <v>393</v>
      </c>
      <c r="D138" s="247"/>
      <c r="E138" s="247"/>
      <c r="F138" s="266" t="s">
        <v>358</v>
      </c>
      <c r="G138" s="247"/>
      <c r="H138" s="247" t="s">
        <v>393</v>
      </c>
      <c r="I138" s="247" t="s">
        <v>392</v>
      </c>
      <c r="J138" s="247"/>
      <c r="K138" s="288"/>
    </row>
    <row r="139" spans="2:11" ht="15" customHeight="1">
      <c r="B139" s="286"/>
      <c r="C139" s="247" t="s">
        <v>41</v>
      </c>
      <c r="D139" s="247"/>
      <c r="E139" s="247"/>
      <c r="F139" s="266" t="s">
        <v>358</v>
      </c>
      <c r="G139" s="247"/>
      <c r="H139" s="247" t="s">
        <v>413</v>
      </c>
      <c r="I139" s="247" t="s">
        <v>392</v>
      </c>
      <c r="J139" s="247"/>
      <c r="K139" s="288"/>
    </row>
    <row r="140" spans="2:11" ht="15" customHeight="1">
      <c r="B140" s="286"/>
      <c r="C140" s="247" t="s">
        <v>414</v>
      </c>
      <c r="D140" s="247"/>
      <c r="E140" s="247"/>
      <c r="F140" s="266" t="s">
        <v>358</v>
      </c>
      <c r="G140" s="247"/>
      <c r="H140" s="247" t="s">
        <v>415</v>
      </c>
      <c r="I140" s="247" t="s">
        <v>392</v>
      </c>
      <c r="J140" s="247"/>
      <c r="K140" s="288"/>
    </row>
    <row r="141" spans="2:11" ht="15" customHeight="1">
      <c r="B141" s="289"/>
      <c r="C141" s="290"/>
      <c r="D141" s="290"/>
      <c r="E141" s="290"/>
      <c r="F141" s="290"/>
      <c r="G141" s="290"/>
      <c r="H141" s="290"/>
      <c r="I141" s="290"/>
      <c r="J141" s="290"/>
      <c r="K141" s="291"/>
    </row>
    <row r="142" spans="2:11" ht="18.75" customHeight="1">
      <c r="B142" s="243"/>
      <c r="C142" s="243"/>
      <c r="D142" s="243"/>
      <c r="E142" s="243"/>
      <c r="F142" s="278"/>
      <c r="G142" s="243"/>
      <c r="H142" s="243"/>
      <c r="I142" s="243"/>
      <c r="J142" s="243"/>
      <c r="K142" s="243"/>
    </row>
    <row r="143" spans="2:11" ht="18.75" customHeight="1">
      <c r="B143" s="253"/>
      <c r="C143" s="253"/>
      <c r="D143" s="253"/>
      <c r="E143" s="253"/>
      <c r="F143" s="253"/>
      <c r="G143" s="253"/>
      <c r="H143" s="253"/>
      <c r="I143" s="253"/>
      <c r="J143" s="253"/>
      <c r="K143" s="253"/>
    </row>
    <row r="144" spans="2:11" ht="7.5" customHeight="1">
      <c r="B144" s="254"/>
      <c r="C144" s="255"/>
      <c r="D144" s="255"/>
      <c r="E144" s="255"/>
      <c r="F144" s="255"/>
      <c r="G144" s="255"/>
      <c r="H144" s="255"/>
      <c r="I144" s="255"/>
      <c r="J144" s="255"/>
      <c r="K144" s="256"/>
    </row>
    <row r="145" spans="2:11" ht="45" customHeight="1">
      <c r="B145" s="257"/>
      <c r="C145" s="357" t="s">
        <v>416</v>
      </c>
      <c r="D145" s="357"/>
      <c r="E145" s="357"/>
      <c r="F145" s="357"/>
      <c r="G145" s="357"/>
      <c r="H145" s="357"/>
      <c r="I145" s="357"/>
      <c r="J145" s="357"/>
      <c r="K145" s="258"/>
    </row>
    <row r="146" spans="2:11" ht="17.25" customHeight="1">
      <c r="B146" s="257"/>
      <c r="C146" s="259" t="s">
        <v>352</v>
      </c>
      <c r="D146" s="259"/>
      <c r="E146" s="259"/>
      <c r="F146" s="259" t="s">
        <v>353</v>
      </c>
      <c r="G146" s="260"/>
      <c r="H146" s="259" t="s">
        <v>106</v>
      </c>
      <c r="I146" s="259" t="s">
        <v>60</v>
      </c>
      <c r="J146" s="259" t="s">
        <v>354</v>
      </c>
      <c r="K146" s="258"/>
    </row>
    <row r="147" spans="2:11" ht="17.25" customHeight="1">
      <c r="B147" s="257"/>
      <c r="C147" s="261" t="s">
        <v>355</v>
      </c>
      <c r="D147" s="261"/>
      <c r="E147" s="261"/>
      <c r="F147" s="262" t="s">
        <v>356</v>
      </c>
      <c r="G147" s="263"/>
      <c r="H147" s="261"/>
      <c r="I147" s="261"/>
      <c r="J147" s="261" t="s">
        <v>357</v>
      </c>
      <c r="K147" s="258"/>
    </row>
    <row r="148" spans="2:11" ht="5.25" customHeight="1">
      <c r="B148" s="267"/>
      <c r="C148" s="264"/>
      <c r="D148" s="264"/>
      <c r="E148" s="264"/>
      <c r="F148" s="264"/>
      <c r="G148" s="265"/>
      <c r="H148" s="264"/>
      <c r="I148" s="264"/>
      <c r="J148" s="264"/>
      <c r="K148" s="288"/>
    </row>
    <row r="149" spans="2:11" ht="15" customHeight="1">
      <c r="B149" s="267"/>
      <c r="C149" s="292" t="s">
        <v>361</v>
      </c>
      <c r="D149" s="247"/>
      <c r="E149" s="247"/>
      <c r="F149" s="293" t="s">
        <v>358</v>
      </c>
      <c r="G149" s="247"/>
      <c r="H149" s="292" t="s">
        <v>397</v>
      </c>
      <c r="I149" s="292" t="s">
        <v>360</v>
      </c>
      <c r="J149" s="292">
        <v>120</v>
      </c>
      <c r="K149" s="288"/>
    </row>
    <row r="150" spans="2:11" ht="15" customHeight="1">
      <c r="B150" s="267"/>
      <c r="C150" s="292" t="s">
        <v>406</v>
      </c>
      <c r="D150" s="247"/>
      <c r="E150" s="247"/>
      <c r="F150" s="293" t="s">
        <v>358</v>
      </c>
      <c r="G150" s="247"/>
      <c r="H150" s="292" t="s">
        <v>417</v>
      </c>
      <c r="I150" s="292" t="s">
        <v>360</v>
      </c>
      <c r="J150" s="292" t="s">
        <v>408</v>
      </c>
      <c r="K150" s="288"/>
    </row>
    <row r="151" spans="2:11" ht="15" customHeight="1">
      <c r="B151" s="267"/>
      <c r="C151" s="292" t="s">
        <v>306</v>
      </c>
      <c r="D151" s="247"/>
      <c r="E151" s="247"/>
      <c r="F151" s="293" t="s">
        <v>358</v>
      </c>
      <c r="G151" s="247"/>
      <c r="H151" s="292" t="s">
        <v>418</v>
      </c>
      <c r="I151" s="292" t="s">
        <v>360</v>
      </c>
      <c r="J151" s="292" t="s">
        <v>408</v>
      </c>
      <c r="K151" s="288"/>
    </row>
    <row r="152" spans="2:11" ht="15" customHeight="1">
      <c r="B152" s="267"/>
      <c r="C152" s="292" t="s">
        <v>363</v>
      </c>
      <c r="D152" s="247"/>
      <c r="E152" s="247"/>
      <c r="F152" s="293" t="s">
        <v>364</v>
      </c>
      <c r="G152" s="247"/>
      <c r="H152" s="292" t="s">
        <v>397</v>
      </c>
      <c r="I152" s="292" t="s">
        <v>360</v>
      </c>
      <c r="J152" s="292">
        <v>50</v>
      </c>
      <c r="K152" s="288"/>
    </row>
    <row r="153" spans="2:11" ht="15" customHeight="1">
      <c r="B153" s="267"/>
      <c r="C153" s="292" t="s">
        <v>366</v>
      </c>
      <c r="D153" s="247"/>
      <c r="E153" s="247"/>
      <c r="F153" s="293" t="s">
        <v>358</v>
      </c>
      <c r="G153" s="247"/>
      <c r="H153" s="292" t="s">
        <v>397</v>
      </c>
      <c r="I153" s="292" t="s">
        <v>368</v>
      </c>
      <c r="J153" s="292"/>
      <c r="K153" s="288"/>
    </row>
    <row r="154" spans="2:11" ht="15" customHeight="1">
      <c r="B154" s="267"/>
      <c r="C154" s="292" t="s">
        <v>377</v>
      </c>
      <c r="D154" s="247"/>
      <c r="E154" s="247"/>
      <c r="F154" s="293" t="s">
        <v>364</v>
      </c>
      <c r="G154" s="247"/>
      <c r="H154" s="292" t="s">
        <v>397</v>
      </c>
      <c r="I154" s="292" t="s">
        <v>360</v>
      </c>
      <c r="J154" s="292">
        <v>50</v>
      </c>
      <c r="K154" s="288"/>
    </row>
    <row r="155" spans="2:11" ht="15" customHeight="1">
      <c r="B155" s="267"/>
      <c r="C155" s="292" t="s">
        <v>385</v>
      </c>
      <c r="D155" s="247"/>
      <c r="E155" s="247"/>
      <c r="F155" s="293" t="s">
        <v>364</v>
      </c>
      <c r="G155" s="247"/>
      <c r="H155" s="292" t="s">
        <v>397</v>
      </c>
      <c r="I155" s="292" t="s">
        <v>360</v>
      </c>
      <c r="J155" s="292">
        <v>50</v>
      </c>
      <c r="K155" s="288"/>
    </row>
    <row r="156" spans="2:11" ht="15" customHeight="1">
      <c r="B156" s="267"/>
      <c r="C156" s="292" t="s">
        <v>383</v>
      </c>
      <c r="D156" s="247"/>
      <c r="E156" s="247"/>
      <c r="F156" s="293" t="s">
        <v>364</v>
      </c>
      <c r="G156" s="247"/>
      <c r="H156" s="292" t="s">
        <v>397</v>
      </c>
      <c r="I156" s="292" t="s">
        <v>360</v>
      </c>
      <c r="J156" s="292">
        <v>50</v>
      </c>
      <c r="K156" s="288"/>
    </row>
    <row r="157" spans="2:11" ht="15" customHeight="1">
      <c r="B157" s="267"/>
      <c r="C157" s="292" t="s">
        <v>89</v>
      </c>
      <c r="D157" s="247"/>
      <c r="E157" s="247"/>
      <c r="F157" s="293" t="s">
        <v>358</v>
      </c>
      <c r="G157" s="247"/>
      <c r="H157" s="292" t="s">
        <v>419</v>
      </c>
      <c r="I157" s="292" t="s">
        <v>360</v>
      </c>
      <c r="J157" s="292" t="s">
        <v>420</v>
      </c>
      <c r="K157" s="288"/>
    </row>
    <row r="158" spans="2:11" ht="15" customHeight="1">
      <c r="B158" s="267"/>
      <c r="C158" s="292" t="s">
        <v>421</v>
      </c>
      <c r="D158" s="247"/>
      <c r="E158" s="247"/>
      <c r="F158" s="293" t="s">
        <v>358</v>
      </c>
      <c r="G158" s="247"/>
      <c r="H158" s="292" t="s">
        <v>422</v>
      </c>
      <c r="I158" s="292" t="s">
        <v>392</v>
      </c>
      <c r="J158" s="292"/>
      <c r="K158" s="288"/>
    </row>
    <row r="159" spans="2:11" ht="15" customHeight="1">
      <c r="B159" s="294"/>
      <c r="C159" s="276"/>
      <c r="D159" s="276"/>
      <c r="E159" s="276"/>
      <c r="F159" s="276"/>
      <c r="G159" s="276"/>
      <c r="H159" s="276"/>
      <c r="I159" s="276"/>
      <c r="J159" s="276"/>
      <c r="K159" s="295"/>
    </row>
    <row r="160" spans="2:11" ht="18.75" customHeight="1">
      <c r="B160" s="243"/>
      <c r="C160" s="247"/>
      <c r="D160" s="247"/>
      <c r="E160" s="247"/>
      <c r="F160" s="266"/>
      <c r="G160" s="247"/>
      <c r="H160" s="247"/>
      <c r="I160" s="247"/>
      <c r="J160" s="247"/>
      <c r="K160" s="243"/>
    </row>
    <row r="161" spans="2:11" ht="18.75" customHeight="1">
      <c r="B161" s="243"/>
      <c r="C161" s="247"/>
      <c r="D161" s="247"/>
      <c r="E161" s="247"/>
      <c r="F161" s="266"/>
      <c r="G161" s="247"/>
      <c r="H161" s="247"/>
      <c r="I161" s="247"/>
      <c r="J161" s="247"/>
      <c r="K161" s="243"/>
    </row>
    <row r="162" spans="2:11" ht="18.75" customHeight="1">
      <c r="B162" s="243"/>
      <c r="C162" s="247"/>
      <c r="D162" s="247"/>
      <c r="E162" s="247"/>
      <c r="F162" s="266"/>
      <c r="G162" s="247"/>
      <c r="H162" s="247"/>
      <c r="I162" s="247"/>
      <c r="J162" s="247"/>
      <c r="K162" s="243"/>
    </row>
    <row r="163" spans="2:11" ht="18.75" customHeight="1">
      <c r="B163" s="243"/>
      <c r="C163" s="247"/>
      <c r="D163" s="247"/>
      <c r="E163" s="247"/>
      <c r="F163" s="266"/>
      <c r="G163" s="247"/>
      <c r="H163" s="247"/>
      <c r="I163" s="247"/>
      <c r="J163" s="247"/>
      <c r="K163" s="243"/>
    </row>
    <row r="164" spans="2:11" ht="18.75" customHeight="1">
      <c r="B164" s="243"/>
      <c r="C164" s="247"/>
      <c r="D164" s="247"/>
      <c r="E164" s="247"/>
      <c r="F164" s="266"/>
      <c r="G164" s="247"/>
      <c r="H164" s="247"/>
      <c r="I164" s="247"/>
      <c r="J164" s="247"/>
      <c r="K164" s="243"/>
    </row>
    <row r="165" spans="2:11" ht="18.75" customHeight="1">
      <c r="B165" s="243"/>
      <c r="C165" s="247"/>
      <c r="D165" s="247"/>
      <c r="E165" s="247"/>
      <c r="F165" s="266"/>
      <c r="G165" s="247"/>
      <c r="H165" s="247"/>
      <c r="I165" s="247"/>
      <c r="J165" s="247"/>
      <c r="K165" s="243"/>
    </row>
    <row r="166" spans="2:11" ht="18.75" customHeight="1">
      <c r="B166" s="243"/>
      <c r="C166" s="247"/>
      <c r="D166" s="247"/>
      <c r="E166" s="247"/>
      <c r="F166" s="266"/>
      <c r="G166" s="247"/>
      <c r="H166" s="247"/>
      <c r="I166" s="247"/>
      <c r="J166" s="247"/>
      <c r="K166" s="243"/>
    </row>
    <row r="167" spans="2:11" ht="18.75" customHeight="1">
      <c r="B167" s="253"/>
      <c r="C167" s="253"/>
      <c r="D167" s="253"/>
      <c r="E167" s="253"/>
      <c r="F167" s="253"/>
      <c r="G167" s="253"/>
      <c r="H167" s="253"/>
      <c r="I167" s="253"/>
      <c r="J167" s="253"/>
      <c r="K167" s="253"/>
    </row>
    <row r="168" spans="2:11" ht="7.5" customHeight="1">
      <c r="B168" s="235"/>
      <c r="C168" s="236"/>
      <c r="D168" s="236"/>
      <c r="E168" s="236"/>
      <c r="F168" s="236"/>
      <c r="G168" s="236"/>
      <c r="H168" s="236"/>
      <c r="I168" s="236"/>
      <c r="J168" s="236"/>
      <c r="K168" s="237"/>
    </row>
    <row r="169" spans="2:11" ht="45" customHeight="1">
      <c r="B169" s="238"/>
      <c r="C169" s="355" t="s">
        <v>423</v>
      </c>
      <c r="D169" s="355"/>
      <c r="E169" s="355"/>
      <c r="F169" s="355"/>
      <c r="G169" s="355"/>
      <c r="H169" s="355"/>
      <c r="I169" s="355"/>
      <c r="J169" s="355"/>
      <c r="K169" s="239"/>
    </row>
    <row r="170" spans="2:11" ht="17.25" customHeight="1">
      <c r="B170" s="238"/>
      <c r="C170" s="259" t="s">
        <v>352</v>
      </c>
      <c r="D170" s="259"/>
      <c r="E170" s="259"/>
      <c r="F170" s="259" t="s">
        <v>353</v>
      </c>
      <c r="G170" s="296"/>
      <c r="H170" s="297" t="s">
        <v>106</v>
      </c>
      <c r="I170" s="297" t="s">
        <v>60</v>
      </c>
      <c r="J170" s="259" t="s">
        <v>354</v>
      </c>
      <c r="K170" s="239"/>
    </row>
    <row r="171" spans="2:11" ht="17.25" customHeight="1">
      <c r="B171" s="240"/>
      <c r="C171" s="261" t="s">
        <v>355</v>
      </c>
      <c r="D171" s="261"/>
      <c r="E171" s="261"/>
      <c r="F171" s="262" t="s">
        <v>356</v>
      </c>
      <c r="G171" s="298"/>
      <c r="H171" s="299"/>
      <c r="I171" s="299"/>
      <c r="J171" s="261" t="s">
        <v>357</v>
      </c>
      <c r="K171" s="241"/>
    </row>
    <row r="172" spans="2:11" ht="5.25" customHeight="1">
      <c r="B172" s="267"/>
      <c r="C172" s="264"/>
      <c r="D172" s="264"/>
      <c r="E172" s="264"/>
      <c r="F172" s="264"/>
      <c r="G172" s="265"/>
      <c r="H172" s="264"/>
      <c r="I172" s="264"/>
      <c r="J172" s="264"/>
      <c r="K172" s="288"/>
    </row>
    <row r="173" spans="2:11" ht="15" customHeight="1">
      <c r="B173" s="267"/>
      <c r="C173" s="247" t="s">
        <v>361</v>
      </c>
      <c r="D173" s="247"/>
      <c r="E173" s="247"/>
      <c r="F173" s="266" t="s">
        <v>358</v>
      </c>
      <c r="G173" s="247"/>
      <c r="H173" s="247" t="s">
        <v>397</v>
      </c>
      <c r="I173" s="247" t="s">
        <v>360</v>
      </c>
      <c r="J173" s="247">
        <v>120</v>
      </c>
      <c r="K173" s="288"/>
    </row>
    <row r="174" spans="2:11" ht="15" customHeight="1">
      <c r="B174" s="267"/>
      <c r="C174" s="247" t="s">
        <v>406</v>
      </c>
      <c r="D174" s="247"/>
      <c r="E174" s="247"/>
      <c r="F174" s="266" t="s">
        <v>358</v>
      </c>
      <c r="G174" s="247"/>
      <c r="H174" s="247" t="s">
        <v>407</v>
      </c>
      <c r="I174" s="247" t="s">
        <v>360</v>
      </c>
      <c r="J174" s="247" t="s">
        <v>408</v>
      </c>
      <c r="K174" s="288"/>
    </row>
    <row r="175" spans="2:11" ht="15" customHeight="1">
      <c r="B175" s="267"/>
      <c r="C175" s="247" t="s">
        <v>306</v>
      </c>
      <c r="D175" s="247"/>
      <c r="E175" s="247"/>
      <c r="F175" s="266" t="s">
        <v>358</v>
      </c>
      <c r="G175" s="247"/>
      <c r="H175" s="247" t="s">
        <v>424</v>
      </c>
      <c r="I175" s="247" t="s">
        <v>360</v>
      </c>
      <c r="J175" s="247" t="s">
        <v>408</v>
      </c>
      <c r="K175" s="288"/>
    </row>
    <row r="176" spans="2:11" ht="15" customHeight="1">
      <c r="B176" s="267"/>
      <c r="C176" s="247" t="s">
        <v>363</v>
      </c>
      <c r="D176" s="247"/>
      <c r="E176" s="247"/>
      <c r="F176" s="266" t="s">
        <v>364</v>
      </c>
      <c r="G176" s="247"/>
      <c r="H176" s="247" t="s">
        <v>424</v>
      </c>
      <c r="I176" s="247" t="s">
        <v>360</v>
      </c>
      <c r="J176" s="247">
        <v>50</v>
      </c>
      <c r="K176" s="288"/>
    </row>
    <row r="177" spans="2:11" ht="15" customHeight="1">
      <c r="B177" s="267"/>
      <c r="C177" s="247" t="s">
        <v>366</v>
      </c>
      <c r="D177" s="247"/>
      <c r="E177" s="247"/>
      <c r="F177" s="266" t="s">
        <v>358</v>
      </c>
      <c r="G177" s="247"/>
      <c r="H177" s="247" t="s">
        <v>424</v>
      </c>
      <c r="I177" s="247" t="s">
        <v>368</v>
      </c>
      <c r="J177" s="247"/>
      <c r="K177" s="288"/>
    </row>
    <row r="178" spans="2:11" ht="15" customHeight="1">
      <c r="B178" s="267"/>
      <c r="C178" s="247" t="s">
        <v>377</v>
      </c>
      <c r="D178" s="247"/>
      <c r="E178" s="247"/>
      <c r="F178" s="266" t="s">
        <v>364</v>
      </c>
      <c r="G178" s="247"/>
      <c r="H178" s="247" t="s">
        <v>424</v>
      </c>
      <c r="I178" s="247" t="s">
        <v>360</v>
      </c>
      <c r="J178" s="247">
        <v>50</v>
      </c>
      <c r="K178" s="288"/>
    </row>
    <row r="179" spans="2:11" ht="15" customHeight="1">
      <c r="B179" s="267"/>
      <c r="C179" s="247" t="s">
        <v>385</v>
      </c>
      <c r="D179" s="247"/>
      <c r="E179" s="247"/>
      <c r="F179" s="266" t="s">
        <v>364</v>
      </c>
      <c r="G179" s="247"/>
      <c r="H179" s="247" t="s">
        <v>424</v>
      </c>
      <c r="I179" s="247" t="s">
        <v>360</v>
      </c>
      <c r="J179" s="247">
        <v>50</v>
      </c>
      <c r="K179" s="288"/>
    </row>
    <row r="180" spans="2:11" ht="15" customHeight="1">
      <c r="B180" s="267"/>
      <c r="C180" s="247" t="s">
        <v>383</v>
      </c>
      <c r="D180" s="247"/>
      <c r="E180" s="247"/>
      <c r="F180" s="266" t="s">
        <v>364</v>
      </c>
      <c r="G180" s="247"/>
      <c r="H180" s="247" t="s">
        <v>424</v>
      </c>
      <c r="I180" s="247" t="s">
        <v>360</v>
      </c>
      <c r="J180" s="247">
        <v>50</v>
      </c>
      <c r="K180" s="288"/>
    </row>
    <row r="181" spans="2:11" ht="15" customHeight="1">
      <c r="B181" s="267"/>
      <c r="C181" s="247" t="s">
        <v>105</v>
      </c>
      <c r="D181" s="247"/>
      <c r="E181" s="247"/>
      <c r="F181" s="266" t="s">
        <v>358</v>
      </c>
      <c r="G181" s="247"/>
      <c r="H181" s="247" t="s">
        <v>425</v>
      </c>
      <c r="I181" s="247" t="s">
        <v>426</v>
      </c>
      <c r="J181" s="247"/>
      <c r="K181" s="288"/>
    </row>
    <row r="182" spans="2:11" ht="15" customHeight="1">
      <c r="B182" s="267"/>
      <c r="C182" s="247" t="s">
        <v>60</v>
      </c>
      <c r="D182" s="247"/>
      <c r="E182" s="247"/>
      <c r="F182" s="266" t="s">
        <v>358</v>
      </c>
      <c r="G182" s="247"/>
      <c r="H182" s="247" t="s">
        <v>427</v>
      </c>
      <c r="I182" s="247" t="s">
        <v>428</v>
      </c>
      <c r="J182" s="247">
        <v>1</v>
      </c>
      <c r="K182" s="288"/>
    </row>
    <row r="183" spans="2:11" ht="15" customHeight="1">
      <c r="B183" s="267"/>
      <c r="C183" s="247" t="s">
        <v>56</v>
      </c>
      <c r="D183" s="247"/>
      <c r="E183" s="247"/>
      <c r="F183" s="266" t="s">
        <v>358</v>
      </c>
      <c r="G183" s="247"/>
      <c r="H183" s="247" t="s">
        <v>429</v>
      </c>
      <c r="I183" s="247" t="s">
        <v>360</v>
      </c>
      <c r="J183" s="247">
        <v>20</v>
      </c>
      <c r="K183" s="288"/>
    </row>
    <row r="184" spans="2:11" ht="15" customHeight="1">
      <c r="B184" s="267"/>
      <c r="C184" s="247" t="s">
        <v>106</v>
      </c>
      <c r="D184" s="247"/>
      <c r="E184" s="247"/>
      <c r="F184" s="266" t="s">
        <v>358</v>
      </c>
      <c r="G184" s="247"/>
      <c r="H184" s="247" t="s">
        <v>430</v>
      </c>
      <c r="I184" s="247" t="s">
        <v>360</v>
      </c>
      <c r="J184" s="247">
        <v>255</v>
      </c>
      <c r="K184" s="288"/>
    </row>
    <row r="185" spans="2:11" ht="15" customHeight="1">
      <c r="B185" s="267"/>
      <c r="C185" s="247" t="s">
        <v>107</v>
      </c>
      <c r="D185" s="247"/>
      <c r="E185" s="247"/>
      <c r="F185" s="266" t="s">
        <v>358</v>
      </c>
      <c r="G185" s="247"/>
      <c r="H185" s="247" t="s">
        <v>322</v>
      </c>
      <c r="I185" s="247" t="s">
        <v>360</v>
      </c>
      <c r="J185" s="247">
        <v>10</v>
      </c>
      <c r="K185" s="288"/>
    </row>
    <row r="186" spans="2:11" ht="15" customHeight="1">
      <c r="B186" s="267"/>
      <c r="C186" s="247" t="s">
        <v>108</v>
      </c>
      <c r="D186" s="247"/>
      <c r="E186" s="247"/>
      <c r="F186" s="266" t="s">
        <v>358</v>
      </c>
      <c r="G186" s="247"/>
      <c r="H186" s="247" t="s">
        <v>431</v>
      </c>
      <c r="I186" s="247" t="s">
        <v>392</v>
      </c>
      <c r="J186" s="247"/>
      <c r="K186" s="288"/>
    </row>
    <row r="187" spans="2:11" ht="15" customHeight="1">
      <c r="B187" s="267"/>
      <c r="C187" s="247" t="s">
        <v>432</v>
      </c>
      <c r="D187" s="247"/>
      <c r="E187" s="247"/>
      <c r="F187" s="266" t="s">
        <v>358</v>
      </c>
      <c r="G187" s="247"/>
      <c r="H187" s="247" t="s">
        <v>433</v>
      </c>
      <c r="I187" s="247" t="s">
        <v>392</v>
      </c>
      <c r="J187" s="247"/>
      <c r="K187" s="288"/>
    </row>
    <row r="188" spans="2:11" ht="15" customHeight="1">
      <c r="B188" s="267"/>
      <c r="C188" s="247" t="s">
        <v>421</v>
      </c>
      <c r="D188" s="247"/>
      <c r="E188" s="247"/>
      <c r="F188" s="266" t="s">
        <v>358</v>
      </c>
      <c r="G188" s="247"/>
      <c r="H188" s="247" t="s">
        <v>434</v>
      </c>
      <c r="I188" s="247" t="s">
        <v>392</v>
      </c>
      <c r="J188" s="247"/>
      <c r="K188" s="288"/>
    </row>
    <row r="189" spans="2:11" ht="15" customHeight="1">
      <c r="B189" s="267"/>
      <c r="C189" s="247" t="s">
        <v>110</v>
      </c>
      <c r="D189" s="247"/>
      <c r="E189" s="247"/>
      <c r="F189" s="266" t="s">
        <v>364</v>
      </c>
      <c r="G189" s="247"/>
      <c r="H189" s="247" t="s">
        <v>435</v>
      </c>
      <c r="I189" s="247" t="s">
        <v>360</v>
      </c>
      <c r="J189" s="247">
        <v>50</v>
      </c>
      <c r="K189" s="288"/>
    </row>
    <row r="190" spans="2:11" ht="15" customHeight="1">
      <c r="B190" s="267"/>
      <c r="C190" s="247" t="s">
        <v>436</v>
      </c>
      <c r="D190" s="247"/>
      <c r="E190" s="247"/>
      <c r="F190" s="266" t="s">
        <v>364</v>
      </c>
      <c r="G190" s="247"/>
      <c r="H190" s="247" t="s">
        <v>437</v>
      </c>
      <c r="I190" s="247" t="s">
        <v>438</v>
      </c>
      <c r="J190" s="247"/>
      <c r="K190" s="288"/>
    </row>
    <row r="191" spans="2:11" ht="15" customHeight="1">
      <c r="B191" s="267"/>
      <c r="C191" s="247" t="s">
        <v>439</v>
      </c>
      <c r="D191" s="247"/>
      <c r="E191" s="247"/>
      <c r="F191" s="266" t="s">
        <v>364</v>
      </c>
      <c r="G191" s="247"/>
      <c r="H191" s="247" t="s">
        <v>440</v>
      </c>
      <c r="I191" s="247" t="s">
        <v>438</v>
      </c>
      <c r="J191" s="247"/>
      <c r="K191" s="288"/>
    </row>
    <row r="192" spans="2:11" ht="15" customHeight="1">
      <c r="B192" s="267"/>
      <c r="C192" s="247" t="s">
        <v>441</v>
      </c>
      <c r="D192" s="247"/>
      <c r="E192" s="247"/>
      <c r="F192" s="266" t="s">
        <v>364</v>
      </c>
      <c r="G192" s="247"/>
      <c r="H192" s="247" t="s">
        <v>442</v>
      </c>
      <c r="I192" s="247" t="s">
        <v>438</v>
      </c>
      <c r="J192" s="247"/>
      <c r="K192" s="288"/>
    </row>
    <row r="193" spans="2:11" ht="15" customHeight="1">
      <c r="B193" s="267"/>
      <c r="C193" s="300" t="s">
        <v>443</v>
      </c>
      <c r="D193" s="247"/>
      <c r="E193" s="247"/>
      <c r="F193" s="266" t="s">
        <v>364</v>
      </c>
      <c r="G193" s="247"/>
      <c r="H193" s="247" t="s">
        <v>444</v>
      </c>
      <c r="I193" s="247" t="s">
        <v>445</v>
      </c>
      <c r="J193" s="301" t="s">
        <v>446</v>
      </c>
      <c r="K193" s="288"/>
    </row>
    <row r="194" spans="2:11" ht="15" customHeight="1">
      <c r="B194" s="267"/>
      <c r="C194" s="252" t="s">
        <v>45</v>
      </c>
      <c r="D194" s="247"/>
      <c r="E194" s="247"/>
      <c r="F194" s="266" t="s">
        <v>358</v>
      </c>
      <c r="G194" s="247"/>
      <c r="H194" s="243" t="s">
        <v>447</v>
      </c>
      <c r="I194" s="247" t="s">
        <v>448</v>
      </c>
      <c r="J194" s="247"/>
      <c r="K194" s="288"/>
    </row>
    <row r="195" spans="2:11" ht="15" customHeight="1">
      <c r="B195" s="267"/>
      <c r="C195" s="252" t="s">
        <v>449</v>
      </c>
      <c r="D195" s="247"/>
      <c r="E195" s="247"/>
      <c r="F195" s="266" t="s">
        <v>358</v>
      </c>
      <c r="G195" s="247"/>
      <c r="H195" s="247" t="s">
        <v>450</v>
      </c>
      <c r="I195" s="247" t="s">
        <v>392</v>
      </c>
      <c r="J195" s="247"/>
      <c r="K195" s="288"/>
    </row>
    <row r="196" spans="2:11" ht="15" customHeight="1">
      <c r="B196" s="267"/>
      <c r="C196" s="252" t="s">
        <v>451</v>
      </c>
      <c r="D196" s="247"/>
      <c r="E196" s="247"/>
      <c r="F196" s="266" t="s">
        <v>358</v>
      </c>
      <c r="G196" s="247"/>
      <c r="H196" s="247" t="s">
        <v>452</v>
      </c>
      <c r="I196" s="247" t="s">
        <v>392</v>
      </c>
      <c r="J196" s="247"/>
      <c r="K196" s="288"/>
    </row>
    <row r="197" spans="2:11" ht="15" customHeight="1">
      <c r="B197" s="267"/>
      <c r="C197" s="252" t="s">
        <v>453</v>
      </c>
      <c r="D197" s="247"/>
      <c r="E197" s="247"/>
      <c r="F197" s="266" t="s">
        <v>364</v>
      </c>
      <c r="G197" s="247"/>
      <c r="H197" s="247" t="s">
        <v>454</v>
      </c>
      <c r="I197" s="247" t="s">
        <v>392</v>
      </c>
      <c r="J197" s="247"/>
      <c r="K197" s="288"/>
    </row>
    <row r="198" spans="2:11" ht="15" customHeight="1">
      <c r="B198" s="294"/>
      <c r="C198" s="302"/>
      <c r="D198" s="276"/>
      <c r="E198" s="276"/>
      <c r="F198" s="276"/>
      <c r="G198" s="276"/>
      <c r="H198" s="276"/>
      <c r="I198" s="276"/>
      <c r="J198" s="276"/>
      <c r="K198" s="295"/>
    </row>
    <row r="199" spans="2:11" ht="18.75" customHeight="1">
      <c r="B199" s="243"/>
      <c r="C199" s="247"/>
      <c r="D199" s="247"/>
      <c r="E199" s="247"/>
      <c r="F199" s="266"/>
      <c r="G199" s="247"/>
      <c r="H199" s="247"/>
      <c r="I199" s="247"/>
      <c r="J199" s="247"/>
      <c r="K199" s="243"/>
    </row>
    <row r="200" spans="2:11" ht="18.75" customHeight="1">
      <c r="B200" s="253"/>
      <c r="C200" s="253"/>
      <c r="D200" s="253"/>
      <c r="E200" s="253"/>
      <c r="F200" s="253"/>
      <c r="G200" s="253"/>
      <c r="H200" s="253"/>
      <c r="I200" s="253"/>
      <c r="J200" s="253"/>
      <c r="K200" s="253"/>
    </row>
    <row r="201" spans="2:11" ht="13.5">
      <c r="B201" s="235"/>
      <c r="C201" s="236"/>
      <c r="D201" s="236"/>
      <c r="E201" s="236"/>
      <c r="F201" s="236"/>
      <c r="G201" s="236"/>
      <c r="H201" s="236"/>
      <c r="I201" s="236"/>
      <c r="J201" s="236"/>
      <c r="K201" s="237"/>
    </row>
    <row r="202" spans="2:11" ht="21" customHeight="1">
      <c r="B202" s="238"/>
      <c r="C202" s="355" t="s">
        <v>455</v>
      </c>
      <c r="D202" s="355"/>
      <c r="E202" s="355"/>
      <c r="F202" s="355"/>
      <c r="G202" s="355"/>
      <c r="H202" s="355"/>
      <c r="I202" s="355"/>
      <c r="J202" s="355"/>
      <c r="K202" s="239"/>
    </row>
    <row r="203" spans="2:11" ht="25.5" customHeight="1">
      <c r="B203" s="238"/>
      <c r="C203" s="303" t="s">
        <v>456</v>
      </c>
      <c r="D203" s="303"/>
      <c r="E203" s="303"/>
      <c r="F203" s="303" t="s">
        <v>457</v>
      </c>
      <c r="G203" s="304"/>
      <c r="H203" s="361" t="s">
        <v>458</v>
      </c>
      <c r="I203" s="361"/>
      <c r="J203" s="361"/>
      <c r="K203" s="239"/>
    </row>
    <row r="204" spans="2:11" ht="5.25" customHeight="1">
      <c r="B204" s="267"/>
      <c r="C204" s="264"/>
      <c r="D204" s="264"/>
      <c r="E204" s="264"/>
      <c r="F204" s="264"/>
      <c r="G204" s="247"/>
      <c r="H204" s="264"/>
      <c r="I204" s="264"/>
      <c r="J204" s="264"/>
      <c r="K204" s="288"/>
    </row>
    <row r="205" spans="2:11" ht="15" customHeight="1">
      <c r="B205" s="267"/>
      <c r="C205" s="247" t="s">
        <v>448</v>
      </c>
      <c r="D205" s="247"/>
      <c r="E205" s="247"/>
      <c r="F205" s="266" t="s">
        <v>46</v>
      </c>
      <c r="G205" s="247"/>
      <c r="H205" s="360" t="s">
        <v>459</v>
      </c>
      <c r="I205" s="360"/>
      <c r="J205" s="360"/>
      <c r="K205" s="288"/>
    </row>
    <row r="206" spans="2:11" ht="15" customHeight="1">
      <c r="B206" s="267"/>
      <c r="C206" s="273"/>
      <c r="D206" s="247"/>
      <c r="E206" s="247"/>
      <c r="F206" s="266" t="s">
        <v>47</v>
      </c>
      <c r="G206" s="247"/>
      <c r="H206" s="360" t="s">
        <v>460</v>
      </c>
      <c r="I206" s="360"/>
      <c r="J206" s="360"/>
      <c r="K206" s="288"/>
    </row>
    <row r="207" spans="2:11" ht="15" customHeight="1">
      <c r="B207" s="267"/>
      <c r="C207" s="273"/>
      <c r="D207" s="247"/>
      <c r="E207" s="247"/>
      <c r="F207" s="266" t="s">
        <v>50</v>
      </c>
      <c r="G207" s="247"/>
      <c r="H207" s="360" t="s">
        <v>461</v>
      </c>
      <c r="I207" s="360"/>
      <c r="J207" s="360"/>
      <c r="K207" s="288"/>
    </row>
    <row r="208" spans="2:11" ht="15" customHeight="1">
      <c r="B208" s="267"/>
      <c r="C208" s="247"/>
      <c r="D208" s="247"/>
      <c r="E208" s="247"/>
      <c r="F208" s="266" t="s">
        <v>48</v>
      </c>
      <c r="G208" s="247"/>
      <c r="H208" s="360" t="s">
        <v>462</v>
      </c>
      <c r="I208" s="360"/>
      <c r="J208" s="360"/>
      <c r="K208" s="288"/>
    </row>
    <row r="209" spans="2:11" ht="15" customHeight="1">
      <c r="B209" s="267"/>
      <c r="C209" s="247"/>
      <c r="D209" s="247"/>
      <c r="E209" s="247"/>
      <c r="F209" s="266" t="s">
        <v>49</v>
      </c>
      <c r="G209" s="247"/>
      <c r="H209" s="360" t="s">
        <v>463</v>
      </c>
      <c r="I209" s="360"/>
      <c r="J209" s="360"/>
      <c r="K209" s="288"/>
    </row>
    <row r="210" spans="2:11" ht="15" customHeight="1">
      <c r="B210" s="267"/>
      <c r="C210" s="247"/>
      <c r="D210" s="247"/>
      <c r="E210" s="247"/>
      <c r="F210" s="266"/>
      <c r="G210" s="247"/>
      <c r="H210" s="247"/>
      <c r="I210" s="247"/>
      <c r="J210" s="247"/>
      <c r="K210" s="288"/>
    </row>
    <row r="211" spans="2:11" ht="15" customHeight="1">
      <c r="B211" s="267"/>
      <c r="C211" s="247" t="s">
        <v>404</v>
      </c>
      <c r="D211" s="247"/>
      <c r="E211" s="247"/>
      <c r="F211" s="266" t="s">
        <v>79</v>
      </c>
      <c r="G211" s="247"/>
      <c r="H211" s="360" t="s">
        <v>464</v>
      </c>
      <c r="I211" s="360"/>
      <c r="J211" s="360"/>
      <c r="K211" s="288"/>
    </row>
    <row r="212" spans="2:11" ht="15" customHeight="1">
      <c r="B212" s="267"/>
      <c r="C212" s="273"/>
      <c r="D212" s="247"/>
      <c r="E212" s="247"/>
      <c r="F212" s="266" t="s">
        <v>300</v>
      </c>
      <c r="G212" s="247"/>
      <c r="H212" s="360" t="s">
        <v>301</v>
      </c>
      <c r="I212" s="360"/>
      <c r="J212" s="360"/>
      <c r="K212" s="288"/>
    </row>
    <row r="213" spans="2:11" ht="15" customHeight="1">
      <c r="B213" s="267"/>
      <c r="C213" s="247"/>
      <c r="D213" s="247"/>
      <c r="E213" s="247"/>
      <c r="F213" s="266" t="s">
        <v>298</v>
      </c>
      <c r="G213" s="247"/>
      <c r="H213" s="360" t="s">
        <v>465</v>
      </c>
      <c r="I213" s="360"/>
      <c r="J213" s="360"/>
      <c r="K213" s="288"/>
    </row>
    <row r="214" spans="2:11" ht="15" customHeight="1">
      <c r="B214" s="305"/>
      <c r="C214" s="273"/>
      <c r="D214" s="273"/>
      <c r="E214" s="273"/>
      <c r="F214" s="266" t="s">
        <v>302</v>
      </c>
      <c r="G214" s="252"/>
      <c r="H214" s="359" t="s">
        <v>303</v>
      </c>
      <c r="I214" s="359"/>
      <c r="J214" s="359"/>
      <c r="K214" s="306"/>
    </row>
    <row r="215" spans="2:11" ht="15" customHeight="1">
      <c r="B215" s="305"/>
      <c r="C215" s="273"/>
      <c r="D215" s="273"/>
      <c r="E215" s="273"/>
      <c r="F215" s="266" t="s">
        <v>304</v>
      </c>
      <c r="G215" s="252"/>
      <c r="H215" s="359" t="s">
        <v>466</v>
      </c>
      <c r="I215" s="359"/>
      <c r="J215" s="359"/>
      <c r="K215" s="306"/>
    </row>
    <row r="216" spans="2:11" ht="15" customHeight="1">
      <c r="B216" s="305"/>
      <c r="C216" s="273"/>
      <c r="D216" s="273"/>
      <c r="E216" s="273"/>
      <c r="F216" s="307"/>
      <c r="G216" s="252"/>
      <c r="H216" s="308"/>
      <c r="I216" s="308"/>
      <c r="J216" s="308"/>
      <c r="K216" s="306"/>
    </row>
    <row r="217" spans="2:11" ht="15" customHeight="1">
      <c r="B217" s="305"/>
      <c r="C217" s="247" t="s">
        <v>428</v>
      </c>
      <c r="D217" s="273"/>
      <c r="E217" s="273"/>
      <c r="F217" s="266">
        <v>1</v>
      </c>
      <c r="G217" s="252"/>
      <c r="H217" s="359" t="s">
        <v>467</v>
      </c>
      <c r="I217" s="359"/>
      <c r="J217" s="359"/>
      <c r="K217" s="306"/>
    </row>
    <row r="218" spans="2:11" ht="15" customHeight="1">
      <c r="B218" s="305"/>
      <c r="C218" s="273"/>
      <c r="D218" s="273"/>
      <c r="E218" s="273"/>
      <c r="F218" s="266">
        <v>2</v>
      </c>
      <c r="G218" s="252"/>
      <c r="H218" s="359" t="s">
        <v>468</v>
      </c>
      <c r="I218" s="359"/>
      <c r="J218" s="359"/>
      <c r="K218" s="306"/>
    </row>
    <row r="219" spans="2:11" ht="15" customHeight="1">
      <c r="B219" s="305"/>
      <c r="C219" s="273"/>
      <c r="D219" s="273"/>
      <c r="E219" s="273"/>
      <c r="F219" s="266">
        <v>3</v>
      </c>
      <c r="G219" s="252"/>
      <c r="H219" s="359" t="s">
        <v>469</v>
      </c>
      <c r="I219" s="359"/>
      <c r="J219" s="359"/>
      <c r="K219" s="306"/>
    </row>
    <row r="220" spans="2:11" ht="15" customHeight="1">
      <c r="B220" s="305"/>
      <c r="C220" s="273"/>
      <c r="D220" s="273"/>
      <c r="E220" s="273"/>
      <c r="F220" s="266">
        <v>4</v>
      </c>
      <c r="G220" s="252"/>
      <c r="H220" s="359" t="s">
        <v>470</v>
      </c>
      <c r="I220" s="359"/>
      <c r="J220" s="359"/>
      <c r="K220" s="306"/>
    </row>
    <row r="221" spans="2:11" ht="12.75" customHeight="1">
      <c r="B221" s="309"/>
      <c r="C221" s="310"/>
      <c r="D221" s="310"/>
      <c r="E221" s="310"/>
      <c r="F221" s="310"/>
      <c r="G221" s="310"/>
      <c r="H221" s="310"/>
      <c r="I221" s="310"/>
      <c r="J221" s="310"/>
      <c r="K221" s="311"/>
    </row>
  </sheetData>
  <sheetProtection password="CC35" sheet="1" objects="1" scenarios="1" formatCells="0" formatColumns="0" formatRows="0" sort="0" autoFilter="0"/>
  <mergeCells count="77">
    <mergeCell ref="H203:J203"/>
    <mergeCell ref="H205:J205"/>
    <mergeCell ref="H206:J206"/>
    <mergeCell ref="H207:J207"/>
    <mergeCell ref="H220:J220"/>
    <mergeCell ref="H208:J208"/>
    <mergeCell ref="H209:J209"/>
    <mergeCell ref="H211:J211"/>
    <mergeCell ref="H212:J212"/>
    <mergeCell ref="H213:J213"/>
    <mergeCell ref="H214:J214"/>
    <mergeCell ref="H215:J215"/>
    <mergeCell ref="H217:J217"/>
    <mergeCell ref="H218:J218"/>
    <mergeCell ref="H219:J219"/>
    <mergeCell ref="C145:J145"/>
    <mergeCell ref="C169:J169"/>
    <mergeCell ref="C202:J202"/>
    <mergeCell ref="D60:J60"/>
    <mergeCell ref="D61:J61"/>
    <mergeCell ref="D63:J63"/>
    <mergeCell ref="D64:J64"/>
    <mergeCell ref="D65:J65"/>
    <mergeCell ref="D66:J66"/>
    <mergeCell ref="D67:J67"/>
    <mergeCell ref="D68:J68"/>
    <mergeCell ref="C73:J73"/>
    <mergeCell ref="C100:J100"/>
    <mergeCell ref="C120:J120"/>
    <mergeCell ref="G38:J38"/>
    <mergeCell ref="D59:J59"/>
    <mergeCell ref="G43:J43"/>
    <mergeCell ref="D45:J45"/>
    <mergeCell ref="E46:J46"/>
    <mergeCell ref="E47:J47"/>
    <mergeCell ref="E48:J48"/>
    <mergeCell ref="D49:J49"/>
    <mergeCell ref="C52:J52"/>
    <mergeCell ref="C53:J53"/>
    <mergeCell ref="C55:J55"/>
    <mergeCell ref="D56:J56"/>
    <mergeCell ref="D57:J57"/>
    <mergeCell ref="D58:J58"/>
    <mergeCell ref="D32:J32"/>
    <mergeCell ref="D33:J33"/>
    <mergeCell ref="G34:J34"/>
    <mergeCell ref="G35:J35"/>
    <mergeCell ref="G36:J36"/>
    <mergeCell ref="C50:J50"/>
    <mergeCell ref="G39:J39"/>
    <mergeCell ref="G40:J40"/>
    <mergeCell ref="G41:J41"/>
    <mergeCell ref="G42:J42"/>
    <mergeCell ref="D14:J14"/>
    <mergeCell ref="D15:J15"/>
    <mergeCell ref="F16:J16"/>
    <mergeCell ref="F17:J17"/>
    <mergeCell ref="G37:J37"/>
    <mergeCell ref="D25:J25"/>
    <mergeCell ref="D26:J26"/>
    <mergeCell ref="D28:J28"/>
    <mergeCell ref="D29:J29"/>
    <mergeCell ref="F18:J18"/>
    <mergeCell ref="F19:J19"/>
    <mergeCell ref="F20:J20"/>
    <mergeCell ref="F21:J21"/>
    <mergeCell ref="C23:J23"/>
    <mergeCell ref="C24:J24"/>
    <mergeCell ref="D31:J31"/>
    <mergeCell ref="D11:J11"/>
    <mergeCell ref="D13:J13"/>
    <mergeCell ref="C9:J9"/>
    <mergeCell ref="D10:J10"/>
    <mergeCell ref="C3:J3"/>
    <mergeCell ref="C4:J4"/>
    <mergeCell ref="C6:J6"/>
    <mergeCell ref="C7:J7"/>
  </mergeCells>
  <printOptions/>
  <pageMargins left="0.7" right="0.7" top="0.787401575" bottom="0.7874015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Bc. Jiří Tillner</cp:lastModifiedBy>
  <cp:lastPrinted>2017-08-21T06:18:14Z</cp:lastPrinted>
  <dcterms:created xsi:type="dcterms:W3CDTF">2017-07-10T14:36:47Z</dcterms:created>
  <dcterms:modified xsi:type="dcterms:W3CDTF">2017-08-21T06:18:33Z</dcterms:modified>
  <cp:category/>
  <cp:version/>
  <cp:contentType/>
  <cp:contentStatus/>
</cp:coreProperties>
</file>