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555" windowWidth="27495" windowHeight="14250"/>
  </bookViews>
  <sheets>
    <sheet name="Rekapitulace stavby" sheetId="1" r:id="rId1"/>
    <sheet name="2015471 - Výstavba parkov..." sheetId="2" r:id="rId2"/>
    <sheet name="Pokyny pro vyplnění" sheetId="3" r:id="rId3"/>
  </sheets>
  <definedNames>
    <definedName name="_xlnm._FilterDatabase" localSheetId="1" hidden="1">'2015471 - Výstavba parkov...'!$C$85:$K$357</definedName>
    <definedName name="_xlnm.Print_Titles" localSheetId="1">'2015471 - Výstavba parkov...'!$85:$85</definedName>
    <definedName name="_xlnm.Print_Titles" localSheetId="0">'Rekapitulace stavby'!$49:$49</definedName>
    <definedName name="_xlnm.Print_Area" localSheetId="1">'2015471 - Výstavba parkov...'!$C$4:$J$34,'2015471 - Výstavba parkov...'!$C$40:$J$69,'2015471 - Výstavba parkov...'!$C$75:$K$357</definedName>
    <definedName name="_xlnm.Print_Area" localSheetId="2">'Pokyny pro vyplnění'!$B$2:$K$69,'Pokyny pro vyplnění'!$B$72:$K$116,'Pokyny pro vyplnění'!$B$119:$K$188,'Pokyny pro vyplnění'!$B$196:$K$216</definedName>
    <definedName name="_xlnm.Print_Area" localSheetId="0">'Rekapitulace stavby'!$D$4:$AO$33,'Rekapitulace stavby'!$C$39:$AQ$53</definedName>
  </definedNames>
  <calcPr calcId="145621"/>
</workbook>
</file>

<file path=xl/calcChain.xml><?xml version="1.0" encoding="utf-8"?>
<calcChain xmlns="http://schemas.openxmlformats.org/spreadsheetml/2006/main">
  <c r="P356" i="2" l="1"/>
  <c r="T352" i="2"/>
  <c r="R352" i="2"/>
  <c r="BK349" i="2"/>
  <c r="R345" i="2"/>
  <c r="T343" i="2"/>
  <c r="BK343" i="2"/>
  <c r="J343" i="2" s="1"/>
  <c r="J61" i="2" s="1"/>
  <c r="T273" i="2"/>
  <c r="R273" i="2"/>
  <c r="BK270" i="2"/>
  <c r="J270" i="2" s="1"/>
  <c r="J57" i="2" s="1"/>
  <c r="AY52" i="1"/>
  <c r="AX52" i="1"/>
  <c r="BI357" i="2"/>
  <c r="BH357" i="2"/>
  <c r="BG357" i="2"/>
  <c r="BF357" i="2"/>
  <c r="T357" i="2"/>
  <c r="T356" i="2" s="1"/>
  <c r="R357" i="2"/>
  <c r="R356" i="2" s="1"/>
  <c r="P357" i="2"/>
  <c r="BK357" i="2"/>
  <c r="BK356" i="2" s="1"/>
  <c r="J356" i="2" s="1"/>
  <c r="J68" i="2" s="1"/>
  <c r="J357" i="2"/>
  <c r="BE357" i="2" s="1"/>
  <c r="BI355" i="2"/>
  <c r="BH355" i="2"/>
  <c r="BG355" i="2"/>
  <c r="BF355" i="2"/>
  <c r="T355" i="2"/>
  <c r="T354" i="2" s="1"/>
  <c r="R355" i="2"/>
  <c r="R354" i="2" s="1"/>
  <c r="P355" i="2"/>
  <c r="P354" i="2" s="1"/>
  <c r="BK355" i="2"/>
  <c r="BK354" i="2" s="1"/>
  <c r="J354" i="2" s="1"/>
  <c r="J67" i="2" s="1"/>
  <c r="J355" i="2"/>
  <c r="BE355" i="2" s="1"/>
  <c r="BI353" i="2"/>
  <c r="BH353" i="2"/>
  <c r="BG353" i="2"/>
  <c r="BF353" i="2"/>
  <c r="BE353" i="2"/>
  <c r="T353" i="2"/>
  <c r="R353" i="2"/>
  <c r="P353" i="2"/>
  <c r="P352" i="2" s="1"/>
  <c r="BK353" i="2"/>
  <c r="BK352" i="2" s="1"/>
  <c r="J352" i="2" s="1"/>
  <c r="J66" i="2" s="1"/>
  <c r="J353" i="2"/>
  <c r="BI351" i="2"/>
  <c r="BH351" i="2"/>
  <c r="BG351" i="2"/>
  <c r="BF351" i="2"/>
  <c r="T351" i="2"/>
  <c r="T349" i="2" s="1"/>
  <c r="T348" i="2" s="1"/>
  <c r="R351" i="2"/>
  <c r="P351" i="2"/>
  <c r="BK351" i="2"/>
  <c r="J351" i="2"/>
  <c r="BE351" i="2" s="1"/>
  <c r="BI350" i="2"/>
  <c r="BH350" i="2"/>
  <c r="BG350" i="2"/>
  <c r="BF350" i="2"/>
  <c r="T350" i="2"/>
  <c r="R350" i="2"/>
  <c r="R349" i="2" s="1"/>
  <c r="P350" i="2"/>
  <c r="P349" i="2" s="1"/>
  <c r="BK350" i="2"/>
  <c r="J350" i="2"/>
  <c r="BE350" i="2" s="1"/>
  <c r="BI347" i="2"/>
  <c r="BH347" i="2"/>
  <c r="BG347" i="2"/>
  <c r="BF347" i="2"/>
  <c r="BE347" i="2"/>
  <c r="T347" i="2"/>
  <c r="T346" i="2" s="1"/>
  <c r="T345" i="2" s="1"/>
  <c r="R347" i="2"/>
  <c r="R346" i="2" s="1"/>
  <c r="P347" i="2"/>
  <c r="P346" i="2" s="1"/>
  <c r="P345" i="2" s="1"/>
  <c r="BK347" i="2"/>
  <c r="BK346" i="2" s="1"/>
  <c r="J347" i="2"/>
  <c r="BI344" i="2"/>
  <c r="BH344" i="2"/>
  <c r="BG344" i="2"/>
  <c r="BF344" i="2"/>
  <c r="BE344" i="2"/>
  <c r="T344" i="2"/>
  <c r="R344" i="2"/>
  <c r="R343" i="2" s="1"/>
  <c r="P344" i="2"/>
  <c r="P343" i="2" s="1"/>
  <c r="BK344" i="2"/>
  <c r="J344" i="2"/>
  <c r="BI340" i="2"/>
  <c r="BH340" i="2"/>
  <c r="BG340" i="2"/>
  <c r="BF340" i="2"/>
  <c r="BE340" i="2"/>
  <c r="T340" i="2"/>
  <c r="R340" i="2"/>
  <c r="P340" i="2"/>
  <c r="BK340" i="2"/>
  <c r="J340" i="2"/>
  <c r="BI337" i="2"/>
  <c r="BH337" i="2"/>
  <c r="BG337" i="2"/>
  <c r="BF337" i="2"/>
  <c r="T337" i="2"/>
  <c r="R337" i="2"/>
  <c r="P337" i="2"/>
  <c r="BK337" i="2"/>
  <c r="J337" i="2"/>
  <c r="BE337" i="2" s="1"/>
  <c r="BI332" i="2"/>
  <c r="BH332" i="2"/>
  <c r="BG332" i="2"/>
  <c r="BF332" i="2"/>
  <c r="BE332" i="2"/>
  <c r="T332" i="2"/>
  <c r="R332" i="2"/>
  <c r="P332" i="2"/>
  <c r="BK332" i="2"/>
  <c r="J332" i="2"/>
  <c r="BI330" i="2"/>
  <c r="BH330" i="2"/>
  <c r="BG330" i="2"/>
  <c r="BF330" i="2"/>
  <c r="T330" i="2"/>
  <c r="R330" i="2"/>
  <c r="P330" i="2"/>
  <c r="BK330" i="2"/>
  <c r="J330" i="2"/>
  <c r="BE330" i="2" s="1"/>
  <c r="BI327" i="2"/>
  <c r="BH327" i="2"/>
  <c r="BG327" i="2"/>
  <c r="BF327" i="2"/>
  <c r="BE327" i="2"/>
  <c r="T327" i="2"/>
  <c r="R327" i="2"/>
  <c r="P327" i="2"/>
  <c r="BK327" i="2"/>
  <c r="J327" i="2"/>
  <c r="BI320" i="2"/>
  <c r="BH320" i="2"/>
  <c r="BG320" i="2"/>
  <c r="BF320" i="2"/>
  <c r="T320" i="2"/>
  <c r="R320" i="2"/>
  <c r="P320" i="2"/>
  <c r="BK320" i="2"/>
  <c r="J320" i="2"/>
  <c r="BE320" i="2" s="1"/>
  <c r="BI317" i="2"/>
  <c r="BH317" i="2"/>
  <c r="BG317" i="2"/>
  <c r="BF317" i="2"/>
  <c r="BE317" i="2"/>
  <c r="T317" i="2"/>
  <c r="R317" i="2"/>
  <c r="P317" i="2"/>
  <c r="P313" i="2" s="1"/>
  <c r="BK317" i="2"/>
  <c r="J317" i="2"/>
  <c r="BI314" i="2"/>
  <c r="BH314" i="2"/>
  <c r="BG314" i="2"/>
  <c r="BF314" i="2"/>
  <c r="T314" i="2"/>
  <c r="T313" i="2" s="1"/>
  <c r="R314" i="2"/>
  <c r="R313" i="2" s="1"/>
  <c r="P314" i="2"/>
  <c r="BK314" i="2"/>
  <c r="J314" i="2"/>
  <c r="BE314" i="2" s="1"/>
  <c r="BI310" i="2"/>
  <c r="BH310" i="2"/>
  <c r="BG310" i="2"/>
  <c r="BF310" i="2"/>
  <c r="T310" i="2"/>
  <c r="R310" i="2"/>
  <c r="P310" i="2"/>
  <c r="BK310" i="2"/>
  <c r="J310" i="2"/>
  <c r="BE310" i="2" s="1"/>
  <c r="BI309" i="2"/>
  <c r="BH309" i="2"/>
  <c r="BG309" i="2"/>
  <c r="BF309" i="2"/>
  <c r="T309" i="2"/>
  <c r="R309" i="2"/>
  <c r="P309" i="2"/>
  <c r="BK309" i="2"/>
  <c r="J309" i="2"/>
  <c r="BE309" i="2" s="1"/>
  <c r="BI308" i="2"/>
  <c r="BH308" i="2"/>
  <c r="BG308" i="2"/>
  <c r="BF308" i="2"/>
  <c r="T308" i="2"/>
  <c r="R308" i="2"/>
  <c r="P308" i="2"/>
  <c r="BK308" i="2"/>
  <c r="J308" i="2"/>
  <c r="BE308" i="2" s="1"/>
  <c r="BI306" i="2"/>
  <c r="BH306" i="2"/>
  <c r="BG306" i="2"/>
  <c r="BF306" i="2"/>
  <c r="T306" i="2"/>
  <c r="R306" i="2"/>
  <c r="P306" i="2"/>
  <c r="BK306" i="2"/>
  <c r="J306" i="2"/>
  <c r="BE306" i="2" s="1"/>
  <c r="BI305" i="2"/>
  <c r="BH305" i="2"/>
  <c r="BG305" i="2"/>
  <c r="BF305" i="2"/>
  <c r="BE305" i="2"/>
  <c r="T305" i="2"/>
  <c r="R305" i="2"/>
  <c r="P305" i="2"/>
  <c r="BK305" i="2"/>
  <c r="J305" i="2"/>
  <c r="BI304" i="2"/>
  <c r="BH304" i="2"/>
  <c r="BG304" i="2"/>
  <c r="BF304" i="2"/>
  <c r="T304" i="2"/>
  <c r="R304" i="2"/>
  <c r="P304" i="2"/>
  <c r="BK304" i="2"/>
  <c r="J304" i="2"/>
  <c r="BE304" i="2" s="1"/>
  <c r="BI302" i="2"/>
  <c r="BH302" i="2"/>
  <c r="BG302" i="2"/>
  <c r="BF302" i="2"/>
  <c r="BE302" i="2"/>
  <c r="T302" i="2"/>
  <c r="R302" i="2"/>
  <c r="P302" i="2"/>
  <c r="BK302" i="2"/>
  <c r="J302" i="2"/>
  <c r="BI300" i="2"/>
  <c r="BH300" i="2"/>
  <c r="BG300" i="2"/>
  <c r="BF300" i="2"/>
  <c r="T300" i="2"/>
  <c r="R300" i="2"/>
  <c r="P300" i="2"/>
  <c r="BK300" i="2"/>
  <c r="J300" i="2"/>
  <c r="BE300" i="2" s="1"/>
  <c r="BI298" i="2"/>
  <c r="BH298" i="2"/>
  <c r="BG298" i="2"/>
  <c r="BF298" i="2"/>
  <c r="BE298" i="2"/>
  <c r="T298" i="2"/>
  <c r="R298" i="2"/>
  <c r="P298" i="2"/>
  <c r="BK298" i="2"/>
  <c r="J298" i="2"/>
  <c r="BI295" i="2"/>
  <c r="BH295" i="2"/>
  <c r="BG295" i="2"/>
  <c r="BF295" i="2"/>
  <c r="T295" i="2"/>
  <c r="R295" i="2"/>
  <c r="P295" i="2"/>
  <c r="BK295" i="2"/>
  <c r="J295" i="2"/>
  <c r="BE295" i="2" s="1"/>
  <c r="BI294" i="2"/>
  <c r="BH294" i="2"/>
  <c r="BG294" i="2"/>
  <c r="BF294" i="2"/>
  <c r="BE294" i="2"/>
  <c r="T294" i="2"/>
  <c r="R294" i="2"/>
  <c r="P294" i="2"/>
  <c r="BK294" i="2"/>
  <c r="J294" i="2"/>
  <c r="BI292" i="2"/>
  <c r="BH292" i="2"/>
  <c r="BG292" i="2"/>
  <c r="BF292" i="2"/>
  <c r="T292" i="2"/>
  <c r="R292" i="2"/>
  <c r="P292" i="2"/>
  <c r="BK292" i="2"/>
  <c r="J292" i="2"/>
  <c r="BE292" i="2" s="1"/>
  <c r="BI291" i="2"/>
  <c r="BH291" i="2"/>
  <c r="BG291" i="2"/>
  <c r="BF291" i="2"/>
  <c r="BE291" i="2"/>
  <c r="T291" i="2"/>
  <c r="R291" i="2"/>
  <c r="P291" i="2"/>
  <c r="BK291" i="2"/>
  <c r="J291" i="2"/>
  <c r="BI288" i="2"/>
  <c r="BH288" i="2"/>
  <c r="BG288" i="2"/>
  <c r="BF288" i="2"/>
  <c r="T288" i="2"/>
  <c r="R288" i="2"/>
  <c r="P288" i="2"/>
  <c r="BK288" i="2"/>
  <c r="J288" i="2"/>
  <c r="BE288" i="2" s="1"/>
  <c r="BI287" i="2"/>
  <c r="BH287" i="2"/>
  <c r="BG287" i="2"/>
  <c r="BF287" i="2"/>
  <c r="BE287" i="2"/>
  <c r="T287" i="2"/>
  <c r="R287" i="2"/>
  <c r="P287" i="2"/>
  <c r="BK287" i="2"/>
  <c r="J287" i="2"/>
  <c r="BI284" i="2"/>
  <c r="BH284" i="2"/>
  <c r="BG284" i="2"/>
  <c r="BF284" i="2"/>
  <c r="T284" i="2"/>
  <c r="R284" i="2"/>
  <c r="P284" i="2"/>
  <c r="BK284" i="2"/>
  <c r="J284" i="2"/>
  <c r="BE284" i="2" s="1"/>
  <c r="BI283" i="2"/>
  <c r="BH283" i="2"/>
  <c r="BG283" i="2"/>
  <c r="BF283" i="2"/>
  <c r="BE283" i="2"/>
  <c r="T283" i="2"/>
  <c r="R283" i="2"/>
  <c r="P283" i="2"/>
  <c r="BK283" i="2"/>
  <c r="J283" i="2"/>
  <c r="BI282" i="2"/>
  <c r="BH282" i="2"/>
  <c r="BG282" i="2"/>
  <c r="BF282" i="2"/>
  <c r="T282" i="2"/>
  <c r="R282" i="2"/>
  <c r="P282" i="2"/>
  <c r="BK282" i="2"/>
  <c r="J282" i="2"/>
  <c r="BE282" i="2" s="1"/>
  <c r="BI280" i="2"/>
  <c r="BH280" i="2"/>
  <c r="BG280" i="2"/>
  <c r="BF280" i="2"/>
  <c r="BE280" i="2"/>
  <c r="T280" i="2"/>
  <c r="R280" i="2"/>
  <c r="P280" i="2"/>
  <c r="BK280" i="2"/>
  <c r="J280" i="2"/>
  <c r="BI279" i="2"/>
  <c r="BH279" i="2"/>
  <c r="BG279" i="2"/>
  <c r="BF279" i="2"/>
  <c r="T279" i="2"/>
  <c r="R279" i="2"/>
  <c r="P279" i="2"/>
  <c r="BK279" i="2"/>
  <c r="J279" i="2"/>
  <c r="BE279" i="2" s="1"/>
  <c r="BI277" i="2"/>
  <c r="BH277" i="2"/>
  <c r="BG277" i="2"/>
  <c r="BF277" i="2"/>
  <c r="BE277" i="2"/>
  <c r="T277" i="2"/>
  <c r="R277" i="2"/>
  <c r="R276" i="2" s="1"/>
  <c r="P277" i="2"/>
  <c r="P276" i="2" s="1"/>
  <c r="BK277" i="2"/>
  <c r="BK276" i="2" s="1"/>
  <c r="J276" i="2" s="1"/>
  <c r="J59" i="2" s="1"/>
  <c r="J277" i="2"/>
  <c r="BI274" i="2"/>
  <c r="BH274" i="2"/>
  <c r="BG274" i="2"/>
  <c r="BF274" i="2"/>
  <c r="BE274" i="2"/>
  <c r="T274" i="2"/>
  <c r="R274" i="2"/>
  <c r="P274" i="2"/>
  <c r="P273" i="2" s="1"/>
  <c r="BK274" i="2"/>
  <c r="BK273" i="2" s="1"/>
  <c r="J273" i="2" s="1"/>
  <c r="J58" i="2" s="1"/>
  <c r="J274" i="2"/>
  <c r="BI271" i="2"/>
  <c r="BH271" i="2"/>
  <c r="BG271" i="2"/>
  <c r="BF271" i="2"/>
  <c r="T271" i="2"/>
  <c r="T270" i="2" s="1"/>
  <c r="R271" i="2"/>
  <c r="R270" i="2" s="1"/>
  <c r="P271" i="2"/>
  <c r="P270" i="2" s="1"/>
  <c r="BK271" i="2"/>
  <c r="J271" i="2"/>
  <c r="BE271" i="2" s="1"/>
  <c r="BI267" i="2"/>
  <c r="BH267" i="2"/>
  <c r="BG267" i="2"/>
  <c r="BF267" i="2"/>
  <c r="T267" i="2"/>
  <c r="R267" i="2"/>
  <c r="P267" i="2"/>
  <c r="BK267" i="2"/>
  <c r="J267" i="2"/>
  <c r="BE267" i="2" s="1"/>
  <c r="BI264" i="2"/>
  <c r="BH264" i="2"/>
  <c r="BG264" i="2"/>
  <c r="BF264" i="2"/>
  <c r="BE264" i="2"/>
  <c r="T264" i="2"/>
  <c r="R264" i="2"/>
  <c r="P264" i="2"/>
  <c r="BK264" i="2"/>
  <c r="J264" i="2"/>
  <c r="BI261" i="2"/>
  <c r="BH261" i="2"/>
  <c r="BG261" i="2"/>
  <c r="BF261" i="2"/>
  <c r="T261" i="2"/>
  <c r="R261" i="2"/>
  <c r="P261" i="2"/>
  <c r="BK261" i="2"/>
  <c r="J261" i="2"/>
  <c r="BE261" i="2" s="1"/>
  <c r="BI256" i="2"/>
  <c r="BH256" i="2"/>
  <c r="BG256" i="2"/>
  <c r="BF256" i="2"/>
  <c r="BE256" i="2"/>
  <c r="T256" i="2"/>
  <c r="R256" i="2"/>
  <c r="P256" i="2"/>
  <c r="BK256" i="2"/>
  <c r="J256" i="2"/>
  <c r="BI254" i="2"/>
  <c r="BH254" i="2"/>
  <c r="BG254" i="2"/>
  <c r="BF254" i="2"/>
  <c r="T254" i="2"/>
  <c r="R254" i="2"/>
  <c r="P254" i="2"/>
  <c r="BK254" i="2"/>
  <c r="J254" i="2"/>
  <c r="BE254" i="2" s="1"/>
  <c r="BI247" i="2"/>
  <c r="BH247" i="2"/>
  <c r="BG247" i="2"/>
  <c r="BF247" i="2"/>
  <c r="BE247" i="2"/>
  <c r="T247" i="2"/>
  <c r="R247" i="2"/>
  <c r="P247" i="2"/>
  <c r="BK247" i="2"/>
  <c r="J247" i="2"/>
  <c r="BI244" i="2"/>
  <c r="BH244" i="2"/>
  <c r="BG244" i="2"/>
  <c r="BF244" i="2"/>
  <c r="T244" i="2"/>
  <c r="R244" i="2"/>
  <c r="P244" i="2"/>
  <c r="BK244" i="2"/>
  <c r="J244" i="2"/>
  <c r="BE244" i="2" s="1"/>
  <c r="BI242" i="2"/>
  <c r="BH242" i="2"/>
  <c r="BG242" i="2"/>
  <c r="BF242" i="2"/>
  <c r="BE242" i="2"/>
  <c r="T242" i="2"/>
  <c r="R242" i="2"/>
  <c r="P242" i="2"/>
  <c r="BK242" i="2"/>
  <c r="J242" i="2"/>
  <c r="BI239" i="2"/>
  <c r="BH239" i="2"/>
  <c r="BG239" i="2"/>
  <c r="BF239" i="2"/>
  <c r="T239" i="2"/>
  <c r="R239" i="2"/>
  <c r="P239" i="2"/>
  <c r="BK239" i="2"/>
  <c r="J239" i="2"/>
  <c r="BE239" i="2" s="1"/>
  <c r="BI236" i="2"/>
  <c r="BH236" i="2"/>
  <c r="BG236" i="2"/>
  <c r="BF236" i="2"/>
  <c r="BE236" i="2"/>
  <c r="T236" i="2"/>
  <c r="R236" i="2"/>
  <c r="P236" i="2"/>
  <c r="BK236" i="2"/>
  <c r="J236" i="2"/>
  <c r="BI229" i="2"/>
  <c r="BH229" i="2"/>
  <c r="BG229" i="2"/>
  <c r="BF229" i="2"/>
  <c r="T229" i="2"/>
  <c r="R229" i="2"/>
  <c r="P229" i="2"/>
  <c r="BK229" i="2"/>
  <c r="J229" i="2"/>
  <c r="BE229" i="2" s="1"/>
  <c r="BI223" i="2"/>
  <c r="BH223" i="2"/>
  <c r="BG223" i="2"/>
  <c r="BF223" i="2"/>
  <c r="BE223" i="2"/>
  <c r="T223" i="2"/>
  <c r="R223" i="2"/>
  <c r="R222" i="2" s="1"/>
  <c r="P223" i="2"/>
  <c r="BK223" i="2"/>
  <c r="J223" i="2"/>
  <c r="BI221" i="2"/>
  <c r="BH221" i="2"/>
  <c r="BG221" i="2"/>
  <c r="BF221" i="2"/>
  <c r="BE221" i="2"/>
  <c r="T221" i="2"/>
  <c r="R221" i="2"/>
  <c r="P221" i="2"/>
  <c r="BK221" i="2"/>
  <c r="J221" i="2"/>
  <c r="BI219" i="2"/>
  <c r="BH219" i="2"/>
  <c r="BG219" i="2"/>
  <c r="BF219" i="2"/>
  <c r="T219" i="2"/>
  <c r="R219" i="2"/>
  <c r="P219" i="2"/>
  <c r="P203" i="2" s="1"/>
  <c r="BK219" i="2"/>
  <c r="J219" i="2"/>
  <c r="BE219" i="2" s="1"/>
  <c r="BI218" i="2"/>
  <c r="BH218" i="2"/>
  <c r="BG218" i="2"/>
  <c r="BF218" i="2"/>
  <c r="T218" i="2"/>
  <c r="R218" i="2"/>
  <c r="P218" i="2"/>
  <c r="BK218" i="2"/>
  <c r="J218" i="2"/>
  <c r="BE218" i="2" s="1"/>
  <c r="BI216" i="2"/>
  <c r="BH216" i="2"/>
  <c r="BG216" i="2"/>
  <c r="BF216" i="2"/>
  <c r="T216" i="2"/>
  <c r="R216" i="2"/>
  <c r="P216" i="2"/>
  <c r="BK216" i="2"/>
  <c r="J216" i="2"/>
  <c r="BE216" i="2" s="1"/>
  <c r="BI214" i="2"/>
  <c r="BH214" i="2"/>
  <c r="BG214" i="2"/>
  <c r="BF214" i="2"/>
  <c r="T214" i="2"/>
  <c r="R214" i="2"/>
  <c r="P214" i="2"/>
  <c r="BK214" i="2"/>
  <c r="J214" i="2"/>
  <c r="BE214" i="2" s="1"/>
  <c r="BI212" i="2"/>
  <c r="BH212" i="2"/>
  <c r="BG212" i="2"/>
  <c r="BF212" i="2"/>
  <c r="BE212" i="2"/>
  <c r="T212" i="2"/>
  <c r="R212" i="2"/>
  <c r="P212" i="2"/>
  <c r="BK212" i="2"/>
  <c r="J212" i="2"/>
  <c r="BI211" i="2"/>
  <c r="BH211" i="2"/>
  <c r="BG211" i="2"/>
  <c r="BF211" i="2"/>
  <c r="T211" i="2"/>
  <c r="R211" i="2"/>
  <c r="P211" i="2"/>
  <c r="BK211" i="2"/>
  <c r="J211" i="2"/>
  <c r="BE211" i="2" s="1"/>
  <c r="BI210" i="2"/>
  <c r="BH210" i="2"/>
  <c r="BG210" i="2"/>
  <c r="BF210" i="2"/>
  <c r="BE210" i="2"/>
  <c r="T210" i="2"/>
  <c r="R210" i="2"/>
  <c r="P210" i="2"/>
  <c r="BK210" i="2"/>
  <c r="J210" i="2"/>
  <c r="BI204" i="2"/>
  <c r="BH204" i="2"/>
  <c r="BG204" i="2"/>
  <c r="BF204" i="2"/>
  <c r="T204" i="2"/>
  <c r="R204" i="2"/>
  <c r="P204" i="2"/>
  <c r="BK204" i="2"/>
  <c r="J204" i="2"/>
  <c r="BE204" i="2" s="1"/>
  <c r="BI200" i="2"/>
  <c r="BH200" i="2"/>
  <c r="BG200" i="2"/>
  <c r="BF200" i="2"/>
  <c r="T200" i="2"/>
  <c r="R200" i="2"/>
  <c r="P200" i="2"/>
  <c r="BK200" i="2"/>
  <c r="J200" i="2"/>
  <c r="BE200" i="2" s="1"/>
  <c r="BI197" i="2"/>
  <c r="BH197" i="2"/>
  <c r="BG197" i="2"/>
  <c r="BF197" i="2"/>
  <c r="BE197" i="2"/>
  <c r="T197" i="2"/>
  <c r="R197" i="2"/>
  <c r="P197" i="2"/>
  <c r="BK197" i="2"/>
  <c r="J197" i="2"/>
  <c r="BI195" i="2"/>
  <c r="BH195" i="2"/>
  <c r="BG195" i="2"/>
  <c r="BF195" i="2"/>
  <c r="T195" i="2"/>
  <c r="R195" i="2"/>
  <c r="P195" i="2"/>
  <c r="BK195" i="2"/>
  <c r="J195" i="2"/>
  <c r="BE195" i="2" s="1"/>
  <c r="BI193" i="2"/>
  <c r="BH193" i="2"/>
  <c r="BG193" i="2"/>
  <c r="BF193" i="2"/>
  <c r="BE193" i="2"/>
  <c r="T193" i="2"/>
  <c r="R193" i="2"/>
  <c r="P193" i="2"/>
  <c r="BK193" i="2"/>
  <c r="J193" i="2"/>
  <c r="BI190" i="2"/>
  <c r="BH190" i="2"/>
  <c r="BG190" i="2"/>
  <c r="BF190" i="2"/>
  <c r="T190" i="2"/>
  <c r="R190" i="2"/>
  <c r="P190" i="2"/>
  <c r="BK190" i="2"/>
  <c r="J190" i="2"/>
  <c r="BE190" i="2" s="1"/>
  <c r="BI187" i="2"/>
  <c r="BH187" i="2"/>
  <c r="BG187" i="2"/>
  <c r="BF187" i="2"/>
  <c r="BE187" i="2"/>
  <c r="T187" i="2"/>
  <c r="R187" i="2"/>
  <c r="P187" i="2"/>
  <c r="BK187" i="2"/>
  <c r="J187" i="2"/>
  <c r="BI185" i="2"/>
  <c r="BH185" i="2"/>
  <c r="BG185" i="2"/>
  <c r="BF185" i="2"/>
  <c r="T185" i="2"/>
  <c r="R185" i="2"/>
  <c r="P185" i="2"/>
  <c r="BK185" i="2"/>
  <c r="J185" i="2"/>
  <c r="BE185" i="2" s="1"/>
  <c r="BI179" i="2"/>
  <c r="BH179" i="2"/>
  <c r="BG179" i="2"/>
  <c r="BF179" i="2"/>
  <c r="BE179" i="2"/>
  <c r="T179" i="2"/>
  <c r="R179" i="2"/>
  <c r="P179" i="2"/>
  <c r="BK179" i="2"/>
  <c r="J179" i="2"/>
  <c r="BI173" i="2"/>
  <c r="BH173" i="2"/>
  <c r="BG173" i="2"/>
  <c r="BF173" i="2"/>
  <c r="T173" i="2"/>
  <c r="R173" i="2"/>
  <c r="P173" i="2"/>
  <c r="BK173" i="2"/>
  <c r="J173" i="2"/>
  <c r="BE173" i="2" s="1"/>
  <c r="BI167" i="2"/>
  <c r="BH167" i="2"/>
  <c r="BG167" i="2"/>
  <c r="BF167" i="2"/>
  <c r="BE167" i="2"/>
  <c r="T167" i="2"/>
  <c r="R167" i="2"/>
  <c r="P167" i="2"/>
  <c r="BK167" i="2"/>
  <c r="J167" i="2"/>
  <c r="BI165" i="2"/>
  <c r="BH165" i="2"/>
  <c r="BG165" i="2"/>
  <c r="BF165" i="2"/>
  <c r="T165" i="2"/>
  <c r="R165" i="2"/>
  <c r="P165" i="2"/>
  <c r="BK165" i="2"/>
  <c r="J165" i="2"/>
  <c r="BE165" i="2" s="1"/>
  <c r="BI162" i="2"/>
  <c r="BH162" i="2"/>
  <c r="BG162" i="2"/>
  <c r="BF162" i="2"/>
  <c r="BE162" i="2"/>
  <c r="T162" i="2"/>
  <c r="R162" i="2"/>
  <c r="P162" i="2"/>
  <c r="BK162" i="2"/>
  <c r="J162" i="2"/>
  <c r="BI157" i="2"/>
  <c r="BH157" i="2"/>
  <c r="BG157" i="2"/>
  <c r="BF157" i="2"/>
  <c r="T157" i="2"/>
  <c r="R157" i="2"/>
  <c r="P157" i="2"/>
  <c r="BK157" i="2"/>
  <c r="J157" i="2"/>
  <c r="BE157" i="2" s="1"/>
  <c r="BI154" i="2"/>
  <c r="BH154" i="2"/>
  <c r="BG154" i="2"/>
  <c r="BF154" i="2"/>
  <c r="BE154" i="2"/>
  <c r="T154" i="2"/>
  <c r="R154" i="2"/>
  <c r="P154" i="2"/>
  <c r="BK154" i="2"/>
  <c r="J154" i="2"/>
  <c r="BI151" i="2"/>
  <c r="BH151" i="2"/>
  <c r="BG151" i="2"/>
  <c r="BF151" i="2"/>
  <c r="T151" i="2"/>
  <c r="R151" i="2"/>
  <c r="P151" i="2"/>
  <c r="BK151" i="2"/>
  <c r="J151" i="2"/>
  <c r="BE151" i="2" s="1"/>
  <c r="BI148" i="2"/>
  <c r="BH148" i="2"/>
  <c r="BG148" i="2"/>
  <c r="BF148" i="2"/>
  <c r="BE148" i="2"/>
  <c r="T148" i="2"/>
  <c r="R148" i="2"/>
  <c r="P148" i="2"/>
  <c r="BK148" i="2"/>
  <c r="J148" i="2"/>
  <c r="BI146" i="2"/>
  <c r="BH146" i="2"/>
  <c r="BG146" i="2"/>
  <c r="BF146" i="2"/>
  <c r="T146" i="2"/>
  <c r="R146" i="2"/>
  <c r="P146" i="2"/>
  <c r="BK146" i="2"/>
  <c r="J146" i="2"/>
  <c r="BE146" i="2" s="1"/>
  <c r="BI143" i="2"/>
  <c r="BH143" i="2"/>
  <c r="BG143" i="2"/>
  <c r="BF143" i="2"/>
  <c r="BE143" i="2"/>
  <c r="T143" i="2"/>
  <c r="R143" i="2"/>
  <c r="P143" i="2"/>
  <c r="BK143" i="2"/>
  <c r="J143" i="2"/>
  <c r="BI141" i="2"/>
  <c r="BH141" i="2"/>
  <c r="BG141" i="2"/>
  <c r="BF141" i="2"/>
  <c r="T141" i="2"/>
  <c r="R141" i="2"/>
  <c r="P141" i="2"/>
  <c r="BK141" i="2"/>
  <c r="J141" i="2"/>
  <c r="BE141" i="2" s="1"/>
  <c r="BI135" i="2"/>
  <c r="BH135" i="2"/>
  <c r="BG135" i="2"/>
  <c r="BF135" i="2"/>
  <c r="BE135" i="2"/>
  <c r="T135" i="2"/>
  <c r="R135" i="2"/>
  <c r="P135" i="2"/>
  <c r="BK135" i="2"/>
  <c r="J135" i="2"/>
  <c r="BI132" i="2"/>
  <c r="BH132" i="2"/>
  <c r="BG132" i="2"/>
  <c r="BF132" i="2"/>
  <c r="T132" i="2"/>
  <c r="R132" i="2"/>
  <c r="P132" i="2"/>
  <c r="BK132" i="2"/>
  <c r="J132" i="2"/>
  <c r="BE132" i="2" s="1"/>
  <c r="BI130" i="2"/>
  <c r="BH130" i="2"/>
  <c r="BG130" i="2"/>
  <c r="BF130" i="2"/>
  <c r="BE130" i="2"/>
  <c r="T130" i="2"/>
  <c r="R130" i="2"/>
  <c r="P130" i="2"/>
  <c r="BK130" i="2"/>
  <c r="J130" i="2"/>
  <c r="BI127" i="2"/>
  <c r="BH127" i="2"/>
  <c r="BG127" i="2"/>
  <c r="BF127" i="2"/>
  <c r="T127" i="2"/>
  <c r="R127" i="2"/>
  <c r="P127" i="2"/>
  <c r="BK127" i="2"/>
  <c r="J127" i="2"/>
  <c r="BE127" i="2" s="1"/>
  <c r="BI125" i="2"/>
  <c r="BH125" i="2"/>
  <c r="BG125" i="2"/>
  <c r="BF125" i="2"/>
  <c r="BE125" i="2"/>
  <c r="T125" i="2"/>
  <c r="R125" i="2"/>
  <c r="P125" i="2"/>
  <c r="BK125" i="2"/>
  <c r="J125" i="2"/>
  <c r="BI123" i="2"/>
  <c r="BH123" i="2"/>
  <c r="BG123" i="2"/>
  <c r="BF123" i="2"/>
  <c r="T123" i="2"/>
  <c r="R123" i="2"/>
  <c r="P123" i="2"/>
  <c r="BK123" i="2"/>
  <c r="J123" i="2"/>
  <c r="BE123" i="2" s="1"/>
  <c r="BI120" i="2"/>
  <c r="BH120" i="2"/>
  <c r="BG120" i="2"/>
  <c r="BF120" i="2"/>
  <c r="BE120" i="2"/>
  <c r="T120" i="2"/>
  <c r="R120" i="2"/>
  <c r="P120" i="2"/>
  <c r="BK120" i="2"/>
  <c r="J120" i="2"/>
  <c r="BI118" i="2"/>
  <c r="BH118" i="2"/>
  <c r="BG118" i="2"/>
  <c r="BF118" i="2"/>
  <c r="T118" i="2"/>
  <c r="R118" i="2"/>
  <c r="P118" i="2"/>
  <c r="BK118" i="2"/>
  <c r="J118" i="2"/>
  <c r="BE118" i="2" s="1"/>
  <c r="BI116" i="2"/>
  <c r="BH116" i="2"/>
  <c r="BG116" i="2"/>
  <c r="BF116" i="2"/>
  <c r="BE116" i="2"/>
  <c r="T116" i="2"/>
  <c r="R116" i="2"/>
  <c r="P116" i="2"/>
  <c r="BK116" i="2"/>
  <c r="J116" i="2"/>
  <c r="BI110" i="2"/>
  <c r="BH110" i="2"/>
  <c r="BG110" i="2"/>
  <c r="BF110" i="2"/>
  <c r="T110" i="2"/>
  <c r="R110" i="2"/>
  <c r="P110" i="2"/>
  <c r="BK110" i="2"/>
  <c r="J110" i="2"/>
  <c r="BE110" i="2" s="1"/>
  <c r="BI108" i="2"/>
  <c r="BH108" i="2"/>
  <c r="BG108" i="2"/>
  <c r="BF108" i="2"/>
  <c r="BE108" i="2"/>
  <c r="T108" i="2"/>
  <c r="R108" i="2"/>
  <c r="P108" i="2"/>
  <c r="BK108" i="2"/>
  <c r="J108" i="2"/>
  <c r="BI106" i="2"/>
  <c r="BH106" i="2"/>
  <c r="BG106" i="2"/>
  <c r="BF106" i="2"/>
  <c r="T106" i="2"/>
  <c r="R106" i="2"/>
  <c r="P106" i="2"/>
  <c r="BK106" i="2"/>
  <c r="J106" i="2"/>
  <c r="BE106" i="2" s="1"/>
  <c r="BI103" i="2"/>
  <c r="BH103" i="2"/>
  <c r="BG103" i="2"/>
  <c r="BF103" i="2"/>
  <c r="BE103" i="2"/>
  <c r="T103" i="2"/>
  <c r="R103" i="2"/>
  <c r="P103" i="2"/>
  <c r="BK103" i="2"/>
  <c r="J103" i="2"/>
  <c r="BI100" i="2"/>
  <c r="BH100" i="2"/>
  <c r="BG100" i="2"/>
  <c r="BF100" i="2"/>
  <c r="T100" i="2"/>
  <c r="R100" i="2"/>
  <c r="P100" i="2"/>
  <c r="BK100" i="2"/>
  <c r="J100" i="2"/>
  <c r="BE100" i="2" s="1"/>
  <c r="BI97" i="2"/>
  <c r="BH97" i="2"/>
  <c r="BG97" i="2"/>
  <c r="BF97" i="2"/>
  <c r="BE97" i="2"/>
  <c r="T97" i="2"/>
  <c r="R97" i="2"/>
  <c r="P97" i="2"/>
  <c r="BK97" i="2"/>
  <c r="J97" i="2"/>
  <c r="BI94" i="2"/>
  <c r="BH94" i="2"/>
  <c r="BG94" i="2"/>
  <c r="BF94" i="2"/>
  <c r="T94" i="2"/>
  <c r="R94" i="2"/>
  <c r="P94" i="2"/>
  <c r="BK94" i="2"/>
  <c r="J94" i="2"/>
  <c r="BE94" i="2" s="1"/>
  <c r="BI91" i="2"/>
  <c r="F32" i="2" s="1"/>
  <c r="BD52" i="1" s="1"/>
  <c r="BD51" i="1" s="1"/>
  <c r="W30" i="1" s="1"/>
  <c r="BH91" i="2"/>
  <c r="BG91" i="2"/>
  <c r="BF91" i="2"/>
  <c r="BE91" i="2"/>
  <c r="T91" i="2"/>
  <c r="R91" i="2"/>
  <c r="P91" i="2"/>
  <c r="BK91" i="2"/>
  <c r="BK88" i="2" s="1"/>
  <c r="J88" i="2" s="1"/>
  <c r="J54" i="2" s="1"/>
  <c r="J91" i="2"/>
  <c r="BI89" i="2"/>
  <c r="BH89" i="2"/>
  <c r="F31" i="2" s="1"/>
  <c r="BC52" i="1" s="1"/>
  <c r="BC51" i="1" s="1"/>
  <c r="BG89" i="2"/>
  <c r="F30" i="2" s="1"/>
  <c r="BB52" i="1" s="1"/>
  <c r="BB51" i="1" s="1"/>
  <c r="BF89" i="2"/>
  <c r="T89" i="2"/>
  <c r="R89" i="2"/>
  <c r="R88" i="2" s="1"/>
  <c r="P89" i="2"/>
  <c r="P88" i="2" s="1"/>
  <c r="BK89" i="2"/>
  <c r="J89" i="2"/>
  <c r="BE89" i="2" s="1"/>
  <c r="J28" i="2" s="1"/>
  <c r="AV52" i="1" s="1"/>
  <c r="J82" i="2"/>
  <c r="F82" i="2"/>
  <c r="F80" i="2"/>
  <c r="E78" i="2"/>
  <c r="F48" i="2"/>
  <c r="J47" i="2"/>
  <c r="F47" i="2"/>
  <c r="J45" i="2"/>
  <c r="F45" i="2"/>
  <c r="E43" i="2"/>
  <c r="J16" i="2"/>
  <c r="E16" i="2"/>
  <c r="F83" i="2" s="1"/>
  <c r="J15" i="2"/>
  <c r="J10" i="2"/>
  <c r="J80" i="2" s="1"/>
  <c r="AS51" i="1"/>
  <c r="L47" i="1"/>
  <c r="AM46" i="1"/>
  <c r="L46" i="1"/>
  <c r="AM44" i="1"/>
  <c r="L44" i="1"/>
  <c r="L42" i="1"/>
  <c r="L41" i="1"/>
  <c r="W28" i="1" l="1"/>
  <c r="AX51" i="1"/>
  <c r="R87" i="2"/>
  <c r="R86" i="2" s="1"/>
  <c r="AY51" i="1"/>
  <c r="W29" i="1"/>
  <c r="T222" i="2"/>
  <c r="J346" i="2"/>
  <c r="J63" i="2" s="1"/>
  <c r="BK345" i="2"/>
  <c r="J345" i="2" s="1"/>
  <c r="J62" i="2" s="1"/>
  <c r="BK348" i="2"/>
  <c r="J348" i="2" s="1"/>
  <c r="J64" i="2" s="1"/>
  <c r="J349" i="2"/>
  <c r="J65" i="2" s="1"/>
  <c r="T88" i="2"/>
  <c r="T87" i="2" s="1"/>
  <c r="T86" i="2" s="1"/>
  <c r="BK203" i="2"/>
  <c r="J203" i="2" s="1"/>
  <c r="J55" i="2" s="1"/>
  <c r="R203" i="2"/>
  <c r="BK222" i="2"/>
  <c r="J222" i="2" s="1"/>
  <c r="J56" i="2" s="1"/>
  <c r="T276" i="2"/>
  <c r="BK313" i="2"/>
  <c r="J313" i="2" s="1"/>
  <c r="J60" i="2" s="1"/>
  <c r="R348" i="2"/>
  <c r="P87" i="2"/>
  <c r="P86" i="2" s="1"/>
  <c r="AU52" i="1" s="1"/>
  <c r="AU51" i="1" s="1"/>
  <c r="F29" i="2"/>
  <c r="BA52" i="1" s="1"/>
  <c r="BA51" i="1" s="1"/>
  <c r="T203" i="2"/>
  <c r="P348" i="2"/>
  <c r="BK87" i="2"/>
  <c r="F28" i="2"/>
  <c r="AZ52" i="1" s="1"/>
  <c r="AZ51" i="1" s="1"/>
  <c r="J29" i="2"/>
  <c r="AW52" i="1" s="1"/>
  <c r="AT52" i="1" s="1"/>
  <c r="P222" i="2"/>
  <c r="AW51" i="1" l="1"/>
  <c r="AK27" i="1" s="1"/>
  <c r="W27" i="1"/>
  <c r="W26" i="1"/>
  <c r="AV51" i="1"/>
  <c r="BK86" i="2"/>
  <c r="J86" i="2" s="1"/>
  <c r="J87" i="2"/>
  <c r="J53" i="2" s="1"/>
  <c r="J52" i="2" l="1"/>
  <c r="J25" i="2"/>
  <c r="AT51" i="1"/>
  <c r="AK26" i="1"/>
  <c r="J34" i="2" l="1"/>
  <c r="AG52" i="1"/>
  <c r="AN52" i="1" l="1"/>
  <c r="AG51" i="1"/>
  <c r="AN51" i="1" l="1"/>
  <c r="AK23" i="1"/>
  <c r="AK32" i="1" s="1"/>
</calcChain>
</file>

<file path=xl/sharedStrings.xml><?xml version="1.0" encoding="utf-8"?>
<sst xmlns="http://schemas.openxmlformats.org/spreadsheetml/2006/main" count="3370" uniqueCount="814">
  <si>
    <t>Export VZ</t>
  </si>
  <si>
    <t>List obsahuje:</t>
  </si>
  <si>
    <t>1) Rekapitulace stavby</t>
  </si>
  <si>
    <t>2) Rekapitulace objektů stavby a soupisů prací</t>
  </si>
  <si>
    <t>3.0</t>
  </si>
  <si>
    <t>ZAMOK</t>
  </si>
  <si>
    <t>False</t>
  </si>
  <si>
    <t>{469daac8-ef9c-4ddf-9bb6-057fbdcb89c0}</t>
  </si>
  <si>
    <t>0,01</t>
  </si>
  <si>
    <t>21</t>
  </si>
  <si>
    <t>1</t>
  </si>
  <si>
    <t>15</t>
  </si>
  <si>
    <t>REKAPITULACE STAVBY</t>
  </si>
  <si>
    <t>v ---  níže se nacházejí doplnkové a pomocné údaje k sestavám  --- v</t>
  </si>
  <si>
    <t>Návod na vyplnění</t>
  </si>
  <si>
    <t>0,001</t>
  </si>
  <si>
    <t>Kód:</t>
  </si>
  <si>
    <t>2015471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</si>
  <si>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</si>
  <si>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</si>
  <si>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Výstavba parkoviště u MŠ V. Kováře</t>
  </si>
  <si>
    <t>0,1</t>
  </si>
  <si>
    <t>KSO:</t>
  </si>
  <si>
    <t>822 55</t>
  </si>
  <si>
    <t>CC-CZ:</t>
  </si>
  <si>
    <t>21122</t>
  </si>
  <si>
    <t>Místo:</t>
  </si>
  <si>
    <t>p.p.č. 387/1, 372; k.ú. Rumburk</t>
  </si>
  <si>
    <t>Datum:</t>
  </si>
  <si>
    <t>17.12.2015</t>
  </si>
  <si>
    <t>10</t>
  </si>
  <si>
    <t>100</t>
  </si>
  <si>
    <t>Zadavatel:</t>
  </si>
  <si>
    <t>IČ:</t>
  </si>
  <si>
    <t/>
  </si>
  <si>
    <t>Město Rumburk</t>
  </si>
  <si>
    <t>DIČ:</t>
  </si>
  <si>
    <t>Uchazeč:</t>
  </si>
  <si>
    <t>Vyplň údaj</t>
  </si>
  <si>
    <t>Projektant:</t>
  </si>
  <si>
    <t>25487892</t>
  </si>
  <si>
    <t>True</t>
  </si>
  <si>
    <t xml:space="preserve">ProProjekt, s.r.o. </t>
  </si>
  <si>
    <t>CZ 25487892</t>
  </si>
  <si>
    <t>Poznámka:</t>
  </si>
  <si>
    <t xml:space="preserve">Položkový rozpočet a soupis prací obsahuje i práce, které nejsou vyobrazeny v projektové dokumentaci. Jedná se o zřízení přístupového chodníku délky 4,5 m širokého 1,5. Přeskládání části stávající zpevněné plochy ze zámkové dlažby, pro výškové napojení nového přístupového chodníku. Opravu stávajících parkovacích míst – odstranění stávající zpevněné plochy ze zámkové dlažby, vytvoření 3 nových parkovacích stání ze zámkové dlažby celkových rozměrů 8,0 x 4,5 m lemovaných betonovými obrubníky a doplnění asfaltu mezi stávající komunikací a novými parkovacími místy. Před parkovacími místy bude pruh z kačírku – shodně s návrhem v PD. Skladby jsou shodné s návrhem v projektové dokumentaci._x000D_
Stávající betonová zámková dlažba může být po domluvě s investorem a ověřením její tloušťky a stavu použita k výstavbě. Položkový rozpočet a soupis prací obsahuje dodávku nové betonové zámkové dlažby pro opravu stávajících parkovacích míst._x000D_
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</si>
  <si>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</si>
  <si>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</si>
  <si>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</si>
  <si>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</si>
  <si>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</si>
  <si>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</si>
  <si>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</si>
  <si>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</si>
  <si>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</si>
  <si>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</si>
  <si>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</si>
  <si>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</si>
  <si>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</si>
  <si>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</si>
  <si>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</si>
  <si>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</si>
  <si>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</si>
  <si>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</si>
  <si>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</si>
  <si>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</si>
  <si>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</si>
  <si>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</si>
  <si>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</si>
  <si>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</si>
  <si>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</si>
  <si>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</si>
  <si>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</si>
  <si>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</si>
  <si>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</si>
  <si>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</si>
  <si>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</si>
  <si>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</si>
  <si>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</si>
  <si>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</si>
  <si>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</si>
  <si>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</si>
  <si>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</si>
  <si>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</si>
  <si>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</si>
  <si>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</si>
  <si>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</si>
  <si>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</si>
  <si>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</si>
  <si>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</si>
  <si>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</si>
  <si>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</si>
  <si>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</si>
  <si>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</si>
  <si>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</si>
  <si>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</si>
  <si>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</si>
  <si>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</si>
  <si>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</si>
  <si>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</si>
  <si>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3 - Svislé a kompletní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</si>
  <si>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</si>
  <si>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</si>
  <si>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</si>
  <si>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</si>
  <si>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</si>
  <si>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</si>
  <si>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</si>
  <si>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742 - Elektromontáže</t>
  </si>
  <si>
    <t>VRN - Vedlejší rozpočtové náklady</t>
  </si>
  <si>
    <t xml:space="preserve">    VRN1 - Průzkumné, geodetické a projektové práce</t>
  </si>
  <si>
    <t xml:space="preserve">    VRN3 - Zařízení staveniště</t>
  </si>
  <si>
    <t xml:space="preserve">    VRN4 - Inženýrská činnost</t>
  </si>
  <si>
    <t xml:space="preserve">    VRN7 - Provozní vlivy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</si>
  <si>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</si>
  <si>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</si>
  <si>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</si>
  <si>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</si>
  <si>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</si>
  <si>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</si>
  <si>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</si>
  <si>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</si>
  <si>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</si>
  <si>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</si>
  <si>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</si>
  <si>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</si>
  <si>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</si>
  <si>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</si>
  <si>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</si>
  <si>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</si>
  <si>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</si>
  <si>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</si>
  <si>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</si>
  <si>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112201124</t>
  </si>
  <si>
    <t>Odstranění pařezu v rovině nebo na svahu do 1:5 o průměru pařezu na řezné ploše přes 1400 do 1500 mm</t>
  </si>
  <si>
    <t>kus</t>
  </si>
  <si>
    <t>CS ÚRS 2015 01</t>
  </si>
  <si>
    <t>4</t>
  </si>
  <si>
    <t>1198045069</t>
  </si>
  <si>
    <t>PSC</t>
  </si>
  <si>
    <t xml:space="preserve">Poznámka k souboru cen:_x000D_
1. V cenách jsou započteny i náklady na odstranění náběhových kořenů, odklizení získaného dřeva na vzdálenost do 20 m, jeho složení na hromady nebo naložení na dopravní prostředek, zasypání jámy, doplnění zeminy, zhutnění a úprava terénu. 2. Ceny jsou určeny jen pro pěstební zásahy a rekonstrukce v sadovnických a krajinářských úpravách. 3.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4. V cenách nejsou započteny náklady na: a) dodání zeminy, b) odvoz a uložení biologického odpadu na skládku. 5. Pařezy o průměru kmene na řezné ploše větší než 1500 mm se oceňují individuálně. 6. V cenách jsou započteny náklady na odstranění pařezu vykopáním, vytrháním, frézováním či jinou technologií s odstraněním náběhových kořenů. </t>
  </si>
  <si>
    <t>113106271</t>
  </si>
  <si>
    <t>Rozebrání dlažeb a dílců komunikací pro pěší, vozovek a ploch s přemístěním hmot na skládku na vzdálenost do 3 m nebo s naložením na dopravní prostředek vozovek a ploch, s jakoukoliv výplní spár v ploše jednotlivě přes 50 m2 do 200 m2 ze zámkové dlažby kladené do lože z kameniva</t>
  </si>
  <si>
    <t>m2</t>
  </si>
  <si>
    <t>1523893225</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</si>
  <si>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</si>
  <si>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</si>
  <si>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84,7"stáv. zámkové dlažby</t>
  </si>
  <si>
    <t>3</t>
  </si>
  <si>
    <t>113107121</t>
  </si>
  <si>
    <t>Odstranění podkladů nebo krytů s přemístěním hmot na skládku na vzdálenost do 3 m nebo s naložením na dopravní prostředek v ploše jednotlivě do 50 m2 z kameniva hrubého drceného, o tl. vrstvy do 100 mm</t>
  </si>
  <si>
    <t>147307313</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</si>
  <si>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</si>
  <si>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4,8"stáv. asfalt kce</t>
  </si>
  <si>
    <t>113107130</t>
  </si>
  <si>
    <t>Odstranění podkladů nebo krytů s přemístěním hmot na skládku na vzdálenost do 3 m nebo s naložením na dopravní prostředek v ploše jednotlivě do 50 m2 z betonu prostého, o tl. vrstvy do 100 mm</t>
  </si>
  <si>
    <t>740159784</t>
  </si>
  <si>
    <t>5</t>
  </si>
  <si>
    <t>113107142</t>
  </si>
  <si>
    <t>Odstranění podkladů nebo krytů s přemístěním hmot na skládku na vzdálenost do 3 m nebo s naložením na dopravní prostředek v ploše jednotlivě do 50 m2 živičných, o tl. vrstvy přes 50 do 100 mm</t>
  </si>
  <si>
    <t>497084329</t>
  </si>
  <si>
    <t>6</t>
  </si>
  <si>
    <t>113107162</t>
  </si>
  <si>
    <t>Odstranění podkladů nebo krytů s přemístěním hmot na skládku na vzdálenost do 20 m nebo s naložením na dopravní prostředek v ploše jednotlivě přes 50 m2 do 200 m2 z kameniva hrubého drceného, o tl. vrstvy přes 100 do 200 mm</t>
  </si>
  <si>
    <t>-333272190</t>
  </si>
  <si>
    <t>7</t>
  </si>
  <si>
    <t>113202111</t>
  </si>
  <si>
    <t>Vytrhání obrub s vybouráním lože, s přemístěním hmot na skládku na vzdálenost do 3 m nebo s naložením na dopravní prostředek z krajníků nebo obrubníků stojatých</t>
  </si>
  <si>
    <t>m</t>
  </si>
  <si>
    <t>-927976440</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</si>
  <si>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</si>
  <si>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8</t>
  </si>
  <si>
    <t>113203111</t>
  </si>
  <si>
    <t>Vytrhání obrub s vybouráním lože, s přemístěním hmot na skládku na vzdálenost do 3 m nebo s naložením na dopravní prostředek z dlažebních kostek</t>
  </si>
  <si>
    <t>-1507538206</t>
  </si>
  <si>
    <t>9</t>
  </si>
  <si>
    <t>122201101-A</t>
  </si>
  <si>
    <t>Odkopávky a prokopávky nezapažené s přehozením výkopku na vzdálenost do 3 m nebo s naložením na dopravní prostředek v hornině tř. 3 do 100 m3</t>
  </si>
  <si>
    <t>m3</t>
  </si>
  <si>
    <t>-814317401</t>
  </si>
  <si>
    <t xml:space="preserve">Poznámka k souboru cen:_x000D_
1. Odkopávky a prokopávky v roubených prostorech se oceňují podle čl. 3116 Všeobec- 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</si>
  <si>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115,1*0,5"pod zámkovou dlažbu</t>
  </si>
  <si>
    <t>73,6*0,5"pod asfalt</t>
  </si>
  <si>
    <t xml:space="preserve">7,5*0,25"pod přístupový chodník </t>
  </si>
  <si>
    <t>Součet</t>
  </si>
  <si>
    <t>122201109-A</t>
  </si>
  <si>
    <t>Odkopávky a prokopávky nezapažené s přehozením výkopku na vzdálenost do 3 m nebo s naložením na dopravní prostředek v hornině tř. 3 Příplatek k cenám za lepivost horniny tř. 3</t>
  </si>
  <si>
    <t>-383795644</t>
  </si>
  <si>
    <t>11</t>
  </si>
  <si>
    <t>162701105-A</t>
  </si>
  <si>
    <t>Vodorovné přemístění výkopku nebo sypaniny po suchu na obvyklém dopravním prostředku, bez naložení výkopku, avšak se složením bez rozhrnutí z horniny tř. 1 až 4 na vzdálenost přes 9 000 do 10 000 m</t>
  </si>
  <si>
    <t>1089773918</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</si>
  <si>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 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</si>
  <si>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12</t>
  </si>
  <si>
    <t>162701109-A</t>
  </si>
  <si>
    <t>Vodorovné přemístění výkopku nebo sypaniny po suchu na obvyklém dopravním prostředku, bez naložení výkopku, avšak se složením bez rozhrnutí z horniny tř. 1 až 4 na vzdálenost Příplatek k ceně za každých dalších i započatých 1 000 m</t>
  </si>
  <si>
    <t>1357708955</t>
  </si>
  <si>
    <t>96,225*28 'Přepočtené koeficientem množství</t>
  </si>
  <si>
    <t>13</t>
  </si>
  <si>
    <t>167101101-A</t>
  </si>
  <si>
    <t>Nakládání, skládání a překládání neulehlého výkopku nebo sypaniny nakládání, množství do 100 m3, z hornin tř. 1 až 4</t>
  </si>
  <si>
    <t>805373344</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</si>
  <si>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</si>
  <si>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14</t>
  </si>
  <si>
    <t>171201201-A</t>
  </si>
  <si>
    <t>Uložení sypaniny na skládky</t>
  </si>
  <si>
    <t>90835035</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</si>
  <si>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</si>
  <si>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171201211-A</t>
  </si>
  <si>
    <t>Uložení sypaniny poplatek za uložení sypaniny na skládce (skládkovné)</t>
  </si>
  <si>
    <t>t</t>
  </si>
  <si>
    <t>800980705</t>
  </si>
  <si>
    <t>96,225*2 'Přepočtené koeficientem množství</t>
  </si>
  <si>
    <t>16</t>
  </si>
  <si>
    <t>120001101</t>
  </si>
  <si>
    <t>Příplatek k cenám vykopávek za ztížení vykopávky v blízkosti podzemního vedení nebo výbušnin v horninách jakékoliv třídy</t>
  </si>
  <si>
    <t>1393812940</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</si>
  <si>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</si>
  <si>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17</t>
  </si>
  <si>
    <t>121101101</t>
  </si>
  <si>
    <t>Sejmutí ornice nebo lesní půdy s vodorovným přemístěním na hromady v místě upotřebení nebo na dočasné či trvalé skládky se složením, na vzdálenost do 50 m</t>
  </si>
  <si>
    <t>285868085</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</si>
  <si>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</si>
  <si>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114,3*0,1</t>
  </si>
  <si>
    <t>18</t>
  </si>
  <si>
    <t>122201101</t>
  </si>
  <si>
    <t>-3664326</t>
  </si>
  <si>
    <t>14*1,393"vrchní část parkoviště a asfaltu (10-24m)</t>
  </si>
  <si>
    <t>35,1*0,25"spodní levá část parkoviště a asfaltu(0-10m)</t>
  </si>
  <si>
    <t>60*0,1"spodní pravá část (0-10m)</t>
  </si>
  <si>
    <t>19</t>
  </si>
  <si>
    <t>122201109</t>
  </si>
  <si>
    <t>2101924142</t>
  </si>
  <si>
    <t>20</t>
  </si>
  <si>
    <t>133202011</t>
  </si>
  <si>
    <t>Hloubení zapažených i nezapažených šachet plocha výkopu do 20 m2 ručním nebo pneumatickým nářadím s případným nutným přemístěním výkopku ve výkopišti v horninách soudržných tř. 3, plocha výkopu do 4 m2</t>
  </si>
  <si>
    <t>1006565094</t>
  </si>
  <si>
    <t xml:space="preserve">Poznámka k souboru cen:_x000D_
1. V cenách jsou započteny i náklady na přehození výkopku na přilehlém terénu na vzdálenost do 5 m od hrany šachty nebo naložení na dopravní prostředek. 2. V cenách 10-2011 až 30-3012 jsou započteny i náklady na svislý přesun horniny po házečkách do 2 metrů. </t>
  </si>
  <si>
    <t>0,1*25"pro oplocení</t>
  </si>
  <si>
    <t>133202019</t>
  </si>
  <si>
    <t>Hloubení zapažených i nezapažených šachet plocha výkopu do 20 m2 ručním nebo pneumatickým nářadím s případným nutným přemístěním výkopku ve výkopišti v horninách soudržných tř. 3, plocha výkopu Příplatek k cenám za lepivost horniny tř. 3</t>
  </si>
  <si>
    <t>1176100901</t>
  </si>
  <si>
    <t>22</t>
  </si>
  <si>
    <t>162701105</t>
  </si>
  <si>
    <t>-1801546502</t>
  </si>
  <si>
    <t>34,277+2,5</t>
  </si>
  <si>
    <t>23</t>
  </si>
  <si>
    <t>162201102</t>
  </si>
  <si>
    <t>Vodorovné přemístění výkopku nebo sypaniny po suchu na obvyklém dopravním prostředku, bez naložení výkopku, avšak se složením bez rozhrnutí z horniny tř. 1 až 4 na vzdálenost přes 20 do 50 m</t>
  </si>
  <si>
    <t>-1097842436</t>
  </si>
  <si>
    <t>11,43"ornice</t>
  </si>
  <si>
    <t>24</t>
  </si>
  <si>
    <t>162701109</t>
  </si>
  <si>
    <t>350530032</t>
  </si>
  <si>
    <t>36,777*28 'Přepočtené koeficientem množství</t>
  </si>
  <si>
    <t>25</t>
  </si>
  <si>
    <t>167101101</t>
  </si>
  <si>
    <t>1801270562</t>
  </si>
  <si>
    <t>36,777"výkopek</t>
  </si>
  <si>
    <t>26</t>
  </si>
  <si>
    <t>171101111</t>
  </si>
  <si>
    <t>Uložení sypaniny do násypů s rozprostřením sypaniny ve vrstvách a s hrubým urovnáním zhutněných s uzavřením povrchu násypu z hornin nesoudržných sypkých s relativní ulehlostí I(d) 0,9 nebo v aktivní zóně</t>
  </si>
  <si>
    <t>-455229400</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</si>
  <si>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</si>
  <si>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30*0,1"drobné lokální dosypání</t>
  </si>
  <si>
    <t>27</t>
  </si>
  <si>
    <t>M</t>
  </si>
  <si>
    <t>583441990</t>
  </si>
  <si>
    <t xml:space="preserve">kamenivo přírodní drcené hutné pro stavební účely PDK (drobné, hrubé a štěrkodrť) štěrkodrtě ČSN EN 13043 frakce   0-63   </t>
  </si>
  <si>
    <t>1693699098</t>
  </si>
  <si>
    <t>3*2 'Přepočtené koeficientem množství</t>
  </si>
  <si>
    <t>28</t>
  </si>
  <si>
    <t>-1319059489</t>
  </si>
  <si>
    <t>7,5*0,25"pod pochozí dlažbu</t>
  </si>
  <si>
    <t>29</t>
  </si>
  <si>
    <t>583439840</t>
  </si>
  <si>
    <t xml:space="preserve">kamenivo přírodní drcené hutné pro stavební účely PDK (drobné, hrubé a štěrkodrť) kamenivo drcené hrubé d&gt;=2 a D&lt;=45 mm (ČSN EN 13043 ) d&gt;=2 a D&gt;=4 mm (ČSN EN 12620, ČSN EN 13139 ) d&gt;=1 a D&gt;=2 mm (ČSN EN 13242) frakce  63-125  MN  </t>
  </si>
  <si>
    <t>1417812622</t>
  </si>
  <si>
    <t>115,1*0,25"pod zámkovou dlažbu</t>
  </si>
  <si>
    <t>73,6*0,25"pod asfalt</t>
  </si>
  <si>
    <t>7,5*0,125"pod pochozí dlažbu</t>
  </si>
  <si>
    <t>48,113*2 'Přepočtené koeficientem množství</t>
  </si>
  <si>
    <t>30</t>
  </si>
  <si>
    <t>1447203132</t>
  </si>
  <si>
    <t>31</t>
  </si>
  <si>
    <t>171201201</t>
  </si>
  <si>
    <t>1118656005</t>
  </si>
  <si>
    <t>32</t>
  </si>
  <si>
    <t>171201211</t>
  </si>
  <si>
    <t>359222543</t>
  </si>
  <si>
    <t>36,777*2 'Přepočtené koeficientem množství</t>
  </si>
  <si>
    <t>33</t>
  </si>
  <si>
    <t>181301101</t>
  </si>
  <si>
    <t>Rozprostření a urovnání ornice v rovině nebo ve svahu sklonu do 1:5 při souvislé ploše do 500 m2, tl. vrstvy do 100 mm</t>
  </si>
  <si>
    <t>-1395884134</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</si>
  <si>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3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</si>
  <si>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11,43/0,1</t>
  </si>
  <si>
    <t>34</t>
  </si>
  <si>
    <t>181411131</t>
  </si>
  <si>
    <t>Založení trávníku na půdě předem připravené plochy do 1000 m2 výsevem včetně utažení parkového v rovině nebo na svahu do 1:5</t>
  </si>
  <si>
    <t>165818695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</si>
  <si>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</si>
  <si>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35</t>
  </si>
  <si>
    <t>005724150</t>
  </si>
  <si>
    <t>osiva pícnin směsi travní balení obvykle 25 kg parková směs exclusive (10 kg)</t>
  </si>
  <si>
    <t>kg</t>
  </si>
  <si>
    <t>-420705557</t>
  </si>
  <si>
    <t>114,3*0,015 'Přepočtené koeficientem množství</t>
  </si>
  <si>
    <t>36</t>
  </si>
  <si>
    <t>181951102</t>
  </si>
  <si>
    <t>Úprava pláně vyrovnáním výškových rozdílů v hornině tř. 1 až 4 se zhutněním</t>
  </si>
  <si>
    <t>-631500932</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</si>
  <si>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</si>
  <si>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7,5+115,1+73,6</t>
  </si>
  <si>
    <t>37</t>
  </si>
  <si>
    <t>182101101</t>
  </si>
  <si>
    <t>Svahování trvalých svahů do projektovaných profilů s potřebným přemístěním výkopku při svahování v zářezech v hornině tř. 1 až 4</t>
  </si>
  <si>
    <t>4435927</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</si>
  <si>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</si>
  <si>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50*0,5*2"příkopu</t>
  </si>
  <si>
    <t>Svislé a kompletní konstrukce</t>
  </si>
  <si>
    <t>38</t>
  </si>
  <si>
    <t>338171123</t>
  </si>
  <si>
    <t>Osazování sloupků a vzpěr plotových ocelových trubkových nebo profilovaných výšky do 2,60 m se zabetonováním (tř. C 25/30) do 0,08 m3 do připravených jamek</t>
  </si>
  <si>
    <t>522094909</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</si>
  <si>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</si>
  <si>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14"sloupků</t>
  </si>
  <si>
    <t>7"vzpěr</t>
  </si>
  <si>
    <t>4"k bráně a brance</t>
  </si>
  <si>
    <t>39</t>
  </si>
  <si>
    <t>553422630</t>
  </si>
  <si>
    <t>příslušenství stavební kovové sloupky plotové pozinkované a komaxitové koncový + rohový  48x1,5 mm včetně čepičky, úchytek 2500 mm</t>
  </si>
  <si>
    <t>-1413001257</t>
  </si>
  <si>
    <t>40</t>
  </si>
  <si>
    <t>553422720</t>
  </si>
  <si>
    <t>příslušenství stavební kovové sloupky plotové pozinkované a komaxitové vzpěra  38x1,5 mm včetně krytky s uchem 2000 mm</t>
  </si>
  <si>
    <t>-1333749502</t>
  </si>
  <si>
    <t>41</t>
  </si>
  <si>
    <t>348101220</t>
  </si>
  <si>
    <t>Montáž vrat a vrátek k oplocení na sloupky ocelové, plochy jednotlivě přes 2 do 4 m2</t>
  </si>
  <si>
    <t>-418979101</t>
  </si>
  <si>
    <t xml:space="preserve">Poznámka k souboru cen:_x000D_
1. V cenách nejsou započteny náklady na dodávku dílců, tyto se oceňují ve specifikaci. </t>
  </si>
  <si>
    <t>42</t>
  </si>
  <si>
    <t>348101250</t>
  </si>
  <si>
    <t>Montáž vrat a vrátek k oplocení na sloupky ocelové, plochy jednotlivě přes 8 do 10 m2</t>
  </si>
  <si>
    <t>-105715054</t>
  </si>
  <si>
    <t>43</t>
  </si>
  <si>
    <t>348121121</t>
  </si>
  <si>
    <t>Osazování desek plotových železobetonových prefabrikovaných do drážek předem osazených sloupků na cementovou maltu se zatřením ložných a styčných spár, při rozměru desek 300x50x2000 mm</t>
  </si>
  <si>
    <t>1502737350</t>
  </si>
  <si>
    <t xml:space="preserve">Poznámka k souboru cen:_x000D_
1. V cenách nejsou započteny náklady na desky. Jejich dodání se oceňuje ve specifikaci. </t>
  </si>
  <si>
    <t>44</t>
  </si>
  <si>
    <t>4502100020</t>
  </si>
  <si>
    <t>ploty a oplocení drátěné ploty podhrabové desky - podhrabová deska železobetonová 2000 x 300 x 50 mm</t>
  </si>
  <si>
    <t>ks</t>
  </si>
  <si>
    <t>260700193</t>
  </si>
  <si>
    <t>45</t>
  </si>
  <si>
    <t>348401130</t>
  </si>
  <si>
    <t>Osazení oplocení ze strojového pletiva s napínacími dráty do 15 st. sklonu svahu, výšky přes 1,6 do 2,0 m</t>
  </si>
  <si>
    <t>2080686101</t>
  </si>
  <si>
    <t>46</t>
  </si>
  <si>
    <t>313275140</t>
  </si>
  <si>
    <t>pletivo drátěné plastifikované se čtvercovými oky PVC role 25 m, barva zelená se zapleteným napínacím drátem SND oko 55 mm, drát 2,5 mm, výška 1750mm</t>
  </si>
  <si>
    <t>1149107006</t>
  </si>
  <si>
    <t>Komunikace pozemní</t>
  </si>
  <si>
    <t>47</t>
  </si>
  <si>
    <t>564831111</t>
  </si>
  <si>
    <t>Podklad ze štěrkodrti ŠD s rozprostřením a zhutněním, po zhutnění tl. 100 mm</t>
  </si>
  <si>
    <t>135646938</t>
  </si>
  <si>
    <t>69,1"nové stání</t>
  </si>
  <si>
    <t>35,5"oprava stání</t>
  </si>
  <si>
    <t>10,5"přeskládání</t>
  </si>
  <si>
    <t>7,5"nový přístupový chodník</t>
  </si>
  <si>
    <t>48</t>
  </si>
  <si>
    <t>564851111</t>
  </si>
  <si>
    <t>Podklad ze štěrkodrti ŠD s rozprostřením a zhutněním, po zhutnění tl. 150 mm</t>
  </si>
  <si>
    <t>-2087085691</t>
  </si>
  <si>
    <t>73,6"doasfaltování l parkovišti</t>
  </si>
  <si>
    <t>49</t>
  </si>
  <si>
    <t>565135111</t>
  </si>
  <si>
    <t>Asfaltový beton vrstva podkladní ACP 16 (obalované kamenivo střednězrnné - OKS) s rozprostřením a zhutněním v pruhu šířky do 3 m, po zhutnění tl. 50 mm</t>
  </si>
  <si>
    <t>2029174156</t>
  </si>
  <si>
    <t xml:space="preserve">Poznámka k souboru cen:_x000D_
1. ČSN EN 13108-1 připouští pro ACP 16 pouze tl. 50 až 80 mm. </t>
  </si>
  <si>
    <t>50</t>
  </si>
  <si>
    <t>567122111</t>
  </si>
  <si>
    <t>Podklad ze směsi stmelené cementem bez dilatačních spár, s rozprostřením a zhutněním SC C 8/10 (KSC I), po zhutnění tl. 120 mm</t>
  </si>
  <si>
    <t>-592736205</t>
  </si>
  <si>
    <t xml:space="preserve">Poznámka k souboru cen:_x000D_
1. V cenách jsou započteny i náklady na ošetření povrchu podkladu vodou. 2. V cenách nejsou započteny náklady na postřik, který se oceňuje cenou 919 74-8111 Postřik popř. zdrsnění povrchu cementobetonového krytu nebo podkladu ochrannou emulzí. </t>
  </si>
  <si>
    <t>51</t>
  </si>
  <si>
    <t>573211111</t>
  </si>
  <si>
    <t>Postřik živičný spojovací bez posypu kamenivem z asfaltu silničního, v množství od 0,50 do 0,70 kg/m2</t>
  </si>
  <si>
    <t>-359948500</t>
  </si>
  <si>
    <t>52</t>
  </si>
  <si>
    <t>577134111</t>
  </si>
  <si>
    <t>Asfaltový beton vrstva obrusná ACO 11 (ABS) s rozprostřením a se zhutněním z nemodifikovaného asfaltu v pruhu šířky do 3 m tř. I, po zhutnění tl. 40 mm</t>
  </si>
  <si>
    <t>199412595</t>
  </si>
  <si>
    <t xml:space="preserve">Poznámka k souboru cen:_x000D_
1. ČSN EN 13108-1 připouští pro ACO 11 pouze tl. 35 až 50 mm. </t>
  </si>
  <si>
    <t>53</t>
  </si>
  <si>
    <t>596211212</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</si>
  <si>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100 do 300 m2</t>
  </si>
  <si>
    <t>2110688386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</si>
  <si>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</si>
  <si>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54</t>
  </si>
  <si>
    <t>5620000-r</t>
  </si>
  <si>
    <t xml:space="preserve">sypký sorbent </t>
  </si>
  <si>
    <t>470457426</t>
  </si>
  <si>
    <t>(104,6*0,04)/6</t>
  </si>
  <si>
    <t>55</t>
  </si>
  <si>
    <t>592452660</t>
  </si>
  <si>
    <t>dlaždice betonové dlažba zámková (ČSN EN 1338) dlažba vibrolisovaná standardní povrch (uzavřený hladký povrch) provedení: červená,hnědá,okrová,antracit tvarově jednoduchá dlažba 20 x 10 x 8 cm</t>
  </si>
  <si>
    <t>-677281230</t>
  </si>
  <si>
    <t>4,5*6*0,1"pruhy</t>
  </si>
  <si>
    <t>10,2*1,03 'Přepočtené koeficientem množství</t>
  </si>
  <si>
    <t>56</t>
  </si>
  <si>
    <t>592453110</t>
  </si>
  <si>
    <t>dlaždice betonové dlažba zámková (ČSN EN 1338) dlažba vibrolisovaná standardní povrch (uzavřený hladký povrch) provedení: přírodní tvarově jednoduchá dlažba 20 x 10 x 8 cm</t>
  </si>
  <si>
    <t>-259440620</t>
  </si>
  <si>
    <t>(69,1+35,5)-2,7"plocha</t>
  </si>
  <si>
    <t>101,9*1,02 'Přepočtené koeficientem množství</t>
  </si>
  <si>
    <t>57</t>
  </si>
  <si>
    <t>596211214</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</si>
  <si>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Příplatek k cenám dvou barev za dlažbu z prvků</t>
  </si>
  <si>
    <t>1674776504</t>
  </si>
  <si>
    <t>2,7+7,5</t>
  </si>
  <si>
    <t>58</t>
  </si>
  <si>
    <t>599141111</t>
  </si>
  <si>
    <t>Vyplnění spár mezi silničními dílci jakékoliv tloušťky živičnou zálivkou</t>
  </si>
  <si>
    <t>912944910</t>
  </si>
  <si>
    <t xml:space="preserve">Poznámka k souboru cen:_x000D_
1. Ceny lze použít i pro vyplnění spár podkladu z betonu prostého, který se oceňuje cenami souboru cen 567 1 . - . . Podklad z prostého betonu. 2. V ceně 14-1111 jsou započteny i náklady na vyčištění spár. </t>
  </si>
  <si>
    <t>26,7"spára asfaltu</t>
  </si>
  <si>
    <t>Úpravy povrchů, podlahy a osazování výplní</t>
  </si>
  <si>
    <t>59</t>
  </si>
  <si>
    <t>637121116</t>
  </si>
  <si>
    <t>Okapový chodník z kameniva s udusáním a urovnáním povrchu z kačírku tl. 350 mm</t>
  </si>
  <si>
    <t>838379224</t>
  </si>
  <si>
    <t>5,35+2,75</t>
  </si>
  <si>
    <t>Trubní vedení</t>
  </si>
  <si>
    <t>60</t>
  </si>
  <si>
    <t>899331111</t>
  </si>
  <si>
    <t>Výšková úprava uličního vstupu nebo vpusti do 200 mm zvýšením poklopu</t>
  </si>
  <si>
    <t>-488318162</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</si>
  <si>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</si>
  <si>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Ostatní konstrukce a práce, bourání</t>
  </si>
  <si>
    <t>61</t>
  </si>
  <si>
    <t>914111111</t>
  </si>
  <si>
    <t>Montáž svislé dopravní značky základní velikosti do 1 m2 objímkami na sloupky nebo konzoly</t>
  </si>
  <si>
    <t>-197473335</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</si>
  <si>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21 M Elektromontáže – silnoproud, b) upevněných na lanech, nebo speciálních konstrukcích nesoucích více značek, tyto se oceňují individuálně. </t>
  </si>
  <si>
    <t>62</t>
  </si>
  <si>
    <t>404442580</t>
  </si>
  <si>
    <t>výrobky a tabule orientační pro návěstí a zabezpečovací zařízení silniční značky dopravní svislé FeZn  plech FeZn AL     plech Al NK, 3M   povrchová úprava reflexní fólií tř.1 obdélníkové značky IP8,IP9,IP11,IP12, IP13,IS15, IJ1-15, E2,E12 500x700 mm AL- 3M  reflexní tř.1</t>
  </si>
  <si>
    <t>-1331689218</t>
  </si>
  <si>
    <t>63</t>
  </si>
  <si>
    <t>914511111</t>
  </si>
  <si>
    <t>Montáž sloupku dopravních značek délky do 3,5 m do betonového základu</t>
  </si>
  <si>
    <t>-473890325</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</si>
  <si>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</si>
  <si>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64</t>
  </si>
  <si>
    <t>404452250</t>
  </si>
  <si>
    <t>výrobky a tabule orientační pro návěstí a zabezpečovací zařízení silniční značky dopravní svislé sloupky Zn 60 - 350</t>
  </si>
  <si>
    <t>1070046481</t>
  </si>
  <si>
    <t>65</t>
  </si>
  <si>
    <t>404452530</t>
  </si>
  <si>
    <t>výrobky a tabule orientační pro návěstí a zabezpečovací zařízení silniční značky dopravní svislé víčka plastová na sloupek 60</t>
  </si>
  <si>
    <t>-535187105</t>
  </si>
  <si>
    <t>66</t>
  </si>
  <si>
    <t>916131213</t>
  </si>
  <si>
    <t>Osazení silničního obrubníku betonového se zřízením lože, s vyplněním a zatřením spár cementovou maltou stojatého s boční opěrou z betonu prostého tř. C 12/15, do lože z betonu prostého téže značky</t>
  </si>
  <si>
    <t>-84990603</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</si>
  <si>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</si>
  <si>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16+8,5+4,5</t>
  </si>
  <si>
    <t>67</t>
  </si>
  <si>
    <t>592174890</t>
  </si>
  <si>
    <t>obrubníky betonové a železobetonové obrubník silniční přír. šedá         100 x 15 x 25</t>
  </si>
  <si>
    <t>721750029</t>
  </si>
  <si>
    <t>68</t>
  </si>
  <si>
    <t>916231213</t>
  </si>
  <si>
    <t>Osazení chodníkového obrubníku betonového se zřízením lože, s vyplněním a zatřením spár cementovou maltou stojatého s boční opěrou z betonu prostého tř. C 12/15, do lože z betonu prostého téže značky</t>
  </si>
  <si>
    <t>2052637388</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</si>
  <si>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</si>
  <si>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30,5+4,5+3,5</t>
  </si>
  <si>
    <t>69</t>
  </si>
  <si>
    <t>592174900</t>
  </si>
  <si>
    <t>obrubníky betonové a železobetonové obrubníky ABO  13-10      100 x 10 x 25</t>
  </si>
  <si>
    <t>-1627546972</t>
  </si>
  <si>
    <t>70</t>
  </si>
  <si>
    <t>916331112</t>
  </si>
  <si>
    <t>Osazení zahradního obrubníku betonového s ložem tl. od 50 do 100 mm z betonu prostého tř. C 12/15 s boční opěrou z betonu prostého tř. C 12/15</t>
  </si>
  <si>
    <t>-1279790496</t>
  </si>
  <si>
    <t xml:space="preserve">Poznámka k souboru cen:_x000D_
1. V cenách jsou započteny i náklady na zalití a zatření spár cementovou maltou. 2. V cenách nejsou započteny náklady na dodání obrubníků; tyto se oceňují ve specifikaci. 3. Část lože přesahující tloušťku 100 mm lze ocenit cenou 916 99-1121 Lože pod obrubníky, krajníky nebo obruby z dlažebních kostek, katalogu 822-1. </t>
  </si>
  <si>
    <t>71</t>
  </si>
  <si>
    <t>592172140</t>
  </si>
  <si>
    <t>obrubníky betonové a železobetonové obrubník záhonový šedý (přírodní)           50 x 5 x 25</t>
  </si>
  <si>
    <t>1747781198</t>
  </si>
  <si>
    <t>72</t>
  </si>
  <si>
    <t>919726123</t>
  </si>
  <si>
    <t>Geotextilie netkaná pro ochranu, separaci nebo filtraci měrná hmotnost přes 300 do 500 g/m2</t>
  </si>
  <si>
    <t>890778149</t>
  </si>
  <si>
    <t xml:space="preserve">Poznámka k souboru cen:_x000D_
1. V cenách jsou započteny i náklady na položení a dodání geotextilie včetně přesahů. </t>
  </si>
  <si>
    <t>73</t>
  </si>
  <si>
    <t>919735112</t>
  </si>
  <si>
    <t>Řezání stávajícího živičného krytu nebo podkladu hloubky přes 50 do 100 mm</t>
  </si>
  <si>
    <t>-668952951</t>
  </si>
  <si>
    <t xml:space="preserve">Poznámka k souboru cen:_x000D_
1. V cenách jsou započteny i náklady na spotřebu vody. </t>
  </si>
  <si>
    <t>74</t>
  </si>
  <si>
    <t>938902113</t>
  </si>
  <si>
    <t>Profilace a čištění příkopů komunikací příkopovým rypadlem nezpevněných nebo zpevněných objemu nánosu přes 0,30 do 0,50 m3/m</t>
  </si>
  <si>
    <t>123161462</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</si>
  <si>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t>
  </si>
  <si>
    <t>75</t>
  </si>
  <si>
    <t>961044111</t>
  </si>
  <si>
    <t>Bourání základů z betonu prostého</t>
  </si>
  <si>
    <t>896465810</t>
  </si>
  <si>
    <t>25*0,3*1,0"podezdívky plotu</t>
  </si>
  <si>
    <t>76</t>
  </si>
  <si>
    <t>966071711</t>
  </si>
  <si>
    <t>Bourání plotových sloupků a vzpěr ocelových trubkových nebo profilovaných výšky do 2,50 m zabetonovaných</t>
  </si>
  <si>
    <t>-123763021</t>
  </si>
  <si>
    <t>77</t>
  </si>
  <si>
    <t>966071721</t>
  </si>
  <si>
    <t>Bourání plotových sloupků a vzpěr ocelových trubkových nebo profilovaných výšky do 2,50 m odřezáním</t>
  </si>
  <si>
    <t>728599996</t>
  </si>
  <si>
    <t>78</t>
  </si>
  <si>
    <t>966071822</t>
  </si>
  <si>
    <t>Rozebrání oplocení z pletiva drátěného se čtvercovými oky, výšky přes 1,6 do 2,0 m</t>
  </si>
  <si>
    <t>-1725976667</t>
  </si>
  <si>
    <t xml:space="preserve">Poznámka k souboru cen:_x000D_
1. V cenách nejsou započteny náklady na demontáž sloupků. </t>
  </si>
  <si>
    <t>79</t>
  </si>
  <si>
    <t>966073811</t>
  </si>
  <si>
    <t>Rozebrání vrat a vrátek k oplocení plochy jednotlivě přes 2 do 6 m2</t>
  </si>
  <si>
    <t>1446038097</t>
  </si>
  <si>
    <t>80</t>
  </si>
  <si>
    <t>966073812</t>
  </si>
  <si>
    <t>Rozebrání vrat a vrátek k oplocení plochy jednotlivě přes 6 do 10 m2</t>
  </si>
  <si>
    <t>-1681044817</t>
  </si>
  <si>
    <t>81</t>
  </si>
  <si>
    <t>979051121</t>
  </si>
  <si>
    <t>Očištění vybouraných prvků při překopech inženýrských sítí od spojovacího materiálu s odklizením a uložením očištěných hmot a spojovacího materiálu na skládku do vzdálenosti 10 m nebo naložením na dopravní prostředek zámkových dlaždic s vyplněním spár kamenivem</t>
  </si>
  <si>
    <t>-1359722077</t>
  </si>
  <si>
    <t xml:space="preserve">Poznámka k souboru cen:_x000D_
1. Ceny jsou určeny pouze pro případy havárií, přeložek nebo běžných oprav inženýrských sítí. 2. Ceny 05-1111 a 05-1112 jsou určeny jen pro očištění vybouraných dlaždic, desek nebo tvarovek uložených do lože ze sypkého materiálu bez pojiva. 3. Ceny nelze použít v rámci výstavby nových inženýrských sítí. 4. Přemístění vybouraných obrubníků, krajníků, desek nebo dílců na vzdálenost přes 10 m se oceňuje cenami souboru cen 997 22-1 Vodorovná doprava vybouraných hmot. </t>
  </si>
  <si>
    <t xml:space="preserve">10,5"pro přeskládání </t>
  </si>
  <si>
    <t>997</t>
  </si>
  <si>
    <t>Přesun sutě</t>
  </si>
  <si>
    <t>82</t>
  </si>
  <si>
    <t>997221551</t>
  </si>
  <si>
    <t>Vodorovná doprava suti bez naložení, ale se složením a s hrubým urovnáním ze sypkých materiálů, na vzdálenost do 1 km</t>
  </si>
  <si>
    <t>785190239</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</si>
  <si>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</si>
  <si>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0,624+19,905"kamenivo</t>
  </si>
  <si>
    <t>83</t>
  </si>
  <si>
    <t>997221559</t>
  </si>
  <si>
    <t>Vodorovná doprava suti bez naložení, ale se složením a s hrubým urovnáním Příplatek k ceně za každý další i započatý 1 km přes 1 km</t>
  </si>
  <si>
    <t>1392939344</t>
  </si>
  <si>
    <t>20,529*37 'Přepočtené koeficientem množství</t>
  </si>
  <si>
    <t>84</t>
  </si>
  <si>
    <t>997221561</t>
  </si>
  <si>
    <t>Vodorovná doprava suti bez naložení, ale se složením a s hrubým urovnáním z kusových materiálů, na vzdálenost do 1 km</t>
  </si>
  <si>
    <t>1676769114</t>
  </si>
  <si>
    <t>24,987"zámková dlažba</t>
  </si>
  <si>
    <t>0,888+8,118+0,851+15"beton</t>
  </si>
  <si>
    <t>0,869"živice</t>
  </si>
  <si>
    <t>2,628+0,078+0,210+0,285"ostatní bránky sloupky atd</t>
  </si>
  <si>
    <t>85</t>
  </si>
  <si>
    <t>997221569</t>
  </si>
  <si>
    <t>-680089064</t>
  </si>
  <si>
    <t>53,914*37 'Přepočtené koeficientem množství</t>
  </si>
  <si>
    <t>86</t>
  </si>
  <si>
    <t>997221611</t>
  </si>
  <si>
    <t>Nakládání na dopravní prostředky pro vodorovnou dopravu suti</t>
  </si>
  <si>
    <t>226720426</t>
  </si>
  <si>
    <t xml:space="preserve">Poznámka k souboru cen:_x000D_
1. Ceny lze použít i pro překládání při lomené dopravě. 2. Ceny nelze použít při dopravě po železnici, po vodě nebo neobvyklými dopravními prostředky. </t>
  </si>
  <si>
    <t>87</t>
  </si>
  <si>
    <t>997221815</t>
  </si>
  <si>
    <t>Poplatek za uložení stavebního odpadu na skládce (skládkovné) betonového</t>
  </si>
  <si>
    <t>1501593989</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</si>
  <si>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</si>
  <si>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88</t>
  </si>
  <si>
    <t>997221845</t>
  </si>
  <si>
    <t>Poplatek za uložení stavebního odpadu na skládce (skládkovné) z asfaltových povrchů</t>
  </si>
  <si>
    <t>-873761167</t>
  </si>
  <si>
    <t>89</t>
  </si>
  <si>
    <t>997221855</t>
  </si>
  <si>
    <t>Poplatek za uložení stavebního odpadu na skládce (skládkovné) z kameniva</t>
  </si>
  <si>
    <t>-1181674763</t>
  </si>
  <si>
    <t>998</t>
  </si>
  <si>
    <t>Přesun hmot</t>
  </si>
  <si>
    <t>90</t>
  </si>
  <si>
    <t>998223011</t>
  </si>
  <si>
    <t>Přesun hmot pro pozemní komunikace s krytem dlážděným dopravní vzdálenost do 200 m jakékoliv délky objektu</t>
  </si>
  <si>
    <t>-1622501193</t>
  </si>
  <si>
    <t>PSV</t>
  </si>
  <si>
    <t>Práce a dodávky PSV</t>
  </si>
  <si>
    <t>742</t>
  </si>
  <si>
    <t>Elektromontáže</t>
  </si>
  <si>
    <t>91</t>
  </si>
  <si>
    <t>7420000-R</t>
  </si>
  <si>
    <t>Přesunutí stávajícího elektrického rozvaděče na nové místo včetně upravy vedení, materiálu a revize</t>
  </si>
  <si>
    <t>kpl</t>
  </si>
  <si>
    <t>-31894520</t>
  </si>
  <si>
    <t>VRN</t>
  </si>
  <si>
    <t>Vedlejší rozpočtové náklady</t>
  </si>
  <si>
    <t>VRN1</t>
  </si>
  <si>
    <t>Průzkumné, geodetické a projektové práce</t>
  </si>
  <si>
    <t>92</t>
  </si>
  <si>
    <t>012002000</t>
  </si>
  <si>
    <t>Hlavní tituly průvodních činností a nákladů průzkumné, geodetické a projektové práce geodetické práce</t>
  </si>
  <si>
    <t>…</t>
  </si>
  <si>
    <t>1024</t>
  </si>
  <si>
    <t>-1729189678</t>
  </si>
  <si>
    <t>93</t>
  </si>
  <si>
    <t>013254000</t>
  </si>
  <si>
    <t>Průzkumné, geodetické a projektové práce projektové práce dokumentace stavby (výkresová a textová) skutečného provedení stavby</t>
  </si>
  <si>
    <t>-1639097632</t>
  </si>
  <si>
    <t>VRN3</t>
  </si>
  <si>
    <t>Zařízení staveniště</t>
  </si>
  <si>
    <t>94</t>
  </si>
  <si>
    <t>030001000</t>
  </si>
  <si>
    <t>Základní rozdělení průvodních činností a nákladů zařízení staveniště</t>
  </si>
  <si>
    <t>928677974</t>
  </si>
  <si>
    <t>VRN4</t>
  </si>
  <si>
    <t>Inženýrská činnost</t>
  </si>
  <si>
    <t>95</t>
  </si>
  <si>
    <t>043002000</t>
  </si>
  <si>
    <t>Hlavní tituly průvodních činností a nákladů inženýrská činnost zkoušky a ostatní měření</t>
  </si>
  <si>
    <t>1482267473</t>
  </si>
  <si>
    <t>VRN7</t>
  </si>
  <si>
    <t>Provozní vlivy</t>
  </si>
  <si>
    <t>96</t>
  </si>
  <si>
    <t>070001000</t>
  </si>
  <si>
    <t>Základní rozdělení průvodních činností a nákladů provozní vlivy včetně DIO, přístupu do objektů a úklidu komunikací znečištěných stavbou</t>
  </si>
  <si>
    <t>-1993806595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</si>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</sst>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name val="Trebuchet MS"/>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i/>
      <sz val="7"/>
      <color rgb="FF969696"/>
      <name val="Trebuchet MS"/>
    </font>
    <font>
      <sz val="8"/>
      <color rgb="FFFF000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7">
    <fill>
      <patternFill patternType="none"/>
    </fill>
    <fill>
      <patternFill patternType="gray125"/>
    </fill>
    <fill>
      <patternFill patternType="none"/>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5" fillId="0" borderId="0" applyNumberFormat="0" applyFill="0" applyBorder="0" applyAlignment="0" applyProtection="0"/>
  </cellStyleXfs>
  <cellXfs count="373">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pplyProtection="1">
      <alignment horizontal="center" vertical="center"/>
      <protection locked="0"/>
    </xf>
    <xf numFmtId="0" fontId="11" fillId="3" borderId="0" xfId="0" applyFont="1" applyFill="1" applyAlignment="1" applyProtection="1">
      <alignment horizontal="left" vertical="center"/>
    </xf>
    <xf numFmtId="0" fontId="12" fillId="3" borderId="0" xfId="0" applyFont="1" applyFill="1" applyAlignment="1" applyProtection="1">
      <alignment vertical="center"/>
    </xf>
    <xf numFmtId="0" fontId="13" fillId="3" borderId="0" xfId="0" applyFont="1" applyFill="1" applyAlignment="1" applyProtection="1">
      <alignment horizontal="left" vertical="center"/>
    </xf>
    <xf numFmtId="0" fontId="14" fillId="3" borderId="0" xfId="1" applyFont="1" applyFill="1" applyAlignment="1" applyProtection="1">
      <alignment vertical="center"/>
    </xf>
    <xf numFmtId="0" fontId="45" fillId="3" borderId="0" xfId="1" applyFill="1"/>
    <xf numFmtId="0" fontId="0" fillId="3" borderId="0" xfId="0" applyFill="1"/>
    <xf numFmtId="0" fontId="11" fillId="3" borderId="0" xfId="0" applyFont="1" applyFill="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6"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4" borderId="0" xfId="0" applyFont="1" applyFill="1" applyBorder="1" applyAlignment="1" applyProtection="1">
      <alignment horizontal="left" vertical="center"/>
      <protection locked="0"/>
    </xf>
    <xf numFmtId="49" fontId="2" fillId="4" borderId="0" xfId="0" applyNumberFormat="1" applyFont="1" applyFill="1" applyBorder="1" applyAlignment="1" applyProtection="1">
      <alignment horizontal="left" vertical="center"/>
      <protection locked="0"/>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0"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6" xfId="0" applyFont="1" applyBorder="1" applyAlignment="1" applyProtection="1">
      <alignment vertical="center"/>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0" fillId="5" borderId="10" xfId="0" applyFont="1" applyFill="1" applyBorder="1" applyAlignment="1" applyProtection="1">
      <alignment vertical="center"/>
    </xf>
    <xf numFmtId="0" fontId="3" fillId="5" borderId="10" xfId="0" applyFont="1" applyFill="1" applyBorder="1" applyAlignment="1" applyProtection="1">
      <alignment horizontal="center" vertical="center"/>
    </xf>
    <xf numFmtId="0" fontId="0" fillId="5"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5"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0" fillId="0" borderId="0" xfId="0" applyFont="1" applyBorder="1" applyAlignment="1">
      <alignment vertical="center"/>
    </xf>
    <xf numFmtId="0" fontId="0" fillId="0" borderId="19" xfId="0" applyFont="1" applyBorder="1" applyAlignment="1">
      <alignment vertical="center"/>
    </xf>
    <xf numFmtId="0" fontId="0" fillId="0" borderId="19" xfId="0" applyFont="1" applyBorder="1" applyAlignment="1" applyProtection="1">
      <alignment vertical="center"/>
    </xf>
    <xf numFmtId="0" fontId="0" fillId="6" borderId="10" xfId="0" applyFont="1" applyFill="1" applyBorder="1" applyAlignment="1" applyProtection="1">
      <alignment vertical="center"/>
    </xf>
    <xf numFmtId="0" fontId="2" fillId="6" borderId="11" xfId="0" applyFont="1" applyFill="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18"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9" xfId="0" applyNumberFormat="1" applyFont="1" applyBorder="1" applyAlignment="1" applyProtection="1">
      <alignment vertical="center"/>
    </xf>
    <xf numFmtId="0" fontId="3" fillId="0" borderId="0" xfId="0" applyFont="1" applyAlignment="1">
      <alignment horizontal="left" vertical="center"/>
    </xf>
    <xf numFmtId="0" fontId="24" fillId="0" borderId="0" xfId="1" applyFont="1" applyAlignment="1">
      <alignment horizontal="center" vertical="center"/>
    </xf>
    <xf numFmtId="0" fontId="4" fillId="0" borderId="5"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5" xfId="0" applyFont="1" applyBorder="1" applyAlignment="1">
      <alignment vertical="center"/>
    </xf>
    <xf numFmtId="4" fontId="28" fillId="0" borderId="23" xfId="0" applyNumberFormat="1" applyFont="1" applyBorder="1" applyAlignment="1" applyProtection="1">
      <alignment vertical="center"/>
    </xf>
    <xf numFmtId="4" fontId="28" fillId="0" borderId="24" xfId="0" applyNumberFormat="1" applyFont="1" applyBorder="1" applyAlignment="1" applyProtection="1">
      <alignment vertical="center"/>
    </xf>
    <xf numFmtId="166" fontId="28" fillId="0" borderId="24" xfId="0" applyNumberFormat="1" applyFont="1" applyBorder="1" applyAlignment="1" applyProtection="1">
      <alignment vertical="center"/>
    </xf>
    <xf numFmtId="4" fontId="28"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2" fillId="3" borderId="0" xfId="0" applyFont="1" applyFill="1" applyAlignment="1">
      <alignment vertical="center"/>
    </xf>
    <xf numFmtId="0" fontId="13" fillId="3" borderId="0" xfId="0" applyFont="1" applyFill="1" applyAlignment="1">
      <alignment horizontal="left" vertical="center"/>
    </xf>
    <xf numFmtId="0" fontId="29" fillId="3" borderId="0" xfId="1" applyFont="1" applyFill="1" applyAlignment="1">
      <alignment vertical="center"/>
    </xf>
    <xf numFmtId="0" fontId="12" fillId="3"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6" borderId="0" xfId="0" applyFont="1" applyFill="1" applyBorder="1" applyAlignment="1" applyProtection="1">
      <alignment vertical="center"/>
    </xf>
    <xf numFmtId="0" fontId="3" fillId="6" borderId="9" xfId="0" applyFont="1" applyFill="1" applyBorder="1" applyAlignment="1" applyProtection="1">
      <alignment horizontal="left" vertical="center"/>
    </xf>
    <xf numFmtId="0" fontId="3" fillId="6" borderId="10" xfId="0" applyFont="1" applyFill="1" applyBorder="1" applyAlignment="1" applyProtection="1">
      <alignment horizontal="right" vertical="center"/>
    </xf>
    <xf numFmtId="0" fontId="3" fillId="6" borderId="10" xfId="0" applyFont="1" applyFill="1" applyBorder="1" applyAlignment="1" applyProtection="1">
      <alignment horizontal="center" vertical="center"/>
    </xf>
    <xf numFmtId="0" fontId="0" fillId="6" borderId="10" xfId="0" applyFont="1" applyFill="1" applyBorder="1" applyAlignment="1" applyProtection="1">
      <alignment vertical="center"/>
      <protection locked="0"/>
    </xf>
    <xf numFmtId="4" fontId="3" fillId="6" borderId="10" xfId="0" applyNumberFormat="1" applyFont="1" applyFill="1" applyBorder="1" applyAlignment="1" applyProtection="1">
      <alignment vertical="center"/>
    </xf>
    <xf numFmtId="0" fontId="0" fillId="6"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2" fillId="6" borderId="0" xfId="0" applyFont="1" applyFill="1" applyBorder="1" applyAlignment="1" applyProtection="1">
      <alignment horizontal="left" vertical="center"/>
    </xf>
    <xf numFmtId="0" fontId="0" fillId="6" borderId="0" xfId="0" applyFont="1" applyFill="1" applyBorder="1" applyAlignment="1" applyProtection="1">
      <alignment vertical="center"/>
      <protection locked="0"/>
    </xf>
    <xf numFmtId="0" fontId="2" fillId="6" borderId="0" xfId="0" applyFont="1" applyFill="1" applyBorder="1" applyAlignment="1" applyProtection="1">
      <alignment horizontal="right" vertical="center"/>
    </xf>
    <xf numFmtId="0" fontId="0" fillId="6" borderId="6" xfId="0" applyFont="1" applyFill="1" applyBorder="1" applyAlignment="1" applyProtection="1">
      <alignment vertical="center"/>
    </xf>
    <xf numFmtId="0" fontId="30"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21" xfId="0" applyFont="1" applyFill="1" applyBorder="1" applyAlignment="1" applyProtection="1">
      <alignment horizontal="center" vertical="center" wrapText="1"/>
    </xf>
    <xf numFmtId="0" fontId="31" fillId="6" borderId="21" xfId="0" applyFont="1" applyFill="1" applyBorder="1" applyAlignment="1" applyProtection="1">
      <alignment horizontal="center" vertical="center" wrapText="1"/>
      <protection locked="0"/>
    </xf>
    <xf numFmtId="0" fontId="2" fillId="6"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3" fillId="0" borderId="0" xfId="0" applyNumberFormat="1" applyFont="1" applyAlignment="1" applyProtection="1"/>
    <xf numFmtId="166" fontId="32" fillId="0" borderId="16" xfId="0" applyNumberFormat="1" applyFont="1" applyBorder="1" applyAlignment="1" applyProtection="1"/>
    <xf numFmtId="166" fontId="32" fillId="0" borderId="17" xfId="0" applyNumberFormat="1" applyFont="1" applyBorder="1" applyAlignment="1" applyProtection="1"/>
    <xf numFmtId="4" fontId="33"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7" fillId="0" borderId="0" xfId="0" applyFont="1" applyBorder="1" applyAlignment="1" applyProtection="1">
      <alignment horizontal="left"/>
    </xf>
    <xf numFmtId="0" fontId="6" fillId="0" borderId="0" xfId="0" applyFont="1" applyBorder="1" applyAlignment="1" applyProtection="1">
      <alignment horizontal="left"/>
    </xf>
    <xf numFmtId="4" fontId="6"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4"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4"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4" fillId="0" borderId="0" xfId="0" applyFont="1" applyBorder="1" applyAlignment="1" applyProtection="1">
      <alignment horizontal="left" vertical="center"/>
    </xf>
    <xf numFmtId="0" fontId="35" fillId="0" borderId="0" xfId="0" applyFont="1" applyBorder="1" applyAlignment="1" applyProtection="1">
      <alignment vertical="center" wrapText="1"/>
    </xf>
    <xf numFmtId="0" fontId="0" fillId="0" borderId="18" xfId="0" applyFont="1" applyBorder="1" applyAlignment="1" applyProtection="1">
      <alignment vertical="center"/>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left" vertical="center" wrapText="1"/>
    </xf>
    <xf numFmtId="167" fontId="8" fillId="0" borderId="0" xfId="0" applyNumberFormat="1" applyFont="1" applyBorder="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4"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4"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36" fillId="0" borderId="0" xfId="0" applyFont="1" applyAlignment="1" applyProtection="1">
      <alignment horizontal="left" vertical="center"/>
    </xf>
    <xf numFmtId="0" fontId="36"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pplyProtection="1">
      <alignment vertical="top"/>
      <protection locked="0"/>
    </xf>
    <xf numFmtId="0" fontId="38" fillId="0" borderId="29" xfId="0" applyFont="1" applyBorder="1" applyAlignment="1" applyProtection="1">
      <alignment vertical="center" wrapText="1"/>
      <protection locked="0"/>
    </xf>
    <xf numFmtId="0" fontId="38" fillId="0" borderId="30" xfId="0" applyFont="1" applyBorder="1" applyAlignment="1" applyProtection="1">
      <alignment vertical="center" wrapText="1"/>
      <protection locked="0"/>
    </xf>
    <xf numFmtId="0" fontId="38" fillId="0" borderId="31" xfId="0" applyFont="1" applyBorder="1" applyAlignment="1" applyProtection="1">
      <alignment vertical="center" wrapText="1"/>
      <protection locked="0"/>
    </xf>
    <xf numFmtId="0" fontId="38" fillId="0" borderId="32" xfId="0" applyFont="1" applyBorder="1" applyAlignment="1" applyProtection="1">
      <alignment horizontal="center" vertical="center" wrapText="1"/>
      <protection locked="0"/>
    </xf>
    <xf numFmtId="0" fontId="38" fillId="0" borderId="33" xfId="0" applyFont="1" applyBorder="1" applyAlignment="1" applyProtection="1">
      <alignment horizontal="center" vertical="center" wrapText="1"/>
      <protection locked="0"/>
    </xf>
    <xf numFmtId="0" fontId="38" fillId="0" borderId="32" xfId="0" applyFont="1" applyBorder="1" applyAlignment="1" applyProtection="1">
      <alignment vertical="center" wrapText="1"/>
      <protection locked="0"/>
    </xf>
    <xf numFmtId="0" fontId="38" fillId="0" borderId="33" xfId="0" applyFont="1" applyBorder="1" applyAlignment="1" applyProtection="1">
      <alignment vertical="center" wrapText="1"/>
      <protection locked="0"/>
    </xf>
    <xf numFmtId="0" fontId="40" fillId="0" borderId="1" xfId="0"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1" fillId="0" borderId="32" xfId="0" applyFont="1" applyBorder="1" applyAlignment="1" applyProtection="1">
      <alignment vertical="center" wrapText="1"/>
      <protection locked="0"/>
    </xf>
    <xf numFmtId="0" fontId="41" fillId="0" borderId="1" xfId="0" applyFont="1" applyBorder="1" applyAlignment="1" applyProtection="1">
      <alignment vertical="center" wrapText="1"/>
      <protection locked="0"/>
    </xf>
    <xf numFmtId="0" fontId="41" fillId="0" borderId="1" xfId="0" applyFont="1" applyBorder="1" applyAlignment="1" applyProtection="1">
      <alignment vertical="center"/>
      <protection locked="0"/>
    </xf>
    <xf numFmtId="0" fontId="41" fillId="0" borderId="1" xfId="0" applyFont="1" applyBorder="1" applyAlignment="1" applyProtection="1">
      <alignment horizontal="left" vertical="center"/>
      <protection locked="0"/>
    </xf>
    <xf numFmtId="49" fontId="41" fillId="0" borderId="1" xfId="0" applyNumberFormat="1" applyFont="1" applyBorder="1" applyAlignment="1" applyProtection="1">
      <alignment vertical="center" wrapText="1"/>
      <protection locked="0"/>
    </xf>
    <xf numFmtId="0" fontId="38" fillId="0" borderId="35" xfId="0" applyFont="1" applyBorder="1" applyAlignment="1" applyProtection="1">
      <alignment vertical="center" wrapText="1"/>
      <protection locked="0"/>
    </xf>
    <xf numFmtId="0" fontId="42" fillId="0" borderId="34" xfId="0" applyFont="1" applyBorder="1" applyAlignment="1" applyProtection="1">
      <alignment vertical="center" wrapText="1"/>
      <protection locked="0"/>
    </xf>
    <xf numFmtId="0" fontId="38" fillId="0" borderId="36" xfId="0" applyFont="1" applyBorder="1" applyAlignment="1" applyProtection="1">
      <alignment vertical="center" wrapText="1"/>
      <protection locked="0"/>
    </xf>
    <xf numFmtId="0" fontId="38" fillId="0" borderId="1" xfId="0" applyFont="1" applyBorder="1" applyAlignment="1" applyProtection="1">
      <alignment vertical="top"/>
      <protection locked="0"/>
    </xf>
    <xf numFmtId="0" fontId="38" fillId="0" borderId="0" xfId="0" applyFont="1" applyAlignment="1" applyProtection="1">
      <alignment vertical="top"/>
      <protection locked="0"/>
    </xf>
    <xf numFmtId="0" fontId="38" fillId="0" borderId="29" xfId="0" applyFont="1" applyBorder="1" applyAlignment="1" applyProtection="1">
      <alignment horizontal="left" vertical="center"/>
      <protection locked="0"/>
    </xf>
    <xf numFmtId="0" fontId="38" fillId="0" borderId="30" xfId="0" applyFont="1" applyBorder="1" applyAlignment="1" applyProtection="1">
      <alignment horizontal="left" vertical="center"/>
      <protection locked="0"/>
    </xf>
    <xf numFmtId="0" fontId="38" fillId="0" borderId="31" xfId="0" applyFont="1" applyBorder="1" applyAlignment="1" applyProtection="1">
      <alignment horizontal="left" vertical="center"/>
      <protection locked="0"/>
    </xf>
    <xf numFmtId="0" fontId="38" fillId="0" borderId="32" xfId="0" applyFont="1" applyBorder="1" applyAlignment="1" applyProtection="1">
      <alignment horizontal="left" vertical="center"/>
      <protection locked="0"/>
    </xf>
    <xf numFmtId="0" fontId="38" fillId="0" borderId="33" xfId="0" applyFont="1" applyBorder="1" applyAlignment="1" applyProtection="1">
      <alignment horizontal="left" vertical="center"/>
      <protection locked="0"/>
    </xf>
    <xf numFmtId="0" fontId="40" fillId="0" borderId="1" xfId="0" applyFont="1" applyBorder="1" applyAlignment="1" applyProtection="1">
      <alignment horizontal="left" vertical="center"/>
      <protection locked="0"/>
    </xf>
    <xf numFmtId="0" fontId="43" fillId="0" borderId="0" xfId="0" applyFont="1" applyAlignment="1" applyProtection="1">
      <alignment horizontal="left" vertical="center"/>
      <protection locked="0"/>
    </xf>
    <xf numFmtId="0" fontId="40" fillId="0" borderId="34" xfId="0" applyFont="1" applyBorder="1" applyAlignment="1" applyProtection="1">
      <alignment horizontal="left" vertical="center"/>
      <protection locked="0"/>
    </xf>
    <xf numFmtId="0" fontId="40" fillId="0" borderId="34" xfId="0" applyFont="1" applyBorder="1" applyAlignment="1" applyProtection="1">
      <alignment horizontal="center" vertical="center"/>
      <protection locked="0"/>
    </xf>
    <xf numFmtId="0" fontId="43" fillId="0" borderId="34" xfId="0" applyFont="1" applyBorder="1" applyAlignment="1" applyProtection="1">
      <alignment horizontal="left" vertical="center"/>
      <protection locked="0"/>
    </xf>
    <xf numFmtId="0" fontId="44" fillId="0" borderId="1"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1" xfId="0" applyFont="1" applyBorder="1" applyAlignment="1" applyProtection="1">
      <alignment horizontal="center" vertical="center"/>
      <protection locked="0"/>
    </xf>
    <xf numFmtId="0" fontId="41" fillId="0" borderId="32" xfId="0" applyFont="1" applyBorder="1" applyAlignment="1" applyProtection="1">
      <alignment horizontal="left" vertical="center"/>
      <protection locked="0"/>
    </xf>
    <xf numFmtId="0" fontId="41" fillId="2" borderId="1" xfId="0" applyFont="1" applyFill="1" applyBorder="1" applyAlignment="1" applyProtection="1">
      <alignment horizontal="left" vertical="center"/>
      <protection locked="0"/>
    </xf>
    <xf numFmtId="0" fontId="41" fillId="2" borderId="1" xfId="0" applyFont="1" applyFill="1" applyBorder="1" applyAlignment="1" applyProtection="1">
      <alignment horizontal="center" vertical="center"/>
      <protection locked="0"/>
    </xf>
    <xf numFmtId="0" fontId="38" fillId="0" borderId="35" xfId="0" applyFont="1" applyBorder="1" applyAlignment="1" applyProtection="1">
      <alignment horizontal="left" vertical="center"/>
      <protection locked="0"/>
    </xf>
    <xf numFmtId="0" fontId="42" fillId="0" borderId="34" xfId="0" applyFont="1" applyBorder="1" applyAlignment="1" applyProtection="1">
      <alignment horizontal="left" vertical="center"/>
      <protection locked="0"/>
    </xf>
    <xf numFmtId="0" fontId="38" fillId="0" borderId="36" xfId="0" applyFont="1" applyBorder="1" applyAlignment="1" applyProtection="1">
      <alignment horizontal="left" vertical="center"/>
      <protection locked="0"/>
    </xf>
    <xf numFmtId="0" fontId="38" fillId="0" borderId="1"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3" fillId="0" borderId="1" xfId="0" applyFont="1" applyBorder="1" applyAlignment="1" applyProtection="1">
      <alignment horizontal="left" vertical="center"/>
      <protection locked="0"/>
    </xf>
    <xf numFmtId="0" fontId="41" fillId="0" borderId="34" xfId="0" applyFont="1" applyBorder="1" applyAlignment="1" applyProtection="1">
      <alignment horizontal="left" vertical="center"/>
      <protection locked="0"/>
    </xf>
    <xf numFmtId="0" fontId="38" fillId="0" borderId="1" xfId="0" applyFont="1" applyBorder="1" applyAlignment="1" applyProtection="1">
      <alignment horizontal="left" vertical="center" wrapText="1"/>
      <protection locked="0"/>
    </xf>
    <xf numFmtId="0" fontId="41" fillId="0" borderId="1" xfId="0" applyFont="1" applyBorder="1" applyAlignment="1" applyProtection="1">
      <alignment horizontal="center" vertical="center" wrapText="1"/>
      <protection locked="0"/>
    </xf>
    <xf numFmtId="0" fontId="38" fillId="0" borderId="29" xfId="0" applyFont="1" applyBorder="1" applyAlignment="1" applyProtection="1">
      <alignment horizontal="left" vertical="center" wrapText="1"/>
      <protection locked="0"/>
    </xf>
    <xf numFmtId="0" fontId="38" fillId="0" borderId="30" xfId="0" applyFont="1" applyBorder="1" applyAlignment="1" applyProtection="1">
      <alignment horizontal="left" vertical="center" wrapText="1"/>
      <protection locked="0"/>
    </xf>
    <xf numFmtId="0" fontId="38" fillId="0" borderId="31" xfId="0" applyFont="1" applyBorder="1" applyAlignment="1" applyProtection="1">
      <alignment horizontal="left" vertical="center" wrapText="1"/>
      <protection locked="0"/>
    </xf>
    <xf numFmtId="0" fontId="38" fillId="0" borderId="32" xfId="0" applyFont="1" applyBorder="1" applyAlignment="1" applyProtection="1">
      <alignment horizontal="left" vertical="center" wrapText="1"/>
      <protection locked="0"/>
    </xf>
    <xf numFmtId="0" fontId="38" fillId="0" borderId="33" xfId="0" applyFont="1" applyBorder="1" applyAlignment="1" applyProtection="1">
      <alignment horizontal="left" vertical="center" wrapText="1"/>
      <protection locked="0"/>
    </xf>
    <xf numFmtId="0" fontId="43" fillId="0" borderId="32"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wrapText="1"/>
      <protection locked="0"/>
    </xf>
    <xf numFmtId="0" fontId="41" fillId="0" borderId="33" xfId="0" applyFont="1" applyBorder="1" applyAlignment="1" applyProtection="1">
      <alignment horizontal="left" vertical="center"/>
      <protection locked="0"/>
    </xf>
    <xf numFmtId="0" fontId="41" fillId="0" borderId="35" xfId="0" applyFont="1" applyBorder="1" applyAlignment="1" applyProtection="1">
      <alignment horizontal="left" vertical="center" wrapText="1"/>
      <protection locked="0"/>
    </xf>
    <xf numFmtId="0" fontId="41" fillId="0" borderId="34" xfId="0" applyFont="1" applyBorder="1" applyAlignment="1" applyProtection="1">
      <alignment horizontal="left" vertical="center" wrapText="1"/>
      <protection locked="0"/>
    </xf>
    <xf numFmtId="0" fontId="41" fillId="0" borderId="36" xfId="0" applyFont="1" applyBorder="1" applyAlignment="1" applyProtection="1">
      <alignment horizontal="left" vertical="center" wrapText="1"/>
      <protection locked="0"/>
    </xf>
    <xf numFmtId="0" fontId="41" fillId="0" borderId="1" xfId="0" applyFont="1" applyBorder="1" applyAlignment="1" applyProtection="1">
      <alignment horizontal="left" vertical="top"/>
      <protection locked="0"/>
    </xf>
    <xf numFmtId="0" fontId="41" fillId="0" borderId="1" xfId="0" applyFont="1" applyBorder="1" applyAlignment="1" applyProtection="1">
      <alignment horizontal="center" vertical="top"/>
      <protection locked="0"/>
    </xf>
    <xf numFmtId="0" fontId="41" fillId="0" borderId="35" xfId="0" applyFont="1" applyBorder="1" applyAlignment="1" applyProtection="1">
      <alignment horizontal="left" vertical="center"/>
      <protection locked="0"/>
    </xf>
    <xf numFmtId="0" fontId="41" fillId="0" borderId="36" xfId="0" applyFont="1" applyBorder="1" applyAlignment="1" applyProtection="1">
      <alignment horizontal="left" vertical="center"/>
      <protection locked="0"/>
    </xf>
    <xf numFmtId="0" fontId="43" fillId="0" borderId="0" xfId="0" applyFont="1" applyAlignment="1" applyProtection="1">
      <alignment vertical="center"/>
      <protection locked="0"/>
    </xf>
    <xf numFmtId="0" fontId="40" fillId="0" borderId="1"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40"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1"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0" fillId="0" borderId="34" xfId="0" applyFont="1" applyBorder="1" applyAlignment="1" applyProtection="1">
      <alignment horizontal="left"/>
      <protection locked="0"/>
    </xf>
    <xf numFmtId="0" fontId="43" fillId="0" borderId="34" xfId="0" applyFont="1" applyBorder="1" applyAlignment="1" applyProtection="1">
      <protection locked="0"/>
    </xf>
    <xf numFmtId="0" fontId="38" fillId="0" borderId="32" xfId="0" applyFont="1" applyBorder="1" applyAlignment="1" applyProtection="1">
      <alignment vertical="top"/>
      <protection locked="0"/>
    </xf>
    <xf numFmtId="0" fontId="38" fillId="0" borderId="33" xfId="0" applyFont="1" applyBorder="1" applyAlignment="1" applyProtection="1">
      <alignment vertical="top"/>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horizontal="left" vertical="top"/>
      <protection locked="0"/>
    </xf>
    <xf numFmtId="0" fontId="38" fillId="0" borderId="35" xfId="0" applyFont="1" applyBorder="1" applyAlignment="1" applyProtection="1">
      <alignment vertical="top"/>
      <protection locked="0"/>
    </xf>
    <xf numFmtId="0" fontId="38" fillId="0" borderId="34" xfId="0" applyFont="1" applyBorder="1" applyAlignment="1" applyProtection="1">
      <alignment vertical="top"/>
      <protection locked="0"/>
    </xf>
    <xf numFmtId="0" fontId="38" fillId="0" borderId="36" xfId="0" applyFont="1" applyBorder="1" applyAlignment="1" applyProtection="1">
      <alignment vertical="top"/>
      <protection locked="0"/>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4"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8" xfId="0" applyNumberFormat="1" applyFont="1" applyBorder="1" applyAlignment="1" applyProtection="1">
      <alignment vertical="center"/>
    </xf>
    <xf numFmtId="0" fontId="0" fillId="0" borderId="8" xfId="0" applyFont="1" applyBorder="1" applyAlignment="1" applyProtection="1">
      <alignment vertical="center"/>
    </xf>
    <xf numFmtId="0" fontId="1" fillId="0" borderId="0" xfId="0" applyFont="1" applyBorder="1" applyAlignment="1" applyProtection="1">
      <alignment horizontal="right" vertical="center"/>
    </xf>
    <xf numFmtId="164" fontId="1" fillId="0" borderId="0" xfId="0" applyNumberFormat="1" applyFont="1" applyBorder="1" applyAlignment="1" applyProtection="1">
      <alignment horizontal="center" vertical="center"/>
    </xf>
    <xf numFmtId="0" fontId="1" fillId="0" borderId="0" xfId="0" applyFont="1" applyBorder="1" applyAlignment="1" applyProtection="1">
      <alignment vertical="center"/>
    </xf>
    <xf numFmtId="4" fontId="19" fillId="0" borderId="0" xfId="0" applyNumberFormat="1" applyFont="1" applyBorder="1" applyAlignment="1" applyProtection="1">
      <alignment vertical="center"/>
    </xf>
    <xf numFmtId="0" fontId="3"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4" fontId="3" fillId="5" borderId="10" xfId="0" applyNumberFormat="1" applyFont="1" applyFill="1" applyBorder="1" applyAlignment="1" applyProtection="1">
      <alignment vertical="center"/>
    </xf>
    <xf numFmtId="0" fontId="0" fillId="5" borderId="11"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15" xfId="0" applyFont="1" applyBorder="1" applyAlignment="1">
      <alignment horizontal="center" vertical="center"/>
    </xf>
    <xf numFmtId="0" fontId="22" fillId="0" borderId="16"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1" fillId="0" borderId="18" xfId="0" applyFont="1" applyBorder="1" applyAlignment="1" applyProtection="1">
      <alignment horizontal="left" vertical="center"/>
    </xf>
    <xf numFmtId="0" fontId="1" fillId="0" borderId="0" xfId="0" applyFont="1" applyBorder="1" applyAlignment="1" applyProtection="1">
      <alignment horizontal="left" vertical="center"/>
    </xf>
    <xf numFmtId="0" fontId="2" fillId="6" borderId="9" xfId="0" applyFont="1" applyFill="1" applyBorder="1" applyAlignment="1" applyProtection="1">
      <alignment horizontal="center" vertical="center"/>
    </xf>
    <xf numFmtId="0" fontId="2" fillId="6" borderId="10" xfId="0" applyFont="1" applyFill="1" applyBorder="1" applyAlignment="1" applyProtection="1">
      <alignment horizontal="left" vertical="center"/>
    </xf>
    <xf numFmtId="0" fontId="2" fillId="6" borderId="10" xfId="0" applyFont="1" applyFill="1" applyBorder="1" applyAlignment="1" applyProtection="1">
      <alignment horizontal="center" vertical="center"/>
    </xf>
    <xf numFmtId="0" fontId="2" fillId="6" borderId="10" xfId="0" applyFont="1" applyFill="1" applyBorder="1" applyAlignment="1" applyProtection="1">
      <alignment horizontal="right" vertical="center"/>
    </xf>
    <xf numFmtId="4" fontId="26" fillId="0" borderId="0" xfId="0" applyNumberFormat="1" applyFont="1" applyAlignment="1" applyProtection="1">
      <alignment vertical="center"/>
    </xf>
    <xf numFmtId="0" fontId="26" fillId="0" borderId="0" xfId="0" applyFont="1" applyAlignment="1" applyProtection="1">
      <alignment vertical="center"/>
    </xf>
    <xf numFmtId="0" fontId="25"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3" fillId="0" borderId="0" xfId="0" applyFont="1" applyBorder="1" applyAlignment="1" applyProtection="1">
      <alignment horizontal="left" vertical="center" wrapText="1"/>
    </xf>
    <xf numFmtId="0" fontId="0" fillId="0" borderId="0" xfId="0" applyFont="1" applyBorder="1" applyAlignment="1" applyProtection="1">
      <alignment vertical="center"/>
    </xf>
    <xf numFmtId="0" fontId="0" fillId="0" borderId="0" xfId="0" applyFont="1" applyAlignment="1" applyProtection="1">
      <alignment vertical="center"/>
    </xf>
    <xf numFmtId="0" fontId="29" fillId="3" borderId="0" xfId="1" applyFont="1" applyFill="1" applyAlignment="1">
      <alignment vertical="center"/>
    </xf>
    <xf numFmtId="0" fontId="41" fillId="0" borderId="1" xfId="0" applyFont="1" applyBorder="1" applyAlignment="1" applyProtection="1">
      <alignment horizontal="left" vertical="center"/>
      <protection locked="0"/>
    </xf>
    <xf numFmtId="0" fontId="41" fillId="0" borderId="1" xfId="0" applyFont="1" applyBorder="1" applyAlignment="1" applyProtection="1">
      <alignment horizontal="left" vertical="top"/>
      <protection locked="0"/>
    </xf>
    <xf numFmtId="0" fontId="40" fillId="0" borderId="34" xfId="0" applyFont="1" applyBorder="1" applyAlignment="1" applyProtection="1">
      <alignment horizontal="left"/>
      <protection locked="0"/>
    </xf>
    <xf numFmtId="0" fontId="39" fillId="0" borderId="1" xfId="0" applyFont="1" applyBorder="1" applyAlignment="1" applyProtection="1">
      <alignment horizontal="center" vertical="center" wrapText="1"/>
      <protection locked="0"/>
    </xf>
    <xf numFmtId="0" fontId="39" fillId="0" borderId="1" xfId="0" applyFont="1" applyBorder="1" applyAlignment="1" applyProtection="1">
      <alignment horizontal="center" vertical="center"/>
      <protection locked="0"/>
    </xf>
    <xf numFmtId="49" fontId="41" fillId="0" borderId="1" xfId="0" applyNumberFormat="1" applyFont="1" applyBorder="1" applyAlignment="1" applyProtection="1">
      <alignment horizontal="left" vertical="center" wrapText="1"/>
      <protection locked="0"/>
    </xf>
    <xf numFmtId="0" fontId="41" fillId="0" borderId="1" xfId="0" applyFont="1" applyBorder="1" applyAlignment="1" applyProtection="1">
      <alignment horizontal="left" vertical="center" wrapText="1"/>
      <protection locked="0"/>
    </xf>
    <xf numFmtId="0" fontId="40"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4"/>
  <sheetViews>
    <sheetView showGridLines="0" tabSelected="1"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ols>
  <sheetData>
    <row r="1" spans="1:74" ht="21.4" customHeight="1">
      <c r="A1" s="14" t="s">
        <v>0</v>
      </c>
      <c r="B1" s="15"/>
      <c r="C1" s="15"/>
      <c r="D1" s="16" t="s">
        <v>1</v>
      </c>
      <c r="E1" s="15"/>
      <c r="F1" s="15"/>
      <c r="G1" s="15"/>
      <c r="H1" s="15"/>
      <c r="I1" s="15"/>
      <c r="J1" s="15"/>
      <c r="K1" s="17" t="s">
        <v>2</v>
      </c>
      <c r="L1" s="17"/>
      <c r="M1" s="17"/>
      <c r="N1" s="17"/>
      <c r="O1" s="17"/>
      <c r="P1" s="17"/>
      <c r="Q1" s="17"/>
      <c r="R1" s="17"/>
      <c r="S1" s="17"/>
      <c r="T1" s="15"/>
      <c r="U1" s="15"/>
      <c r="V1" s="15"/>
      <c r="W1" s="17" t="s">
        <v>3</v>
      </c>
      <c r="X1" s="17"/>
      <c r="Y1" s="17"/>
      <c r="Z1" s="17"/>
      <c r="AA1" s="17"/>
      <c r="AB1" s="17"/>
      <c r="AC1" s="17"/>
      <c r="AD1" s="17"/>
      <c r="AE1" s="17"/>
      <c r="AF1" s="17"/>
      <c r="AG1" s="17"/>
      <c r="AH1" s="17"/>
      <c r="AI1" s="18"/>
      <c r="AJ1" s="19"/>
      <c r="AK1" s="19"/>
      <c r="AL1" s="19"/>
      <c r="AM1" s="19"/>
      <c r="AN1" s="19"/>
      <c r="AO1" s="19"/>
      <c r="AP1" s="19"/>
      <c r="AQ1" s="19"/>
      <c r="AR1" s="19"/>
      <c r="AS1" s="19"/>
      <c r="AT1" s="19"/>
      <c r="AU1" s="19"/>
      <c r="AV1" s="19"/>
      <c r="AW1" s="19"/>
      <c r="AX1" s="19"/>
      <c r="AY1" s="19"/>
      <c r="AZ1" s="19"/>
      <c r="BA1" s="20" t="s">
        <v>4</v>
      </c>
      <c r="BB1" s="20" t="s">
        <v>5</v>
      </c>
      <c r="BC1" s="19"/>
      <c r="BD1" s="19"/>
      <c r="BE1" s="19"/>
      <c r="BF1" s="19"/>
      <c r="BG1" s="19"/>
      <c r="BH1" s="19"/>
      <c r="BI1" s="19"/>
      <c r="BJ1" s="19"/>
      <c r="BK1" s="19"/>
      <c r="BL1" s="19"/>
      <c r="BM1" s="19"/>
      <c r="BN1" s="19"/>
      <c r="BO1" s="19"/>
      <c r="BP1" s="19"/>
      <c r="BQ1" s="19"/>
      <c r="BR1" s="19"/>
      <c r="BT1" s="21" t="s">
        <v>6</v>
      </c>
      <c r="BU1" s="21" t="s">
        <v>6</v>
      </c>
      <c r="BV1" s="21" t="s">
        <v>7</v>
      </c>
    </row>
    <row r="2" spans="1:74" ht="36.950000000000003" customHeight="1">
      <c r="AR2" s="360"/>
      <c r="AS2" s="360"/>
      <c r="AT2" s="360"/>
      <c r="AU2" s="360"/>
      <c r="AV2" s="360"/>
      <c r="AW2" s="360"/>
      <c r="AX2" s="360"/>
      <c r="AY2" s="360"/>
      <c r="AZ2" s="360"/>
      <c r="BA2" s="360"/>
      <c r="BB2" s="360"/>
      <c r="BC2" s="360"/>
      <c r="BD2" s="360"/>
      <c r="BE2" s="360"/>
      <c r="BS2" s="22" t="s">
        <v>8</v>
      </c>
      <c r="BT2" s="22" t="s">
        <v>9</v>
      </c>
    </row>
    <row r="3" spans="1:74" ht="6.95" customHeight="1">
      <c r="B3" s="23"/>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5"/>
      <c r="BS3" s="22" t="s">
        <v>10</v>
      </c>
      <c r="BT3" s="22" t="s">
        <v>11</v>
      </c>
    </row>
    <row r="4" spans="1:74" ht="36.950000000000003" customHeight="1">
      <c r="B4" s="26"/>
      <c r="C4" s="27"/>
      <c r="D4" s="28" t="s">
        <v>12</v>
      </c>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9"/>
      <c r="AS4" s="30" t="s">
        <v>13</v>
      </c>
      <c r="BE4" s="31" t="s">
        <v>14</v>
      </c>
      <c r="BS4" s="22" t="s">
        <v>15</v>
      </c>
    </row>
    <row r="5" spans="1:74" ht="14.45" customHeight="1">
      <c r="B5" s="26"/>
      <c r="C5" s="27"/>
      <c r="D5" s="32" t="s">
        <v>16</v>
      </c>
      <c r="E5" s="27"/>
      <c r="F5" s="27"/>
      <c r="G5" s="27"/>
      <c r="H5" s="27"/>
      <c r="I5" s="27"/>
      <c r="J5" s="27"/>
      <c r="K5" s="325" t="s">
        <v>17</v>
      </c>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27"/>
      <c r="AQ5" s="29"/>
      <c r="BE5" s="323" t="s">
        <v>18</v>
      </c>
      <c r="BS5" s="22" t="s">
        <v>8</v>
      </c>
    </row>
    <row r="6" spans="1:74" ht="36.950000000000003" customHeight="1">
      <c r="B6" s="26"/>
      <c r="C6" s="27"/>
      <c r="D6" s="34" t="s">
        <v>19</v>
      </c>
      <c r="E6" s="27"/>
      <c r="F6" s="27"/>
      <c r="G6" s="27"/>
      <c r="H6" s="27"/>
      <c r="I6" s="27"/>
      <c r="J6" s="27"/>
      <c r="K6" s="327" t="s">
        <v>20</v>
      </c>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27"/>
      <c r="AQ6" s="29"/>
      <c r="BE6" s="324"/>
      <c r="BS6" s="22" t="s">
        <v>21</v>
      </c>
    </row>
    <row r="7" spans="1:74" ht="14.45" customHeight="1">
      <c r="B7" s="26"/>
      <c r="C7" s="27"/>
      <c r="D7" s="35" t="s">
        <v>22</v>
      </c>
      <c r="E7" s="27"/>
      <c r="F7" s="27"/>
      <c r="G7" s="27"/>
      <c r="H7" s="27"/>
      <c r="I7" s="27"/>
      <c r="J7" s="27"/>
      <c r="K7" s="33" t="s">
        <v>23</v>
      </c>
      <c r="L7" s="27"/>
      <c r="M7" s="27"/>
      <c r="N7" s="27"/>
      <c r="O7" s="27"/>
      <c r="P7" s="27"/>
      <c r="Q7" s="27"/>
      <c r="R7" s="27"/>
      <c r="S7" s="27"/>
      <c r="T7" s="27"/>
      <c r="U7" s="27"/>
      <c r="V7" s="27"/>
      <c r="W7" s="27"/>
      <c r="X7" s="27"/>
      <c r="Y7" s="27"/>
      <c r="Z7" s="27"/>
      <c r="AA7" s="27"/>
      <c r="AB7" s="27"/>
      <c r="AC7" s="27"/>
      <c r="AD7" s="27"/>
      <c r="AE7" s="27"/>
      <c r="AF7" s="27"/>
      <c r="AG7" s="27"/>
      <c r="AH7" s="27"/>
      <c r="AI7" s="27"/>
      <c r="AJ7" s="27"/>
      <c r="AK7" s="35" t="s">
        <v>24</v>
      </c>
      <c r="AL7" s="27"/>
      <c r="AM7" s="27"/>
      <c r="AN7" s="33" t="s">
        <v>25</v>
      </c>
      <c r="AO7" s="27"/>
      <c r="AP7" s="27"/>
      <c r="AQ7" s="29"/>
      <c r="BE7" s="324"/>
      <c r="BS7" s="22" t="s">
        <v>10</v>
      </c>
    </row>
    <row r="8" spans="1:74" ht="14.45" customHeight="1">
      <c r="B8" s="26"/>
      <c r="C8" s="27"/>
      <c r="D8" s="35" t="s">
        <v>26</v>
      </c>
      <c r="E8" s="27"/>
      <c r="F8" s="27"/>
      <c r="G8" s="27"/>
      <c r="H8" s="27"/>
      <c r="I8" s="27"/>
      <c r="J8" s="27"/>
      <c r="K8" s="33" t="s">
        <v>27</v>
      </c>
      <c r="L8" s="27"/>
      <c r="M8" s="27"/>
      <c r="N8" s="27"/>
      <c r="O8" s="27"/>
      <c r="P8" s="27"/>
      <c r="Q8" s="27"/>
      <c r="R8" s="27"/>
      <c r="S8" s="27"/>
      <c r="T8" s="27"/>
      <c r="U8" s="27"/>
      <c r="V8" s="27"/>
      <c r="W8" s="27"/>
      <c r="X8" s="27"/>
      <c r="Y8" s="27"/>
      <c r="Z8" s="27"/>
      <c r="AA8" s="27"/>
      <c r="AB8" s="27"/>
      <c r="AC8" s="27"/>
      <c r="AD8" s="27"/>
      <c r="AE8" s="27"/>
      <c r="AF8" s="27"/>
      <c r="AG8" s="27"/>
      <c r="AH8" s="27"/>
      <c r="AI8" s="27"/>
      <c r="AJ8" s="27"/>
      <c r="AK8" s="35" t="s">
        <v>28</v>
      </c>
      <c r="AL8" s="27"/>
      <c r="AM8" s="27"/>
      <c r="AN8" s="36" t="s">
        <v>29</v>
      </c>
      <c r="AO8" s="27"/>
      <c r="AP8" s="27"/>
      <c r="AQ8" s="29"/>
      <c r="BE8" s="324"/>
      <c r="BS8" s="22" t="s">
        <v>30</v>
      </c>
    </row>
    <row r="9" spans="1:74" ht="14.45" customHeight="1">
      <c r="B9" s="26"/>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9"/>
      <c r="BE9" s="324"/>
      <c r="BS9" s="22" t="s">
        <v>31</v>
      </c>
    </row>
    <row r="10" spans="1:74" ht="14.45" customHeight="1">
      <c r="B10" s="26"/>
      <c r="C10" s="27"/>
      <c r="D10" s="35" t="s">
        <v>32</v>
      </c>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35" t="s">
        <v>33</v>
      </c>
      <c r="AL10" s="27"/>
      <c r="AM10" s="27"/>
      <c r="AN10" s="33" t="s">
        <v>34</v>
      </c>
      <c r="AO10" s="27"/>
      <c r="AP10" s="27"/>
      <c r="AQ10" s="29"/>
      <c r="BE10" s="324"/>
      <c r="BS10" s="22" t="s">
        <v>21</v>
      </c>
    </row>
    <row r="11" spans="1:74" ht="18.399999999999999" customHeight="1">
      <c r="B11" s="26"/>
      <c r="C11" s="27"/>
      <c r="D11" s="27"/>
      <c r="E11" s="33" t="s">
        <v>35</v>
      </c>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35" t="s">
        <v>36</v>
      </c>
      <c r="AL11" s="27"/>
      <c r="AM11" s="27"/>
      <c r="AN11" s="33" t="s">
        <v>34</v>
      </c>
      <c r="AO11" s="27"/>
      <c r="AP11" s="27"/>
      <c r="AQ11" s="29"/>
      <c r="BE11" s="324"/>
      <c r="BS11" s="22" t="s">
        <v>21</v>
      </c>
    </row>
    <row r="12" spans="1:74" ht="6.95" customHeight="1">
      <c r="B12" s="26"/>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9"/>
      <c r="BE12" s="324"/>
      <c r="BS12" s="22" t="s">
        <v>21</v>
      </c>
    </row>
    <row r="13" spans="1:74" ht="14.45" customHeight="1">
      <c r="B13" s="26"/>
      <c r="C13" s="27"/>
      <c r="D13" s="35" t="s">
        <v>37</v>
      </c>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35" t="s">
        <v>33</v>
      </c>
      <c r="AL13" s="27"/>
      <c r="AM13" s="27"/>
      <c r="AN13" s="37" t="s">
        <v>38</v>
      </c>
      <c r="AO13" s="27"/>
      <c r="AP13" s="27"/>
      <c r="AQ13" s="29"/>
      <c r="BE13" s="324"/>
      <c r="BS13" s="22" t="s">
        <v>21</v>
      </c>
    </row>
    <row r="14" spans="1:74">
      <c r="B14" s="26"/>
      <c r="C14" s="27"/>
      <c r="D14" s="27"/>
      <c r="E14" s="328" t="s">
        <v>38</v>
      </c>
      <c r="F14" s="329"/>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5" t="s">
        <v>36</v>
      </c>
      <c r="AL14" s="27"/>
      <c r="AM14" s="27"/>
      <c r="AN14" s="37" t="s">
        <v>38</v>
      </c>
      <c r="AO14" s="27"/>
      <c r="AP14" s="27"/>
      <c r="AQ14" s="29"/>
      <c r="BE14" s="324"/>
      <c r="BS14" s="22" t="s">
        <v>21</v>
      </c>
    </row>
    <row r="15" spans="1:74" ht="6.95" customHeight="1">
      <c r="B15" s="26"/>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9"/>
      <c r="BE15" s="324"/>
      <c r="BS15" s="22" t="s">
        <v>6</v>
      </c>
    </row>
    <row r="16" spans="1:74" ht="14.45" customHeight="1">
      <c r="B16" s="26"/>
      <c r="C16" s="27"/>
      <c r="D16" s="35" t="s">
        <v>39</v>
      </c>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35" t="s">
        <v>33</v>
      </c>
      <c r="AL16" s="27"/>
      <c r="AM16" s="27"/>
      <c r="AN16" s="33" t="s">
        <v>40</v>
      </c>
      <c r="AO16" s="27"/>
      <c r="AP16" s="27"/>
      <c r="AQ16" s="29"/>
      <c r="BE16" s="324"/>
      <c r="BS16" s="22" t="s">
        <v>41</v>
      </c>
    </row>
    <row r="17" spans="2:71" ht="18.399999999999999" customHeight="1">
      <c r="B17" s="26"/>
      <c r="C17" s="27"/>
      <c r="D17" s="27"/>
      <c r="E17" s="33" t="s">
        <v>42</v>
      </c>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35" t="s">
        <v>36</v>
      </c>
      <c r="AL17" s="27"/>
      <c r="AM17" s="27"/>
      <c r="AN17" s="33" t="s">
        <v>43</v>
      </c>
      <c r="AO17" s="27"/>
      <c r="AP17" s="27"/>
      <c r="AQ17" s="29"/>
      <c r="BE17" s="324"/>
      <c r="BS17" s="22" t="s">
        <v>41</v>
      </c>
    </row>
    <row r="18" spans="2:71" ht="6.95" customHeight="1">
      <c r="B18" s="26"/>
      <c r="C18" s="27"/>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9"/>
      <c r="BE18" s="324"/>
      <c r="BS18" s="22" t="s">
        <v>8</v>
      </c>
    </row>
    <row r="19" spans="2:71" ht="14.45" customHeight="1">
      <c r="B19" s="26"/>
      <c r="C19" s="27"/>
      <c r="D19" s="35" t="s">
        <v>44</v>
      </c>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9"/>
      <c r="BE19" s="324"/>
      <c r="BS19" s="22" t="s">
        <v>8</v>
      </c>
    </row>
    <row r="20" spans="2:71" ht="162.75" customHeight="1">
      <c r="B20" s="26"/>
      <c r="C20" s="27"/>
      <c r="D20" s="27"/>
      <c r="E20" s="330" t="s">
        <v>45</v>
      </c>
      <c r="F20" s="330"/>
      <c r="G20" s="330"/>
      <c r="H20" s="330"/>
      <c r="I20" s="330"/>
      <c r="J20" s="330"/>
      <c r="K20" s="330"/>
      <c r="L20" s="330"/>
      <c r="M20" s="330"/>
      <c r="N20" s="330"/>
      <c r="O20" s="330"/>
      <c r="P20" s="330"/>
      <c r="Q20" s="330"/>
      <c r="R20" s="330"/>
      <c r="S20" s="330"/>
      <c r="T20" s="330"/>
      <c r="U20" s="330"/>
      <c r="V20" s="330"/>
      <c r="W20" s="330"/>
      <c r="X20" s="330"/>
      <c r="Y20" s="330"/>
      <c r="Z20" s="330"/>
      <c r="AA20" s="330"/>
      <c r="AB20" s="330"/>
      <c r="AC20" s="330"/>
      <c r="AD20" s="330"/>
      <c r="AE20" s="330"/>
      <c r="AF20" s="330"/>
      <c r="AG20" s="330"/>
      <c r="AH20" s="330"/>
      <c r="AI20" s="330"/>
      <c r="AJ20" s="330"/>
      <c r="AK20" s="330"/>
      <c r="AL20" s="330"/>
      <c r="AM20" s="330"/>
      <c r="AN20" s="330"/>
      <c r="AO20" s="27"/>
      <c r="AP20" s="27"/>
      <c r="AQ20" s="29"/>
      <c r="BE20" s="324"/>
      <c r="BS20" s="22" t="s">
        <v>6</v>
      </c>
    </row>
    <row r="21" spans="2:71" ht="6.95" customHeight="1">
      <c r="B21" s="26"/>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9"/>
      <c r="BE21" s="324"/>
    </row>
    <row r="22" spans="2:71" ht="6.95" customHeight="1">
      <c r="B22" s="26"/>
      <c r="C22" s="27"/>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27"/>
      <c r="AQ22" s="29"/>
      <c r="BE22" s="324"/>
    </row>
    <row r="23" spans="2:71" s="1" customFormat="1" ht="25.9" customHeight="1">
      <c r="B23" s="39"/>
      <c r="C23" s="40"/>
      <c r="D23" s="41" t="s">
        <v>46</v>
      </c>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331">
        <f>ROUND(AG51,2)</f>
        <v>0</v>
      </c>
      <c r="AL23" s="332"/>
      <c r="AM23" s="332"/>
      <c r="AN23" s="332"/>
      <c r="AO23" s="332"/>
      <c r="AP23" s="40"/>
      <c r="AQ23" s="43"/>
      <c r="BE23" s="324"/>
    </row>
    <row r="24" spans="2:71" s="1" customFormat="1" ht="6.95" customHeight="1">
      <c r="B24" s="39"/>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3"/>
      <c r="BE24" s="324"/>
    </row>
    <row r="25" spans="2:71" s="1" customFormat="1" ht="13.5">
      <c r="B25" s="39"/>
      <c r="C25" s="40"/>
      <c r="D25" s="40"/>
      <c r="E25" s="40"/>
      <c r="F25" s="40"/>
      <c r="G25" s="40"/>
      <c r="H25" s="40"/>
      <c r="I25" s="40"/>
      <c r="J25" s="40"/>
      <c r="K25" s="40"/>
      <c r="L25" s="333" t="s">
        <v>47</v>
      </c>
      <c r="M25" s="333"/>
      <c r="N25" s="333"/>
      <c r="O25" s="333"/>
      <c r="P25" s="40"/>
      <c r="Q25" s="40"/>
      <c r="R25" s="40"/>
      <c r="S25" s="40"/>
      <c r="T25" s="40"/>
      <c r="U25" s="40"/>
      <c r="V25" s="40"/>
      <c r="W25" s="333" t="s">
        <v>48</v>
      </c>
      <c r="X25" s="333"/>
      <c r="Y25" s="333"/>
      <c r="Z25" s="333"/>
      <c r="AA25" s="333"/>
      <c r="AB25" s="333"/>
      <c r="AC25" s="333"/>
      <c r="AD25" s="333"/>
      <c r="AE25" s="333"/>
      <c r="AF25" s="40"/>
      <c r="AG25" s="40"/>
      <c r="AH25" s="40"/>
      <c r="AI25" s="40"/>
      <c r="AJ25" s="40"/>
      <c r="AK25" s="333" t="s">
        <v>49</v>
      </c>
      <c r="AL25" s="333"/>
      <c r="AM25" s="333"/>
      <c r="AN25" s="333"/>
      <c r="AO25" s="333"/>
      <c r="AP25" s="40"/>
      <c r="AQ25" s="43"/>
      <c r="BE25" s="324"/>
    </row>
    <row r="26" spans="2:71" s="2" customFormat="1" ht="14.45" customHeight="1">
      <c r="B26" s="45"/>
      <c r="C26" s="46"/>
      <c r="D26" s="47" t="s">
        <v>50</v>
      </c>
      <c r="E26" s="46"/>
      <c r="F26" s="47" t="s">
        <v>51</v>
      </c>
      <c r="G26" s="46"/>
      <c r="H26" s="46"/>
      <c r="I26" s="46"/>
      <c r="J26" s="46"/>
      <c r="K26" s="46"/>
      <c r="L26" s="334">
        <v>0.21</v>
      </c>
      <c r="M26" s="335"/>
      <c r="N26" s="335"/>
      <c r="O26" s="335"/>
      <c r="P26" s="46"/>
      <c r="Q26" s="46"/>
      <c r="R26" s="46"/>
      <c r="S26" s="46"/>
      <c r="T26" s="46"/>
      <c r="U26" s="46"/>
      <c r="V26" s="46"/>
      <c r="W26" s="336">
        <f>ROUND(AZ51,2)</f>
        <v>0</v>
      </c>
      <c r="X26" s="335"/>
      <c r="Y26" s="335"/>
      <c r="Z26" s="335"/>
      <c r="AA26" s="335"/>
      <c r="AB26" s="335"/>
      <c r="AC26" s="335"/>
      <c r="AD26" s="335"/>
      <c r="AE26" s="335"/>
      <c r="AF26" s="46"/>
      <c r="AG26" s="46"/>
      <c r="AH26" s="46"/>
      <c r="AI26" s="46"/>
      <c r="AJ26" s="46"/>
      <c r="AK26" s="336">
        <f>ROUND(AV51,2)</f>
        <v>0</v>
      </c>
      <c r="AL26" s="335"/>
      <c r="AM26" s="335"/>
      <c r="AN26" s="335"/>
      <c r="AO26" s="335"/>
      <c r="AP26" s="46"/>
      <c r="AQ26" s="48"/>
      <c r="BE26" s="324"/>
    </row>
    <row r="27" spans="2:71" s="2" customFormat="1" ht="14.45" customHeight="1">
      <c r="B27" s="45"/>
      <c r="C27" s="46"/>
      <c r="D27" s="46"/>
      <c r="E27" s="46"/>
      <c r="F27" s="47" t="s">
        <v>52</v>
      </c>
      <c r="G27" s="46"/>
      <c r="H27" s="46"/>
      <c r="I27" s="46"/>
      <c r="J27" s="46"/>
      <c r="K27" s="46"/>
      <c r="L27" s="334">
        <v>0.15</v>
      </c>
      <c r="M27" s="335"/>
      <c r="N27" s="335"/>
      <c r="O27" s="335"/>
      <c r="P27" s="46"/>
      <c r="Q27" s="46"/>
      <c r="R27" s="46"/>
      <c r="S27" s="46"/>
      <c r="T27" s="46"/>
      <c r="U27" s="46"/>
      <c r="V27" s="46"/>
      <c r="W27" s="336">
        <f>ROUND(BA51,2)</f>
        <v>0</v>
      </c>
      <c r="X27" s="335"/>
      <c r="Y27" s="335"/>
      <c r="Z27" s="335"/>
      <c r="AA27" s="335"/>
      <c r="AB27" s="335"/>
      <c r="AC27" s="335"/>
      <c r="AD27" s="335"/>
      <c r="AE27" s="335"/>
      <c r="AF27" s="46"/>
      <c r="AG27" s="46"/>
      <c r="AH27" s="46"/>
      <c r="AI27" s="46"/>
      <c r="AJ27" s="46"/>
      <c r="AK27" s="336">
        <f>ROUND(AW51,2)</f>
        <v>0</v>
      </c>
      <c r="AL27" s="335"/>
      <c r="AM27" s="335"/>
      <c r="AN27" s="335"/>
      <c r="AO27" s="335"/>
      <c r="AP27" s="46"/>
      <c r="AQ27" s="48"/>
      <c r="BE27" s="324"/>
    </row>
    <row r="28" spans="2:71" s="2" customFormat="1" ht="14.45" hidden="1" customHeight="1">
      <c r="B28" s="45"/>
      <c r="C28" s="46"/>
      <c r="D28" s="46"/>
      <c r="E28" s="46"/>
      <c r="F28" s="47" t="s">
        <v>53</v>
      </c>
      <c r="G28" s="46"/>
      <c r="H28" s="46"/>
      <c r="I28" s="46"/>
      <c r="J28" s="46"/>
      <c r="K28" s="46"/>
      <c r="L28" s="334">
        <v>0.21</v>
      </c>
      <c r="M28" s="335"/>
      <c r="N28" s="335"/>
      <c r="O28" s="335"/>
      <c r="P28" s="46"/>
      <c r="Q28" s="46"/>
      <c r="R28" s="46"/>
      <c r="S28" s="46"/>
      <c r="T28" s="46"/>
      <c r="U28" s="46"/>
      <c r="V28" s="46"/>
      <c r="W28" s="336">
        <f>ROUND(BB51,2)</f>
        <v>0</v>
      </c>
      <c r="X28" s="335"/>
      <c r="Y28" s="335"/>
      <c r="Z28" s="335"/>
      <c r="AA28" s="335"/>
      <c r="AB28" s="335"/>
      <c r="AC28" s="335"/>
      <c r="AD28" s="335"/>
      <c r="AE28" s="335"/>
      <c r="AF28" s="46"/>
      <c r="AG28" s="46"/>
      <c r="AH28" s="46"/>
      <c r="AI28" s="46"/>
      <c r="AJ28" s="46"/>
      <c r="AK28" s="336">
        <v>0</v>
      </c>
      <c r="AL28" s="335"/>
      <c r="AM28" s="335"/>
      <c r="AN28" s="335"/>
      <c r="AO28" s="335"/>
      <c r="AP28" s="46"/>
      <c r="AQ28" s="48"/>
      <c r="BE28" s="324"/>
    </row>
    <row r="29" spans="2:71" s="2" customFormat="1" ht="14.45" hidden="1" customHeight="1">
      <c r="B29" s="45"/>
      <c r="C29" s="46"/>
      <c r="D29" s="46"/>
      <c r="E29" s="46"/>
      <c r="F29" s="47" t="s">
        <v>54</v>
      </c>
      <c r="G29" s="46"/>
      <c r="H29" s="46"/>
      <c r="I29" s="46"/>
      <c r="J29" s="46"/>
      <c r="K29" s="46"/>
      <c r="L29" s="334">
        <v>0.15</v>
      </c>
      <c r="M29" s="335"/>
      <c r="N29" s="335"/>
      <c r="O29" s="335"/>
      <c r="P29" s="46"/>
      <c r="Q29" s="46"/>
      <c r="R29" s="46"/>
      <c r="S29" s="46"/>
      <c r="T29" s="46"/>
      <c r="U29" s="46"/>
      <c r="V29" s="46"/>
      <c r="W29" s="336">
        <f>ROUND(BC51,2)</f>
        <v>0</v>
      </c>
      <c r="X29" s="335"/>
      <c r="Y29" s="335"/>
      <c r="Z29" s="335"/>
      <c r="AA29" s="335"/>
      <c r="AB29" s="335"/>
      <c r="AC29" s="335"/>
      <c r="AD29" s="335"/>
      <c r="AE29" s="335"/>
      <c r="AF29" s="46"/>
      <c r="AG29" s="46"/>
      <c r="AH29" s="46"/>
      <c r="AI29" s="46"/>
      <c r="AJ29" s="46"/>
      <c r="AK29" s="336">
        <v>0</v>
      </c>
      <c r="AL29" s="335"/>
      <c r="AM29" s="335"/>
      <c r="AN29" s="335"/>
      <c r="AO29" s="335"/>
      <c r="AP29" s="46"/>
      <c r="AQ29" s="48"/>
      <c r="BE29" s="324"/>
    </row>
    <row r="30" spans="2:71" s="2" customFormat="1" ht="14.45" hidden="1" customHeight="1">
      <c r="B30" s="45"/>
      <c r="C30" s="46"/>
      <c r="D30" s="46"/>
      <c r="E30" s="46"/>
      <c r="F30" s="47" t="s">
        <v>55</v>
      </c>
      <c r="G30" s="46"/>
      <c r="H30" s="46"/>
      <c r="I30" s="46"/>
      <c r="J30" s="46"/>
      <c r="K30" s="46"/>
      <c r="L30" s="334">
        <v>0</v>
      </c>
      <c r="M30" s="335"/>
      <c r="N30" s="335"/>
      <c r="O30" s="335"/>
      <c r="P30" s="46"/>
      <c r="Q30" s="46"/>
      <c r="R30" s="46"/>
      <c r="S30" s="46"/>
      <c r="T30" s="46"/>
      <c r="U30" s="46"/>
      <c r="V30" s="46"/>
      <c r="W30" s="336">
        <f>ROUND(BD51,2)</f>
        <v>0</v>
      </c>
      <c r="X30" s="335"/>
      <c r="Y30" s="335"/>
      <c r="Z30" s="335"/>
      <c r="AA30" s="335"/>
      <c r="AB30" s="335"/>
      <c r="AC30" s="335"/>
      <c r="AD30" s="335"/>
      <c r="AE30" s="335"/>
      <c r="AF30" s="46"/>
      <c r="AG30" s="46"/>
      <c r="AH30" s="46"/>
      <c r="AI30" s="46"/>
      <c r="AJ30" s="46"/>
      <c r="AK30" s="336">
        <v>0</v>
      </c>
      <c r="AL30" s="335"/>
      <c r="AM30" s="335"/>
      <c r="AN30" s="335"/>
      <c r="AO30" s="335"/>
      <c r="AP30" s="46"/>
      <c r="AQ30" s="48"/>
      <c r="BE30" s="324"/>
    </row>
    <row r="31" spans="2:71" s="1" customFormat="1" ht="6.95" customHeight="1">
      <c r="B31" s="39"/>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3"/>
      <c r="BE31" s="324"/>
    </row>
    <row r="32" spans="2:71" s="1" customFormat="1" ht="25.9" customHeight="1">
      <c r="B32" s="39"/>
      <c r="C32" s="49"/>
      <c r="D32" s="50" t="s">
        <v>56</v>
      </c>
      <c r="E32" s="51"/>
      <c r="F32" s="51"/>
      <c r="G32" s="51"/>
      <c r="H32" s="51"/>
      <c r="I32" s="51"/>
      <c r="J32" s="51"/>
      <c r="K32" s="51"/>
      <c r="L32" s="51"/>
      <c r="M32" s="51"/>
      <c r="N32" s="51"/>
      <c r="O32" s="51"/>
      <c r="P32" s="51"/>
      <c r="Q32" s="51"/>
      <c r="R32" s="51"/>
      <c r="S32" s="51"/>
      <c r="T32" s="52" t="s">
        <v>57</v>
      </c>
      <c r="U32" s="51"/>
      <c r="V32" s="51"/>
      <c r="W32" s="51"/>
      <c r="X32" s="337" t="s">
        <v>58</v>
      </c>
      <c r="Y32" s="338"/>
      <c r="Z32" s="338"/>
      <c r="AA32" s="338"/>
      <c r="AB32" s="338"/>
      <c r="AC32" s="51"/>
      <c r="AD32" s="51"/>
      <c r="AE32" s="51"/>
      <c r="AF32" s="51"/>
      <c r="AG32" s="51"/>
      <c r="AH32" s="51"/>
      <c r="AI32" s="51"/>
      <c r="AJ32" s="51"/>
      <c r="AK32" s="339">
        <f>SUM(AK23:AK30)</f>
        <v>0</v>
      </c>
      <c r="AL32" s="338"/>
      <c r="AM32" s="338"/>
      <c r="AN32" s="338"/>
      <c r="AO32" s="340"/>
      <c r="AP32" s="49"/>
      <c r="AQ32" s="53"/>
      <c r="BE32" s="324"/>
    </row>
    <row r="33" spans="2:56" s="1" customFormat="1" ht="6.95" customHeight="1">
      <c r="B33" s="39"/>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3"/>
    </row>
    <row r="34" spans="2:56" s="1" customFormat="1" ht="6.95" customHeight="1">
      <c r="B34" s="54"/>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6"/>
    </row>
    <row r="38" spans="2:56" s="1" customFormat="1" ht="6.95" customHeight="1">
      <c r="B38" s="57"/>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9"/>
    </row>
    <row r="39" spans="2:56" s="1" customFormat="1" ht="36.950000000000003" customHeight="1">
      <c r="B39" s="39"/>
      <c r="C39" s="60" t="s">
        <v>59</v>
      </c>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59"/>
    </row>
    <row r="40" spans="2:56" s="1" customFormat="1" ht="6.95" customHeight="1">
      <c r="B40" s="39"/>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59"/>
    </row>
    <row r="41" spans="2:56" s="3" customFormat="1" ht="14.45" customHeight="1">
      <c r="B41" s="62"/>
      <c r="C41" s="63" t="s">
        <v>16</v>
      </c>
      <c r="D41" s="64"/>
      <c r="E41" s="64"/>
      <c r="F41" s="64"/>
      <c r="G41" s="64"/>
      <c r="H41" s="64"/>
      <c r="I41" s="64"/>
      <c r="J41" s="64"/>
      <c r="K41" s="64"/>
      <c r="L41" s="64" t="str">
        <f>K5</f>
        <v>2015471</v>
      </c>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5"/>
    </row>
    <row r="42" spans="2:56" s="4" customFormat="1" ht="36.950000000000003" customHeight="1">
      <c r="B42" s="66"/>
      <c r="C42" s="67" t="s">
        <v>19</v>
      </c>
      <c r="D42" s="68"/>
      <c r="E42" s="68"/>
      <c r="F42" s="68"/>
      <c r="G42" s="68"/>
      <c r="H42" s="68"/>
      <c r="I42" s="68"/>
      <c r="J42" s="68"/>
      <c r="K42" s="68"/>
      <c r="L42" s="341" t="str">
        <f>K6</f>
        <v>Výstavba parkoviště u MŠ V. Kováře</v>
      </c>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68"/>
      <c r="AQ42" s="68"/>
      <c r="AR42" s="69"/>
    </row>
    <row r="43" spans="2:56" s="1" customFormat="1" ht="6.95" customHeight="1">
      <c r="B43" s="39"/>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59"/>
    </row>
    <row r="44" spans="2:56" s="1" customFormat="1">
      <c r="B44" s="39"/>
      <c r="C44" s="63" t="s">
        <v>26</v>
      </c>
      <c r="D44" s="61"/>
      <c r="E44" s="61"/>
      <c r="F44" s="61"/>
      <c r="G44" s="61"/>
      <c r="H44" s="61"/>
      <c r="I44" s="61"/>
      <c r="J44" s="61"/>
      <c r="K44" s="61"/>
      <c r="L44" s="70" t="str">
        <f>IF(K8="","",K8)</f>
        <v>p.p.č. 387/1, 372; k.ú. Rumburk</v>
      </c>
      <c r="M44" s="61"/>
      <c r="N44" s="61"/>
      <c r="O44" s="61"/>
      <c r="P44" s="61"/>
      <c r="Q44" s="61"/>
      <c r="R44" s="61"/>
      <c r="S44" s="61"/>
      <c r="T44" s="61"/>
      <c r="U44" s="61"/>
      <c r="V44" s="61"/>
      <c r="W44" s="61"/>
      <c r="X44" s="61"/>
      <c r="Y44" s="61"/>
      <c r="Z44" s="61"/>
      <c r="AA44" s="61"/>
      <c r="AB44" s="61"/>
      <c r="AC44" s="61"/>
      <c r="AD44" s="61"/>
      <c r="AE44" s="61"/>
      <c r="AF44" s="61"/>
      <c r="AG44" s="61"/>
      <c r="AH44" s="61"/>
      <c r="AI44" s="63" t="s">
        <v>28</v>
      </c>
      <c r="AJ44" s="61"/>
      <c r="AK44" s="61"/>
      <c r="AL44" s="61"/>
      <c r="AM44" s="343" t="str">
        <f>IF(AN8= "","",AN8)</f>
        <v>17.12.2015</v>
      </c>
      <c r="AN44" s="343"/>
      <c r="AO44" s="61"/>
      <c r="AP44" s="61"/>
      <c r="AQ44" s="61"/>
      <c r="AR44" s="59"/>
    </row>
    <row r="45" spans="2:56" s="1" customFormat="1" ht="6.95" customHeight="1">
      <c r="B45" s="39"/>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59"/>
    </row>
    <row r="46" spans="2:56" s="1" customFormat="1">
      <c r="B46" s="39"/>
      <c r="C46" s="63" t="s">
        <v>32</v>
      </c>
      <c r="D46" s="61"/>
      <c r="E46" s="61"/>
      <c r="F46" s="61"/>
      <c r="G46" s="61"/>
      <c r="H46" s="61"/>
      <c r="I46" s="61"/>
      <c r="J46" s="61"/>
      <c r="K46" s="61"/>
      <c r="L46" s="64" t="str">
        <f>IF(E11= "","",E11)</f>
        <v>Město Rumburk</v>
      </c>
      <c r="M46" s="61"/>
      <c r="N46" s="61"/>
      <c r="O46" s="61"/>
      <c r="P46" s="61"/>
      <c r="Q46" s="61"/>
      <c r="R46" s="61"/>
      <c r="S46" s="61"/>
      <c r="T46" s="61"/>
      <c r="U46" s="61"/>
      <c r="V46" s="61"/>
      <c r="W46" s="61"/>
      <c r="X46" s="61"/>
      <c r="Y46" s="61"/>
      <c r="Z46" s="61"/>
      <c r="AA46" s="61"/>
      <c r="AB46" s="61"/>
      <c r="AC46" s="61"/>
      <c r="AD46" s="61"/>
      <c r="AE46" s="61"/>
      <c r="AF46" s="61"/>
      <c r="AG46" s="61"/>
      <c r="AH46" s="61"/>
      <c r="AI46" s="63" t="s">
        <v>39</v>
      </c>
      <c r="AJ46" s="61"/>
      <c r="AK46" s="61"/>
      <c r="AL46" s="61"/>
      <c r="AM46" s="344" t="str">
        <f>IF(E17="","",E17)</f>
        <v xml:space="preserve">ProProjekt, s.r.o. </v>
      </c>
      <c r="AN46" s="344"/>
      <c r="AO46" s="344"/>
      <c r="AP46" s="344"/>
      <c r="AQ46" s="61"/>
      <c r="AR46" s="59"/>
      <c r="AS46" s="345" t="s">
        <v>60</v>
      </c>
      <c r="AT46" s="346"/>
      <c r="AU46" s="72"/>
      <c r="AV46" s="72"/>
      <c r="AW46" s="72"/>
      <c r="AX46" s="72"/>
      <c r="AY46" s="72"/>
      <c r="AZ46" s="72"/>
      <c r="BA46" s="72"/>
      <c r="BB46" s="72"/>
      <c r="BC46" s="72"/>
      <c r="BD46" s="73"/>
    </row>
    <row r="47" spans="2:56" s="1" customFormat="1">
      <c r="B47" s="39"/>
      <c r="C47" s="63" t="s">
        <v>37</v>
      </c>
      <c r="D47" s="61"/>
      <c r="E47" s="61"/>
      <c r="F47" s="61"/>
      <c r="G47" s="61"/>
      <c r="H47" s="61"/>
      <c r="I47" s="61"/>
      <c r="J47" s="61"/>
      <c r="K47" s="61"/>
      <c r="L47" s="64" t="str">
        <f>IF(E14= "Vyplň údaj","",E14)</f>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59"/>
      <c r="AS47" s="347"/>
      <c r="AT47" s="348"/>
      <c r="AU47" s="74"/>
      <c r="AV47" s="74"/>
      <c r="AW47" s="74"/>
      <c r="AX47" s="74"/>
      <c r="AY47" s="74"/>
      <c r="AZ47" s="74"/>
      <c r="BA47" s="74"/>
      <c r="BB47" s="74"/>
      <c r="BC47" s="74"/>
      <c r="BD47" s="75"/>
    </row>
    <row r="48" spans="2:56" s="1" customFormat="1" ht="10.9" customHeight="1">
      <c r="B48" s="39"/>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59"/>
      <c r="AS48" s="349"/>
      <c r="AT48" s="350"/>
      <c r="AU48" s="40"/>
      <c r="AV48" s="40"/>
      <c r="AW48" s="40"/>
      <c r="AX48" s="40"/>
      <c r="AY48" s="40"/>
      <c r="AZ48" s="40"/>
      <c r="BA48" s="40"/>
      <c r="BB48" s="40"/>
      <c r="BC48" s="40"/>
      <c r="BD48" s="76"/>
    </row>
    <row r="49" spans="1:90" s="1" customFormat="1" ht="29.25" customHeight="1">
      <c r="B49" s="39"/>
      <c r="C49" s="351" t="s">
        <v>61</v>
      </c>
      <c r="D49" s="352"/>
      <c r="E49" s="352"/>
      <c r="F49" s="352"/>
      <c r="G49" s="352"/>
      <c r="H49" s="77"/>
      <c r="I49" s="353" t="s">
        <v>62</v>
      </c>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4" t="s">
        <v>63</v>
      </c>
      <c r="AH49" s="352"/>
      <c r="AI49" s="352"/>
      <c r="AJ49" s="352"/>
      <c r="AK49" s="352"/>
      <c r="AL49" s="352"/>
      <c r="AM49" s="352"/>
      <c r="AN49" s="353" t="s">
        <v>64</v>
      </c>
      <c r="AO49" s="352"/>
      <c r="AP49" s="352"/>
      <c r="AQ49" s="78" t="s">
        <v>65</v>
      </c>
      <c r="AR49" s="59"/>
      <c r="AS49" s="79" t="s">
        <v>66</v>
      </c>
      <c r="AT49" s="80" t="s">
        <v>67</v>
      </c>
      <c r="AU49" s="80" t="s">
        <v>68</v>
      </c>
      <c r="AV49" s="80" t="s">
        <v>69</v>
      </c>
      <c r="AW49" s="80" t="s">
        <v>70</v>
      </c>
      <c r="AX49" s="80" t="s">
        <v>71</v>
      </c>
      <c r="AY49" s="80" t="s">
        <v>72</v>
      </c>
      <c r="AZ49" s="80" t="s">
        <v>73</v>
      </c>
      <c r="BA49" s="80" t="s">
        <v>74</v>
      </c>
      <c r="BB49" s="80" t="s">
        <v>75</v>
      </c>
      <c r="BC49" s="80" t="s">
        <v>76</v>
      </c>
      <c r="BD49" s="81" t="s">
        <v>77</v>
      </c>
    </row>
    <row r="50" spans="1:90" s="1" customFormat="1" ht="10.9" customHeight="1">
      <c r="B50" s="39"/>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59"/>
      <c r="AS50" s="82"/>
      <c r="AT50" s="83"/>
      <c r="AU50" s="83"/>
      <c r="AV50" s="83"/>
      <c r="AW50" s="83"/>
      <c r="AX50" s="83"/>
      <c r="AY50" s="83"/>
      <c r="AZ50" s="83"/>
      <c r="BA50" s="83"/>
      <c r="BB50" s="83"/>
      <c r="BC50" s="83"/>
      <c r="BD50" s="84"/>
    </row>
    <row r="51" spans="1:90" s="4" customFormat="1" ht="32.450000000000003" customHeight="1">
      <c r="B51" s="66"/>
      <c r="C51" s="85" t="s">
        <v>78</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58">
        <f>ROUND(AG52,2)</f>
        <v>0</v>
      </c>
      <c r="AH51" s="358"/>
      <c r="AI51" s="358"/>
      <c r="AJ51" s="358"/>
      <c r="AK51" s="358"/>
      <c r="AL51" s="358"/>
      <c r="AM51" s="358"/>
      <c r="AN51" s="359">
        <f>SUM(AG51,AT51)</f>
        <v>0</v>
      </c>
      <c r="AO51" s="359"/>
      <c r="AP51" s="359"/>
      <c r="AQ51" s="87" t="s">
        <v>34</v>
      </c>
      <c r="AR51" s="69"/>
      <c r="AS51" s="88">
        <f>ROUND(AS52,2)</f>
        <v>0</v>
      </c>
      <c r="AT51" s="89">
        <f>ROUND(SUM(AV51:AW51),2)</f>
        <v>0</v>
      </c>
      <c r="AU51" s="90">
        <f>ROUND(AU52,5)</f>
        <v>0</v>
      </c>
      <c r="AV51" s="89">
        <f>ROUND(AZ51*L26,2)</f>
        <v>0</v>
      </c>
      <c r="AW51" s="89">
        <f>ROUND(BA51*L27,2)</f>
        <v>0</v>
      </c>
      <c r="AX51" s="89">
        <f>ROUND(BB51*L26,2)</f>
        <v>0</v>
      </c>
      <c r="AY51" s="89">
        <f>ROUND(BC51*L27,2)</f>
        <v>0</v>
      </c>
      <c r="AZ51" s="89">
        <f>ROUND(AZ52,2)</f>
        <v>0</v>
      </c>
      <c r="BA51" s="89">
        <f>ROUND(BA52,2)</f>
        <v>0</v>
      </c>
      <c r="BB51" s="89">
        <f>ROUND(BB52,2)</f>
        <v>0</v>
      </c>
      <c r="BC51" s="89">
        <f>ROUND(BC52,2)</f>
        <v>0</v>
      </c>
      <c r="BD51" s="91">
        <f>ROUND(BD52,2)</f>
        <v>0</v>
      </c>
      <c r="BS51" s="92" t="s">
        <v>79</v>
      </c>
      <c r="BT51" s="92" t="s">
        <v>80</v>
      </c>
      <c r="BV51" s="92" t="s">
        <v>81</v>
      </c>
      <c r="BW51" s="92" t="s">
        <v>7</v>
      </c>
      <c r="BX51" s="92" t="s">
        <v>82</v>
      </c>
      <c r="CL51" s="92" t="s">
        <v>23</v>
      </c>
    </row>
    <row r="52" spans="1:90" s="5" customFormat="1" ht="22.5" customHeight="1">
      <c r="A52" s="93" t="s">
        <v>83</v>
      </c>
      <c r="B52" s="94"/>
      <c r="C52" s="95"/>
      <c r="D52" s="357" t="s">
        <v>17</v>
      </c>
      <c r="E52" s="357"/>
      <c r="F52" s="357"/>
      <c r="G52" s="357"/>
      <c r="H52" s="357"/>
      <c r="I52" s="96"/>
      <c r="J52" s="357" t="s">
        <v>20</v>
      </c>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5">
        <f>'2015471 - Výstavba parkov...'!J25</f>
        <v>0</v>
      </c>
      <c r="AH52" s="356"/>
      <c r="AI52" s="356"/>
      <c r="AJ52" s="356"/>
      <c r="AK52" s="356"/>
      <c r="AL52" s="356"/>
      <c r="AM52" s="356"/>
      <c r="AN52" s="355">
        <f>SUM(AG52,AT52)</f>
        <v>0</v>
      </c>
      <c r="AO52" s="356"/>
      <c r="AP52" s="356"/>
      <c r="AQ52" s="97" t="s">
        <v>84</v>
      </c>
      <c r="AR52" s="98"/>
      <c r="AS52" s="99">
        <v>0</v>
      </c>
      <c r="AT52" s="100">
        <f>ROUND(SUM(AV52:AW52),2)</f>
        <v>0</v>
      </c>
      <c r="AU52" s="101">
        <f>'2015471 - Výstavba parkov...'!P86</f>
        <v>0</v>
      </c>
      <c r="AV52" s="100">
        <f>'2015471 - Výstavba parkov...'!J28</f>
        <v>0</v>
      </c>
      <c r="AW52" s="100">
        <f>'2015471 - Výstavba parkov...'!J29</f>
        <v>0</v>
      </c>
      <c r="AX52" s="100">
        <f>'2015471 - Výstavba parkov...'!J30</f>
        <v>0</v>
      </c>
      <c r="AY52" s="100">
        <f>'2015471 - Výstavba parkov...'!J31</f>
        <v>0</v>
      </c>
      <c r="AZ52" s="100">
        <f>'2015471 - Výstavba parkov...'!F28</f>
        <v>0</v>
      </c>
      <c r="BA52" s="100">
        <f>'2015471 - Výstavba parkov...'!F29</f>
        <v>0</v>
      </c>
      <c r="BB52" s="100">
        <f>'2015471 - Výstavba parkov...'!F30</f>
        <v>0</v>
      </c>
      <c r="BC52" s="100">
        <f>'2015471 - Výstavba parkov...'!F31</f>
        <v>0</v>
      </c>
      <c r="BD52" s="102">
        <f>'2015471 - Výstavba parkov...'!F32</f>
        <v>0</v>
      </c>
      <c r="BT52" s="103" t="s">
        <v>10</v>
      </c>
      <c r="BU52" s="103" t="s">
        <v>85</v>
      </c>
      <c r="BV52" s="103" t="s">
        <v>81</v>
      </c>
      <c r="BW52" s="103" t="s">
        <v>7</v>
      </c>
      <c r="BX52" s="103" t="s">
        <v>82</v>
      </c>
      <c r="CL52" s="103" t="s">
        <v>23</v>
      </c>
    </row>
    <row r="53" spans="1:90" s="1" customFormat="1" ht="30" customHeight="1">
      <c r="B53" s="39"/>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59"/>
    </row>
    <row r="54" spans="1:90" s="1" customFormat="1" ht="6.95" customHeight="1">
      <c r="B54" s="54"/>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9"/>
    </row>
  </sheetData>
  <sheetProtection password="CC35" sheet="1" objects="1" scenarios="1" formatCells="0" formatColumns="0" formatRows="0" sort="0" autoFilter="0"/>
  <mergeCells count="41">
    <mergeCell ref="AR2:BE2"/>
    <mergeCell ref="AN52:AP52"/>
    <mergeCell ref="AG52:AM52"/>
    <mergeCell ref="D52:H52"/>
    <mergeCell ref="J52:AF52"/>
    <mergeCell ref="AG51:AM51"/>
    <mergeCell ref="AN51:AP51"/>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2" location="'2015471 - Výstavba parkov...'!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58"/>
  <sheetViews>
    <sheetView showGridLines="0" workbookViewId="0">
      <pane ySplit="1" topLeftCell="A2" activePane="bottomLeft" state="frozen"/>
      <selection pane="bottomLeft"/>
    </sheetView>
  </sheetViews>
  <sheetFormatPr defaultRowHeight="1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04" customWidth="1"/>
    <col min="10" max="10" width="23.5" customWidth="1"/>
    <col min="11" max="11" width="15.5" customWidth="1"/>
    <col min="13" max="18" width="9.33203125" hidden="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1" spans="1:70" ht="21.75" customHeight="1">
      <c r="A1" s="19"/>
      <c r="B1" s="105"/>
      <c r="C1" s="105"/>
      <c r="D1" s="106" t="s">
        <v>1</v>
      </c>
      <c r="E1" s="105"/>
      <c r="F1" s="107" t="s">
        <v>86</v>
      </c>
      <c r="G1" s="364" t="s">
        <v>87</v>
      </c>
      <c r="H1" s="364"/>
      <c r="I1" s="108"/>
      <c r="J1" s="107" t="s">
        <v>88</v>
      </c>
      <c r="K1" s="106" t="s">
        <v>89</v>
      </c>
      <c r="L1" s="107" t="s">
        <v>90</v>
      </c>
      <c r="M1" s="107"/>
      <c r="N1" s="107"/>
      <c r="O1" s="107"/>
      <c r="P1" s="107"/>
      <c r="Q1" s="107"/>
      <c r="R1" s="107"/>
      <c r="S1" s="107"/>
      <c r="T1" s="107"/>
      <c r="U1" s="18"/>
      <c r="V1" s="18"/>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row>
    <row r="2" spans="1:70" ht="36.950000000000003" customHeight="1">
      <c r="L2" s="360"/>
      <c r="M2" s="360"/>
      <c r="N2" s="360"/>
      <c r="O2" s="360"/>
      <c r="P2" s="360"/>
      <c r="Q2" s="360"/>
      <c r="R2" s="360"/>
      <c r="S2" s="360"/>
      <c r="T2" s="360"/>
      <c r="U2" s="360"/>
      <c r="V2" s="360"/>
      <c r="AT2" s="22" t="s">
        <v>7</v>
      </c>
    </row>
    <row r="3" spans="1:70" ht="6.95" customHeight="1">
      <c r="B3" s="23"/>
      <c r="C3" s="24"/>
      <c r="D3" s="24"/>
      <c r="E3" s="24"/>
      <c r="F3" s="24"/>
      <c r="G3" s="24"/>
      <c r="H3" s="24"/>
      <c r="I3" s="109"/>
      <c r="J3" s="24"/>
      <c r="K3" s="25"/>
      <c r="AT3" s="22" t="s">
        <v>91</v>
      </c>
    </row>
    <row r="4" spans="1:70" ht="36.950000000000003" customHeight="1">
      <c r="B4" s="26"/>
      <c r="C4" s="27"/>
      <c r="D4" s="28" t="s">
        <v>92</v>
      </c>
      <c r="E4" s="27"/>
      <c r="F4" s="27"/>
      <c r="G4" s="27"/>
      <c r="H4" s="27"/>
      <c r="I4" s="110"/>
      <c r="J4" s="27"/>
      <c r="K4" s="29"/>
      <c r="M4" s="30" t="s">
        <v>13</v>
      </c>
      <c r="AT4" s="22" t="s">
        <v>6</v>
      </c>
    </row>
    <row r="5" spans="1:70" ht="6.95" customHeight="1">
      <c r="B5" s="26"/>
      <c r="C5" s="27"/>
      <c r="D5" s="27"/>
      <c r="E5" s="27"/>
      <c r="F5" s="27"/>
      <c r="G5" s="27"/>
      <c r="H5" s="27"/>
      <c r="I5" s="110"/>
      <c r="J5" s="27"/>
      <c r="K5" s="29"/>
    </row>
    <row r="6" spans="1:70" s="1" customFormat="1">
      <c r="B6" s="39"/>
      <c r="C6" s="40"/>
      <c r="D6" s="35" t="s">
        <v>19</v>
      </c>
      <c r="E6" s="40"/>
      <c r="F6" s="40"/>
      <c r="G6" s="40"/>
      <c r="H6" s="40"/>
      <c r="I6" s="111"/>
      <c r="J6" s="40"/>
      <c r="K6" s="43"/>
    </row>
    <row r="7" spans="1:70" s="1" customFormat="1" ht="36.950000000000003" customHeight="1">
      <c r="B7" s="39"/>
      <c r="C7" s="40"/>
      <c r="D7" s="40"/>
      <c r="E7" s="361" t="s">
        <v>20</v>
      </c>
      <c r="F7" s="362"/>
      <c r="G7" s="362"/>
      <c r="H7" s="362"/>
      <c r="I7" s="111"/>
      <c r="J7" s="40"/>
      <c r="K7" s="43"/>
    </row>
    <row r="8" spans="1:70" s="1" customFormat="1" ht="13.5">
      <c r="B8" s="39"/>
      <c r="C8" s="40"/>
      <c r="D8" s="40"/>
      <c r="E8" s="40"/>
      <c r="F8" s="40"/>
      <c r="G8" s="40"/>
      <c r="H8" s="40"/>
      <c r="I8" s="111"/>
      <c r="J8" s="40"/>
      <c r="K8" s="43"/>
    </row>
    <row r="9" spans="1:70" s="1" customFormat="1" ht="14.45" customHeight="1">
      <c r="B9" s="39"/>
      <c r="C9" s="40"/>
      <c r="D9" s="35" t="s">
        <v>22</v>
      </c>
      <c r="E9" s="40"/>
      <c r="F9" s="33" t="s">
        <v>23</v>
      </c>
      <c r="G9" s="40"/>
      <c r="H9" s="40"/>
      <c r="I9" s="112" t="s">
        <v>24</v>
      </c>
      <c r="J9" s="33" t="s">
        <v>25</v>
      </c>
      <c r="K9" s="43"/>
    </row>
    <row r="10" spans="1:70" s="1" customFormat="1" ht="14.45" customHeight="1">
      <c r="B10" s="39"/>
      <c r="C10" s="40"/>
      <c r="D10" s="35" t="s">
        <v>26</v>
      </c>
      <c r="E10" s="40"/>
      <c r="F10" s="33" t="s">
        <v>27</v>
      </c>
      <c r="G10" s="40"/>
      <c r="H10" s="40"/>
      <c r="I10" s="112" t="s">
        <v>28</v>
      </c>
      <c r="J10" s="113" t="str">
        <f>'Rekapitulace stavby'!AN8</f>
        <v>17.12.2015</v>
      </c>
      <c r="K10" s="43"/>
    </row>
    <row r="11" spans="1:70" s="1" customFormat="1" ht="10.9" customHeight="1">
      <c r="B11" s="39"/>
      <c r="C11" s="40"/>
      <c r="D11" s="40"/>
      <c r="E11" s="40"/>
      <c r="F11" s="40"/>
      <c r="G11" s="40"/>
      <c r="H11" s="40"/>
      <c r="I11" s="111"/>
      <c r="J11" s="40"/>
      <c r="K11" s="43"/>
    </row>
    <row r="12" spans="1:70" s="1" customFormat="1" ht="14.45" customHeight="1">
      <c r="B12" s="39"/>
      <c r="C12" s="40"/>
      <c r="D12" s="35" t="s">
        <v>32</v>
      </c>
      <c r="E12" s="40"/>
      <c r="F12" s="40"/>
      <c r="G12" s="40"/>
      <c r="H12" s="40"/>
      <c r="I12" s="112" t="s">
        <v>33</v>
      </c>
      <c r="J12" s="33" t="s">
        <v>34</v>
      </c>
      <c r="K12" s="43"/>
    </row>
    <row r="13" spans="1:70" s="1" customFormat="1" ht="18" customHeight="1">
      <c r="B13" s="39"/>
      <c r="C13" s="40"/>
      <c r="D13" s="40"/>
      <c r="E13" s="33" t="s">
        <v>35</v>
      </c>
      <c r="F13" s="40"/>
      <c r="G13" s="40"/>
      <c r="H13" s="40"/>
      <c r="I13" s="112" t="s">
        <v>36</v>
      </c>
      <c r="J13" s="33" t="s">
        <v>34</v>
      </c>
      <c r="K13" s="43"/>
    </row>
    <row r="14" spans="1:70" s="1" customFormat="1" ht="6.95" customHeight="1">
      <c r="B14" s="39"/>
      <c r="C14" s="40"/>
      <c r="D14" s="40"/>
      <c r="E14" s="40"/>
      <c r="F14" s="40"/>
      <c r="G14" s="40"/>
      <c r="H14" s="40"/>
      <c r="I14" s="111"/>
      <c r="J14" s="40"/>
      <c r="K14" s="43"/>
    </row>
    <row r="15" spans="1:70" s="1" customFormat="1" ht="14.45" customHeight="1">
      <c r="B15" s="39"/>
      <c r="C15" s="40"/>
      <c r="D15" s="35" t="s">
        <v>37</v>
      </c>
      <c r="E15" s="40"/>
      <c r="F15" s="40"/>
      <c r="G15" s="40"/>
      <c r="H15" s="40"/>
      <c r="I15" s="112" t="s">
        <v>33</v>
      </c>
      <c r="J15" s="33" t="str">
        <f>IF('Rekapitulace stavby'!AN13="Vyplň údaj","",IF('Rekapitulace stavby'!AN13="","",'Rekapitulace stavby'!AN13))</f>
        <v/>
      </c>
      <c r="K15" s="43"/>
    </row>
    <row r="16" spans="1:70" s="1" customFormat="1" ht="18" customHeight="1">
      <c r="B16" s="39"/>
      <c r="C16" s="40"/>
      <c r="D16" s="40"/>
      <c r="E16" s="33" t="str">
        <f>IF('Rekapitulace stavby'!E14="Vyplň údaj","",IF('Rekapitulace stavby'!E14="","",'Rekapitulace stavby'!E14))</f>
        <v/>
      </c>
      <c r="F16" s="40"/>
      <c r="G16" s="40"/>
      <c r="H16" s="40"/>
      <c r="I16" s="112" t="s">
        <v>36</v>
      </c>
      <c r="J16" s="33" t="str">
        <f>IF('Rekapitulace stavby'!AN14="Vyplň údaj","",IF('Rekapitulace stavby'!AN14="","",'Rekapitulace stavby'!AN14))</f>
        <v/>
      </c>
      <c r="K16" s="43"/>
    </row>
    <row r="17" spans="2:11" s="1" customFormat="1" ht="6.95" customHeight="1">
      <c r="B17" s="39"/>
      <c r="C17" s="40"/>
      <c r="D17" s="40"/>
      <c r="E17" s="40"/>
      <c r="F17" s="40"/>
      <c r="G17" s="40"/>
      <c r="H17" s="40"/>
      <c r="I17" s="111"/>
      <c r="J17" s="40"/>
      <c r="K17" s="43"/>
    </row>
    <row r="18" spans="2:11" s="1" customFormat="1" ht="14.45" customHeight="1">
      <c r="B18" s="39"/>
      <c r="C18" s="40"/>
      <c r="D18" s="35" t="s">
        <v>39</v>
      </c>
      <c r="E18" s="40"/>
      <c r="F18" s="40"/>
      <c r="G18" s="40"/>
      <c r="H18" s="40"/>
      <c r="I18" s="112" t="s">
        <v>33</v>
      </c>
      <c r="J18" s="33" t="s">
        <v>40</v>
      </c>
      <c r="K18" s="43"/>
    </row>
    <row r="19" spans="2:11" s="1" customFormat="1" ht="18" customHeight="1">
      <c r="B19" s="39"/>
      <c r="C19" s="40"/>
      <c r="D19" s="40"/>
      <c r="E19" s="33" t="s">
        <v>42</v>
      </c>
      <c r="F19" s="40"/>
      <c r="G19" s="40"/>
      <c r="H19" s="40"/>
      <c r="I19" s="112" t="s">
        <v>36</v>
      </c>
      <c r="J19" s="33" t="s">
        <v>43</v>
      </c>
      <c r="K19" s="43"/>
    </row>
    <row r="20" spans="2:11" s="1" customFormat="1" ht="6.95" customHeight="1">
      <c r="B20" s="39"/>
      <c r="C20" s="40"/>
      <c r="D20" s="40"/>
      <c r="E20" s="40"/>
      <c r="F20" s="40"/>
      <c r="G20" s="40"/>
      <c r="H20" s="40"/>
      <c r="I20" s="111"/>
      <c r="J20" s="40"/>
      <c r="K20" s="43"/>
    </row>
    <row r="21" spans="2:11" s="1" customFormat="1" ht="14.45" customHeight="1">
      <c r="B21" s="39"/>
      <c r="C21" s="40"/>
      <c r="D21" s="35" t="s">
        <v>44</v>
      </c>
      <c r="E21" s="40"/>
      <c r="F21" s="40"/>
      <c r="G21" s="40"/>
      <c r="H21" s="40"/>
      <c r="I21" s="111"/>
      <c r="J21" s="40"/>
      <c r="K21" s="43"/>
    </row>
    <row r="22" spans="2:11" s="6" customFormat="1" ht="219.75" customHeight="1">
      <c r="B22" s="114"/>
      <c r="C22" s="115"/>
      <c r="D22" s="115"/>
      <c r="E22" s="330" t="s">
        <v>45</v>
      </c>
      <c r="F22" s="330"/>
      <c r="G22" s="330"/>
      <c r="H22" s="330"/>
      <c r="I22" s="116"/>
      <c r="J22" s="115"/>
      <c r="K22" s="117"/>
    </row>
    <row r="23" spans="2:11" s="1" customFormat="1" ht="6.95" customHeight="1">
      <c r="B23" s="39"/>
      <c r="C23" s="40"/>
      <c r="D23" s="40"/>
      <c r="E23" s="40"/>
      <c r="F23" s="40"/>
      <c r="G23" s="40"/>
      <c r="H23" s="40"/>
      <c r="I23" s="111"/>
      <c r="J23" s="40"/>
      <c r="K23" s="43"/>
    </row>
    <row r="24" spans="2:11" s="1" customFormat="1" ht="6.95" customHeight="1">
      <c r="B24" s="39"/>
      <c r="C24" s="40"/>
      <c r="D24" s="83"/>
      <c r="E24" s="83"/>
      <c r="F24" s="83"/>
      <c r="G24" s="83"/>
      <c r="H24" s="83"/>
      <c r="I24" s="118"/>
      <c r="J24" s="83"/>
      <c r="K24" s="119"/>
    </row>
    <row r="25" spans="2:11" s="1" customFormat="1" ht="25.35" customHeight="1">
      <c r="B25" s="39"/>
      <c r="C25" s="40"/>
      <c r="D25" s="120" t="s">
        <v>46</v>
      </c>
      <c r="E25" s="40"/>
      <c r="F25" s="40"/>
      <c r="G25" s="40"/>
      <c r="H25" s="40"/>
      <c r="I25" s="111"/>
      <c r="J25" s="121">
        <f>ROUND(J86,2)</f>
        <v>0</v>
      </c>
      <c r="K25" s="43"/>
    </row>
    <row r="26" spans="2:11" s="1" customFormat="1" ht="6.95" customHeight="1">
      <c r="B26" s="39"/>
      <c r="C26" s="40"/>
      <c r="D26" s="83"/>
      <c r="E26" s="83"/>
      <c r="F26" s="83"/>
      <c r="G26" s="83"/>
      <c r="H26" s="83"/>
      <c r="I26" s="118"/>
      <c r="J26" s="83"/>
      <c r="K26" s="119"/>
    </row>
    <row r="27" spans="2:11" s="1" customFormat="1" ht="14.45" customHeight="1">
      <c r="B27" s="39"/>
      <c r="C27" s="40"/>
      <c r="D27" s="40"/>
      <c r="E27" s="40"/>
      <c r="F27" s="44" t="s">
        <v>48</v>
      </c>
      <c r="G27" s="40"/>
      <c r="H27" s="40"/>
      <c r="I27" s="122" t="s">
        <v>47</v>
      </c>
      <c r="J27" s="44" t="s">
        <v>49</v>
      </c>
      <c r="K27" s="43"/>
    </row>
    <row r="28" spans="2:11" s="1" customFormat="1" ht="14.45" customHeight="1">
      <c r="B28" s="39"/>
      <c r="C28" s="40"/>
      <c r="D28" s="47" t="s">
        <v>50</v>
      </c>
      <c r="E28" s="47" t="s">
        <v>51</v>
      </c>
      <c r="F28" s="123">
        <f>ROUND(SUM(BE86:BE357), 2)</f>
        <v>0</v>
      </c>
      <c r="G28" s="40"/>
      <c r="H28" s="40"/>
      <c r="I28" s="124">
        <v>0.21</v>
      </c>
      <c r="J28" s="123">
        <f>ROUND(ROUND((SUM(BE86:BE357)), 2)*I28, 2)</f>
        <v>0</v>
      </c>
      <c r="K28" s="43"/>
    </row>
    <row r="29" spans="2:11" s="1" customFormat="1" ht="14.45" customHeight="1">
      <c r="B29" s="39"/>
      <c r="C29" s="40"/>
      <c r="D29" s="40"/>
      <c r="E29" s="47" t="s">
        <v>52</v>
      </c>
      <c r="F29" s="123">
        <f>ROUND(SUM(BF86:BF357), 2)</f>
        <v>0</v>
      </c>
      <c r="G29" s="40"/>
      <c r="H29" s="40"/>
      <c r="I29" s="124">
        <v>0.15</v>
      </c>
      <c r="J29" s="123">
        <f>ROUND(ROUND((SUM(BF86:BF357)), 2)*I29, 2)</f>
        <v>0</v>
      </c>
      <c r="K29" s="43"/>
    </row>
    <row r="30" spans="2:11" s="1" customFormat="1" ht="14.45" hidden="1" customHeight="1">
      <c r="B30" s="39"/>
      <c r="C30" s="40"/>
      <c r="D30" s="40"/>
      <c r="E30" s="47" t="s">
        <v>53</v>
      </c>
      <c r="F30" s="123">
        <f>ROUND(SUM(BG86:BG357), 2)</f>
        <v>0</v>
      </c>
      <c r="G30" s="40"/>
      <c r="H30" s="40"/>
      <c r="I30" s="124">
        <v>0.21</v>
      </c>
      <c r="J30" s="123">
        <v>0</v>
      </c>
      <c r="K30" s="43"/>
    </row>
    <row r="31" spans="2:11" s="1" customFormat="1" ht="14.45" hidden="1" customHeight="1">
      <c r="B31" s="39"/>
      <c r="C31" s="40"/>
      <c r="D31" s="40"/>
      <c r="E31" s="47" t="s">
        <v>54</v>
      </c>
      <c r="F31" s="123">
        <f>ROUND(SUM(BH86:BH357), 2)</f>
        <v>0</v>
      </c>
      <c r="G31" s="40"/>
      <c r="H31" s="40"/>
      <c r="I31" s="124">
        <v>0.15</v>
      </c>
      <c r="J31" s="123">
        <v>0</v>
      </c>
      <c r="K31" s="43"/>
    </row>
    <row r="32" spans="2:11" s="1" customFormat="1" ht="14.45" hidden="1" customHeight="1">
      <c r="B32" s="39"/>
      <c r="C32" s="40"/>
      <c r="D32" s="40"/>
      <c r="E32" s="47" t="s">
        <v>55</v>
      </c>
      <c r="F32" s="123">
        <f>ROUND(SUM(BI86:BI357), 2)</f>
        <v>0</v>
      </c>
      <c r="G32" s="40"/>
      <c r="H32" s="40"/>
      <c r="I32" s="124">
        <v>0</v>
      </c>
      <c r="J32" s="123">
        <v>0</v>
      </c>
      <c r="K32" s="43"/>
    </row>
    <row r="33" spans="2:11" s="1" customFormat="1" ht="6.95" customHeight="1">
      <c r="B33" s="39"/>
      <c r="C33" s="40"/>
      <c r="D33" s="40"/>
      <c r="E33" s="40"/>
      <c r="F33" s="40"/>
      <c r="G33" s="40"/>
      <c r="H33" s="40"/>
      <c r="I33" s="111"/>
      <c r="J33" s="40"/>
      <c r="K33" s="43"/>
    </row>
    <row r="34" spans="2:11" s="1" customFormat="1" ht="25.35" customHeight="1">
      <c r="B34" s="39"/>
      <c r="C34" s="125"/>
      <c r="D34" s="126" t="s">
        <v>56</v>
      </c>
      <c r="E34" s="77"/>
      <c r="F34" s="77"/>
      <c r="G34" s="127" t="s">
        <v>57</v>
      </c>
      <c r="H34" s="128" t="s">
        <v>58</v>
      </c>
      <c r="I34" s="129"/>
      <c r="J34" s="130">
        <f>SUM(J25:J32)</f>
        <v>0</v>
      </c>
      <c r="K34" s="131"/>
    </row>
    <row r="35" spans="2:11" s="1" customFormat="1" ht="14.45" customHeight="1">
      <c r="B35" s="54"/>
      <c r="C35" s="55"/>
      <c r="D35" s="55"/>
      <c r="E35" s="55"/>
      <c r="F35" s="55"/>
      <c r="G35" s="55"/>
      <c r="H35" s="55"/>
      <c r="I35" s="132"/>
      <c r="J35" s="55"/>
      <c r="K35" s="56"/>
    </row>
    <row r="39" spans="2:11" s="1" customFormat="1" ht="6.95" customHeight="1">
      <c r="B39" s="133"/>
      <c r="C39" s="134"/>
      <c r="D39" s="134"/>
      <c r="E39" s="134"/>
      <c r="F39" s="134"/>
      <c r="G39" s="134"/>
      <c r="H39" s="134"/>
      <c r="I39" s="135"/>
      <c r="J39" s="134"/>
      <c r="K39" s="136"/>
    </row>
    <row r="40" spans="2:11" s="1" customFormat="1" ht="36.950000000000003" customHeight="1">
      <c r="B40" s="39"/>
      <c r="C40" s="28" t="s">
        <v>93</v>
      </c>
      <c r="D40" s="40"/>
      <c r="E40" s="40"/>
      <c r="F40" s="40"/>
      <c r="G40" s="40"/>
      <c r="H40" s="40"/>
      <c r="I40" s="111"/>
      <c r="J40" s="40"/>
      <c r="K40" s="43"/>
    </row>
    <row r="41" spans="2:11" s="1" customFormat="1" ht="6.95" customHeight="1">
      <c r="B41" s="39"/>
      <c r="C41" s="40"/>
      <c r="D41" s="40"/>
      <c r="E41" s="40"/>
      <c r="F41" s="40"/>
      <c r="G41" s="40"/>
      <c r="H41" s="40"/>
      <c r="I41" s="111"/>
      <c r="J41" s="40"/>
      <c r="K41" s="43"/>
    </row>
    <row r="42" spans="2:11" s="1" customFormat="1" ht="14.45" customHeight="1">
      <c r="B42" s="39"/>
      <c r="C42" s="35" t="s">
        <v>19</v>
      </c>
      <c r="D42" s="40"/>
      <c r="E42" s="40"/>
      <c r="F42" s="40"/>
      <c r="G42" s="40"/>
      <c r="H42" s="40"/>
      <c r="I42" s="111"/>
      <c r="J42" s="40"/>
      <c r="K42" s="43"/>
    </row>
    <row r="43" spans="2:11" s="1" customFormat="1" ht="23.25" customHeight="1">
      <c r="B43" s="39"/>
      <c r="C43" s="40"/>
      <c r="D43" s="40"/>
      <c r="E43" s="361" t="str">
        <f>E7</f>
        <v>Výstavba parkoviště u MŠ V. Kováře</v>
      </c>
      <c r="F43" s="362"/>
      <c r="G43" s="362"/>
      <c r="H43" s="362"/>
      <c r="I43" s="111"/>
      <c r="J43" s="40"/>
      <c r="K43" s="43"/>
    </row>
    <row r="44" spans="2:11" s="1" customFormat="1" ht="6.95" customHeight="1">
      <c r="B44" s="39"/>
      <c r="C44" s="40"/>
      <c r="D44" s="40"/>
      <c r="E44" s="40"/>
      <c r="F44" s="40"/>
      <c r="G44" s="40"/>
      <c r="H44" s="40"/>
      <c r="I44" s="111"/>
      <c r="J44" s="40"/>
      <c r="K44" s="43"/>
    </row>
    <row r="45" spans="2:11" s="1" customFormat="1" ht="18" customHeight="1">
      <c r="B45" s="39"/>
      <c r="C45" s="35" t="s">
        <v>26</v>
      </c>
      <c r="D45" s="40"/>
      <c r="E45" s="40"/>
      <c r="F45" s="33" t="str">
        <f>F10</f>
        <v>p.p.č. 387/1, 372; k.ú. Rumburk</v>
      </c>
      <c r="G45" s="40"/>
      <c r="H45" s="40"/>
      <c r="I45" s="112" t="s">
        <v>28</v>
      </c>
      <c r="J45" s="113" t="str">
        <f>IF(J10="","",J10)</f>
        <v>17.12.2015</v>
      </c>
      <c r="K45" s="43"/>
    </row>
    <row r="46" spans="2:11" s="1" customFormat="1" ht="6.95" customHeight="1">
      <c r="B46" s="39"/>
      <c r="C46" s="40"/>
      <c r="D46" s="40"/>
      <c r="E46" s="40"/>
      <c r="F46" s="40"/>
      <c r="G46" s="40"/>
      <c r="H46" s="40"/>
      <c r="I46" s="111"/>
      <c r="J46" s="40"/>
      <c r="K46" s="43"/>
    </row>
    <row r="47" spans="2:11" s="1" customFormat="1">
      <c r="B47" s="39"/>
      <c r="C47" s="35" t="s">
        <v>32</v>
      </c>
      <c r="D47" s="40"/>
      <c r="E47" s="40"/>
      <c r="F47" s="33" t="str">
        <f>E13</f>
        <v>Město Rumburk</v>
      </c>
      <c r="G47" s="40"/>
      <c r="H47" s="40"/>
      <c r="I47" s="112" t="s">
        <v>39</v>
      </c>
      <c r="J47" s="33" t="str">
        <f>E19</f>
        <v xml:space="preserve">ProProjekt, s.r.o. </v>
      </c>
      <c r="K47" s="43"/>
    </row>
    <row r="48" spans="2:11" s="1" customFormat="1" ht="14.45" customHeight="1">
      <c r="B48" s="39"/>
      <c r="C48" s="35" t="s">
        <v>37</v>
      </c>
      <c r="D48" s="40"/>
      <c r="E48" s="40"/>
      <c r="F48" s="33" t="str">
        <f>IF(E16="","",E16)</f>
        <v/>
      </c>
      <c r="G48" s="40"/>
      <c r="H48" s="40"/>
      <c r="I48" s="111"/>
      <c r="J48" s="40"/>
      <c r="K48" s="43"/>
    </row>
    <row r="49" spans="2:47" s="1" customFormat="1" ht="10.35" customHeight="1">
      <c r="B49" s="39"/>
      <c r="C49" s="40"/>
      <c r="D49" s="40"/>
      <c r="E49" s="40"/>
      <c r="F49" s="40"/>
      <c r="G49" s="40"/>
      <c r="H49" s="40"/>
      <c r="I49" s="111"/>
      <c r="J49" s="40"/>
      <c r="K49" s="43"/>
    </row>
    <row r="50" spans="2:47" s="1" customFormat="1" ht="29.25" customHeight="1">
      <c r="B50" s="39"/>
      <c r="C50" s="137" t="s">
        <v>94</v>
      </c>
      <c r="D50" s="125"/>
      <c r="E50" s="125"/>
      <c r="F50" s="125"/>
      <c r="G50" s="125"/>
      <c r="H50" s="125"/>
      <c r="I50" s="138"/>
      <c r="J50" s="139" t="s">
        <v>95</v>
      </c>
      <c r="K50" s="140"/>
    </row>
    <row r="51" spans="2:47" s="1" customFormat="1" ht="10.35" customHeight="1">
      <c r="B51" s="39"/>
      <c r="C51" s="40"/>
      <c r="D51" s="40"/>
      <c r="E51" s="40"/>
      <c r="F51" s="40"/>
      <c r="G51" s="40"/>
      <c r="H51" s="40"/>
      <c r="I51" s="111"/>
      <c r="J51" s="40"/>
      <c r="K51" s="43"/>
    </row>
    <row r="52" spans="2:47" s="1" customFormat="1" ht="29.25" customHeight="1">
      <c r="B52" s="39"/>
      <c r="C52" s="141" t="s">
        <v>96</v>
      </c>
      <c r="D52" s="40"/>
      <c r="E52" s="40"/>
      <c r="F52" s="40"/>
      <c r="G52" s="40"/>
      <c r="H52" s="40"/>
      <c r="I52" s="111"/>
      <c r="J52" s="121">
        <f>J86</f>
        <v>0</v>
      </c>
      <c r="K52" s="43"/>
      <c r="AU52" s="22" t="s">
        <v>97</v>
      </c>
    </row>
    <row r="53" spans="2:47" s="7" customFormat="1" ht="24.95" customHeight="1">
      <c r="B53" s="142"/>
      <c r="C53" s="143"/>
      <c r="D53" s="144" t="s">
        <v>98</v>
      </c>
      <c r="E53" s="145"/>
      <c r="F53" s="145"/>
      <c r="G53" s="145"/>
      <c r="H53" s="145"/>
      <c r="I53" s="146"/>
      <c r="J53" s="147">
        <f>J87</f>
        <v>0</v>
      </c>
      <c r="K53" s="148"/>
    </row>
    <row r="54" spans="2:47" s="8" customFormat="1" ht="19.899999999999999" customHeight="1">
      <c r="B54" s="149"/>
      <c r="C54" s="150"/>
      <c r="D54" s="151" t="s">
        <v>99</v>
      </c>
      <c r="E54" s="152"/>
      <c r="F54" s="152"/>
      <c r="G54" s="152"/>
      <c r="H54" s="152"/>
      <c r="I54" s="153"/>
      <c r="J54" s="154">
        <f>J88</f>
        <v>0</v>
      </c>
      <c r="K54" s="155"/>
    </row>
    <row r="55" spans="2:47" s="8" customFormat="1" ht="19.899999999999999" customHeight="1">
      <c r="B55" s="149"/>
      <c r="C55" s="150"/>
      <c r="D55" s="151" t="s">
        <v>100</v>
      </c>
      <c r="E55" s="152"/>
      <c r="F55" s="152"/>
      <c r="G55" s="152"/>
      <c r="H55" s="152"/>
      <c r="I55" s="153"/>
      <c r="J55" s="154">
        <f>J203</f>
        <v>0</v>
      </c>
      <c r="K55" s="155"/>
    </row>
    <row r="56" spans="2:47" s="8" customFormat="1" ht="19.899999999999999" customHeight="1">
      <c r="B56" s="149"/>
      <c r="C56" s="150"/>
      <c r="D56" s="151" t="s">
        <v>101</v>
      </c>
      <c r="E56" s="152"/>
      <c r="F56" s="152"/>
      <c r="G56" s="152"/>
      <c r="H56" s="152"/>
      <c r="I56" s="153"/>
      <c r="J56" s="154">
        <f>J222</f>
        <v>0</v>
      </c>
      <c r="K56" s="155"/>
    </row>
    <row r="57" spans="2:47" s="8" customFormat="1" ht="19.899999999999999" customHeight="1">
      <c r="B57" s="149"/>
      <c r="C57" s="150"/>
      <c r="D57" s="151" t="s">
        <v>102</v>
      </c>
      <c r="E57" s="152"/>
      <c r="F57" s="152"/>
      <c r="G57" s="152"/>
      <c r="H57" s="152"/>
      <c r="I57" s="153"/>
      <c r="J57" s="154">
        <f>J270</f>
        <v>0</v>
      </c>
      <c r="K57" s="155"/>
    </row>
    <row r="58" spans="2:47" s="8" customFormat="1" ht="19.899999999999999" customHeight="1">
      <c r="B58" s="149"/>
      <c r="C58" s="150"/>
      <c r="D58" s="151" t="s">
        <v>103</v>
      </c>
      <c r="E58" s="152"/>
      <c r="F58" s="152"/>
      <c r="G58" s="152"/>
      <c r="H58" s="152"/>
      <c r="I58" s="153"/>
      <c r="J58" s="154">
        <f>J273</f>
        <v>0</v>
      </c>
      <c r="K58" s="155"/>
    </row>
    <row r="59" spans="2:47" s="8" customFormat="1" ht="19.899999999999999" customHeight="1">
      <c r="B59" s="149"/>
      <c r="C59" s="150"/>
      <c r="D59" s="151" t="s">
        <v>104</v>
      </c>
      <c r="E59" s="152"/>
      <c r="F59" s="152"/>
      <c r="G59" s="152"/>
      <c r="H59" s="152"/>
      <c r="I59" s="153"/>
      <c r="J59" s="154">
        <f>J276</f>
        <v>0</v>
      </c>
      <c r="K59" s="155"/>
    </row>
    <row r="60" spans="2:47" s="8" customFormat="1" ht="19.899999999999999" customHeight="1">
      <c r="B60" s="149"/>
      <c r="C60" s="150"/>
      <c r="D60" s="151" t="s">
        <v>105</v>
      </c>
      <c r="E60" s="152"/>
      <c r="F60" s="152"/>
      <c r="G60" s="152"/>
      <c r="H60" s="152"/>
      <c r="I60" s="153"/>
      <c r="J60" s="154">
        <f>J313</f>
        <v>0</v>
      </c>
      <c r="K60" s="155"/>
    </row>
    <row r="61" spans="2:47" s="8" customFormat="1" ht="19.899999999999999" customHeight="1">
      <c r="B61" s="149"/>
      <c r="C61" s="150"/>
      <c r="D61" s="151" t="s">
        <v>106</v>
      </c>
      <c r="E61" s="152"/>
      <c r="F61" s="152"/>
      <c r="G61" s="152"/>
      <c r="H61" s="152"/>
      <c r="I61" s="153"/>
      <c r="J61" s="154">
        <f>J343</f>
        <v>0</v>
      </c>
      <c r="K61" s="155"/>
    </row>
    <row r="62" spans="2:47" s="7" customFormat="1" ht="24.95" customHeight="1">
      <c r="B62" s="142"/>
      <c r="C62" s="143"/>
      <c r="D62" s="144" t="s">
        <v>107</v>
      </c>
      <c r="E62" s="145"/>
      <c r="F62" s="145"/>
      <c r="G62" s="145"/>
      <c r="H62" s="145"/>
      <c r="I62" s="146"/>
      <c r="J62" s="147">
        <f>J345</f>
        <v>0</v>
      </c>
      <c r="K62" s="148"/>
    </row>
    <row r="63" spans="2:47" s="8" customFormat="1" ht="19.899999999999999" customHeight="1">
      <c r="B63" s="149"/>
      <c r="C63" s="150"/>
      <c r="D63" s="151" t="s">
        <v>108</v>
      </c>
      <c r="E63" s="152"/>
      <c r="F63" s="152"/>
      <c r="G63" s="152"/>
      <c r="H63" s="152"/>
      <c r="I63" s="153"/>
      <c r="J63" s="154">
        <f>J346</f>
        <v>0</v>
      </c>
      <c r="K63" s="155"/>
    </row>
    <row r="64" spans="2:47" s="7" customFormat="1" ht="24.95" customHeight="1">
      <c r="B64" s="142"/>
      <c r="C64" s="143"/>
      <c r="D64" s="144" t="s">
        <v>109</v>
      </c>
      <c r="E64" s="145"/>
      <c r="F64" s="145"/>
      <c r="G64" s="145"/>
      <c r="H64" s="145"/>
      <c r="I64" s="146"/>
      <c r="J64" s="147">
        <f>J348</f>
        <v>0</v>
      </c>
      <c r="K64" s="148"/>
    </row>
    <row r="65" spans="2:12" s="8" customFormat="1" ht="19.899999999999999" customHeight="1">
      <c r="B65" s="149"/>
      <c r="C65" s="150"/>
      <c r="D65" s="151" t="s">
        <v>110</v>
      </c>
      <c r="E65" s="152"/>
      <c r="F65" s="152"/>
      <c r="G65" s="152"/>
      <c r="H65" s="152"/>
      <c r="I65" s="153"/>
      <c r="J65" s="154">
        <f>J349</f>
        <v>0</v>
      </c>
      <c r="K65" s="155"/>
    </row>
    <row r="66" spans="2:12" s="8" customFormat="1" ht="19.899999999999999" customHeight="1">
      <c r="B66" s="149"/>
      <c r="C66" s="150"/>
      <c r="D66" s="151" t="s">
        <v>111</v>
      </c>
      <c r="E66" s="152"/>
      <c r="F66" s="152"/>
      <c r="G66" s="152"/>
      <c r="H66" s="152"/>
      <c r="I66" s="153"/>
      <c r="J66" s="154">
        <f>J352</f>
        <v>0</v>
      </c>
      <c r="K66" s="155"/>
    </row>
    <row r="67" spans="2:12" s="8" customFormat="1" ht="19.899999999999999" customHeight="1">
      <c r="B67" s="149"/>
      <c r="C67" s="150"/>
      <c r="D67" s="151" t="s">
        <v>112</v>
      </c>
      <c r="E67" s="152"/>
      <c r="F67" s="152"/>
      <c r="G67" s="152"/>
      <c r="H67" s="152"/>
      <c r="I67" s="153"/>
      <c r="J67" s="154">
        <f>J354</f>
        <v>0</v>
      </c>
      <c r="K67" s="155"/>
    </row>
    <row r="68" spans="2:12" s="8" customFormat="1" ht="19.899999999999999" customHeight="1">
      <c r="B68" s="149"/>
      <c r="C68" s="150"/>
      <c r="D68" s="151" t="s">
        <v>113</v>
      </c>
      <c r="E68" s="152"/>
      <c r="F68" s="152"/>
      <c r="G68" s="152"/>
      <c r="H68" s="152"/>
      <c r="I68" s="153"/>
      <c r="J68" s="154">
        <f>J356</f>
        <v>0</v>
      </c>
      <c r="K68" s="155"/>
    </row>
    <row r="69" spans="2:12" s="1" customFormat="1" ht="21.75" customHeight="1">
      <c r="B69" s="39"/>
      <c r="C69" s="40"/>
      <c r="D69" s="40"/>
      <c r="E69" s="40"/>
      <c r="F69" s="40"/>
      <c r="G69" s="40"/>
      <c r="H69" s="40"/>
      <c r="I69" s="111"/>
      <c r="J69" s="40"/>
      <c r="K69" s="43"/>
    </row>
    <row r="70" spans="2:12" s="1" customFormat="1" ht="6.95" customHeight="1">
      <c r="B70" s="54"/>
      <c r="C70" s="55"/>
      <c r="D70" s="55"/>
      <c r="E70" s="55"/>
      <c r="F70" s="55"/>
      <c r="G70" s="55"/>
      <c r="H70" s="55"/>
      <c r="I70" s="132"/>
      <c r="J70" s="55"/>
      <c r="K70" s="56"/>
    </row>
    <row r="74" spans="2:12" s="1" customFormat="1" ht="6.95" customHeight="1">
      <c r="B74" s="57"/>
      <c r="C74" s="58"/>
      <c r="D74" s="58"/>
      <c r="E74" s="58"/>
      <c r="F74" s="58"/>
      <c r="G74" s="58"/>
      <c r="H74" s="58"/>
      <c r="I74" s="135"/>
      <c r="J74" s="58"/>
      <c r="K74" s="58"/>
      <c r="L74" s="59"/>
    </row>
    <row r="75" spans="2:12" s="1" customFormat="1" ht="36.950000000000003" customHeight="1">
      <c r="B75" s="39"/>
      <c r="C75" s="60" t="s">
        <v>114</v>
      </c>
      <c r="D75" s="61"/>
      <c r="E75" s="61"/>
      <c r="F75" s="61"/>
      <c r="G75" s="61"/>
      <c r="H75" s="61"/>
      <c r="I75" s="156"/>
      <c r="J75" s="61"/>
      <c r="K75" s="61"/>
      <c r="L75" s="59"/>
    </row>
    <row r="76" spans="2:12" s="1" customFormat="1" ht="6.95" customHeight="1">
      <c r="B76" s="39"/>
      <c r="C76" s="61"/>
      <c r="D76" s="61"/>
      <c r="E76" s="61"/>
      <c r="F76" s="61"/>
      <c r="G76" s="61"/>
      <c r="H76" s="61"/>
      <c r="I76" s="156"/>
      <c r="J76" s="61"/>
      <c r="K76" s="61"/>
      <c r="L76" s="59"/>
    </row>
    <row r="77" spans="2:12" s="1" customFormat="1" ht="14.45" customHeight="1">
      <c r="B77" s="39"/>
      <c r="C77" s="63" t="s">
        <v>19</v>
      </c>
      <c r="D77" s="61"/>
      <c r="E77" s="61"/>
      <c r="F77" s="61"/>
      <c r="G77" s="61"/>
      <c r="H77" s="61"/>
      <c r="I77" s="156"/>
      <c r="J77" s="61"/>
      <c r="K77" s="61"/>
      <c r="L77" s="59"/>
    </row>
    <row r="78" spans="2:12" s="1" customFormat="1" ht="23.25" customHeight="1">
      <c r="B78" s="39"/>
      <c r="C78" s="61"/>
      <c r="D78" s="61"/>
      <c r="E78" s="341" t="str">
        <f>E7</f>
        <v>Výstavba parkoviště u MŠ V. Kováře</v>
      </c>
      <c r="F78" s="363"/>
      <c r="G78" s="363"/>
      <c r="H78" s="363"/>
      <c r="I78" s="156"/>
      <c r="J78" s="61"/>
      <c r="K78" s="61"/>
      <c r="L78" s="59"/>
    </row>
    <row r="79" spans="2:12" s="1" customFormat="1" ht="6.95" customHeight="1">
      <c r="B79" s="39"/>
      <c r="C79" s="61"/>
      <c r="D79" s="61"/>
      <c r="E79" s="61"/>
      <c r="F79" s="61"/>
      <c r="G79" s="61"/>
      <c r="H79" s="61"/>
      <c r="I79" s="156"/>
      <c r="J79" s="61"/>
      <c r="K79" s="61"/>
      <c r="L79" s="59"/>
    </row>
    <row r="80" spans="2:12" s="1" customFormat="1" ht="18" customHeight="1">
      <c r="B80" s="39"/>
      <c r="C80" s="63" t="s">
        <v>26</v>
      </c>
      <c r="D80" s="61"/>
      <c r="E80" s="61"/>
      <c r="F80" s="157" t="str">
        <f>F10</f>
        <v>p.p.č. 387/1, 372; k.ú. Rumburk</v>
      </c>
      <c r="G80" s="61"/>
      <c r="H80" s="61"/>
      <c r="I80" s="158" t="s">
        <v>28</v>
      </c>
      <c r="J80" s="71" t="str">
        <f>IF(J10="","",J10)</f>
        <v>17.12.2015</v>
      </c>
      <c r="K80" s="61"/>
      <c r="L80" s="59"/>
    </row>
    <row r="81" spans="2:65" s="1" customFormat="1" ht="6.95" customHeight="1">
      <c r="B81" s="39"/>
      <c r="C81" s="61"/>
      <c r="D81" s="61"/>
      <c r="E81" s="61"/>
      <c r="F81" s="61"/>
      <c r="G81" s="61"/>
      <c r="H81" s="61"/>
      <c r="I81" s="156"/>
      <c r="J81" s="61"/>
      <c r="K81" s="61"/>
      <c r="L81" s="59"/>
    </row>
    <row r="82" spans="2:65" s="1" customFormat="1">
      <c r="B82" s="39"/>
      <c r="C82" s="63" t="s">
        <v>32</v>
      </c>
      <c r="D82" s="61"/>
      <c r="E82" s="61"/>
      <c r="F82" s="157" t="str">
        <f>E13</f>
        <v>Město Rumburk</v>
      </c>
      <c r="G82" s="61"/>
      <c r="H82" s="61"/>
      <c r="I82" s="158" t="s">
        <v>39</v>
      </c>
      <c r="J82" s="157" t="str">
        <f>E19</f>
        <v xml:space="preserve">ProProjekt, s.r.o. </v>
      </c>
      <c r="K82" s="61"/>
      <c r="L82" s="59"/>
    </row>
    <row r="83" spans="2:65" s="1" customFormat="1" ht="14.45" customHeight="1">
      <c r="B83" s="39"/>
      <c r="C83" s="63" t="s">
        <v>37</v>
      </c>
      <c r="D83" s="61"/>
      <c r="E83" s="61"/>
      <c r="F83" s="157" t="str">
        <f>IF(E16="","",E16)</f>
        <v/>
      </c>
      <c r="G83" s="61"/>
      <c r="H83" s="61"/>
      <c r="I83" s="156"/>
      <c r="J83" s="61"/>
      <c r="K83" s="61"/>
      <c r="L83" s="59"/>
    </row>
    <row r="84" spans="2:65" s="1" customFormat="1" ht="10.35" customHeight="1">
      <c r="B84" s="39"/>
      <c r="C84" s="61"/>
      <c r="D84" s="61"/>
      <c r="E84" s="61"/>
      <c r="F84" s="61"/>
      <c r="G84" s="61"/>
      <c r="H84" s="61"/>
      <c r="I84" s="156"/>
      <c r="J84" s="61"/>
      <c r="K84" s="61"/>
      <c r="L84" s="59"/>
    </row>
    <row r="85" spans="2:65" s="9" customFormat="1" ht="29.25" customHeight="1">
      <c r="B85" s="159"/>
      <c r="C85" s="160" t="s">
        <v>115</v>
      </c>
      <c r="D85" s="161" t="s">
        <v>65</v>
      </c>
      <c r="E85" s="161" t="s">
        <v>61</v>
      </c>
      <c r="F85" s="161" t="s">
        <v>116</v>
      </c>
      <c r="G85" s="161" t="s">
        <v>117</v>
      </c>
      <c r="H85" s="161" t="s">
        <v>118</v>
      </c>
      <c r="I85" s="162" t="s">
        <v>119</v>
      </c>
      <c r="J85" s="161" t="s">
        <v>95</v>
      </c>
      <c r="K85" s="163" t="s">
        <v>120</v>
      </c>
      <c r="L85" s="164"/>
      <c r="M85" s="79" t="s">
        <v>121</v>
      </c>
      <c r="N85" s="80" t="s">
        <v>50</v>
      </c>
      <c r="O85" s="80" t="s">
        <v>122</v>
      </c>
      <c r="P85" s="80" t="s">
        <v>123</v>
      </c>
      <c r="Q85" s="80" t="s">
        <v>124</v>
      </c>
      <c r="R85" s="80" t="s">
        <v>125</v>
      </c>
      <c r="S85" s="80" t="s">
        <v>126</v>
      </c>
      <c r="T85" s="81" t="s">
        <v>127</v>
      </c>
    </row>
    <row r="86" spans="2:65" s="1" customFormat="1" ht="29.25" customHeight="1">
      <c r="B86" s="39"/>
      <c r="C86" s="85" t="s">
        <v>96</v>
      </c>
      <c r="D86" s="61"/>
      <c r="E86" s="61"/>
      <c r="F86" s="61"/>
      <c r="G86" s="61"/>
      <c r="H86" s="61"/>
      <c r="I86" s="156"/>
      <c r="J86" s="165">
        <f>BK86</f>
        <v>0</v>
      </c>
      <c r="K86" s="61"/>
      <c r="L86" s="59"/>
      <c r="M86" s="82"/>
      <c r="N86" s="83"/>
      <c r="O86" s="83"/>
      <c r="P86" s="166">
        <f>P87+P345+P348</f>
        <v>0</v>
      </c>
      <c r="Q86" s="83"/>
      <c r="R86" s="166">
        <f>R87+R345+R348</f>
        <v>61.509433000000001</v>
      </c>
      <c r="S86" s="83"/>
      <c r="T86" s="167">
        <f>T87+T345+T348</f>
        <v>74.503799999999998</v>
      </c>
      <c r="AT86" s="22" t="s">
        <v>79</v>
      </c>
      <c r="AU86" s="22" t="s">
        <v>97</v>
      </c>
      <c r="BK86" s="168">
        <f>BK87+BK345+BK348</f>
        <v>0</v>
      </c>
    </row>
    <row r="87" spans="2:65" s="10" customFormat="1" ht="37.35" customHeight="1">
      <c r="B87" s="169"/>
      <c r="C87" s="170"/>
      <c r="D87" s="171" t="s">
        <v>79</v>
      </c>
      <c r="E87" s="172" t="s">
        <v>128</v>
      </c>
      <c r="F87" s="172" t="s">
        <v>129</v>
      </c>
      <c r="G87" s="170"/>
      <c r="H87" s="170"/>
      <c r="I87" s="173"/>
      <c r="J87" s="174">
        <f>BK87</f>
        <v>0</v>
      </c>
      <c r="K87" s="170"/>
      <c r="L87" s="175"/>
      <c r="M87" s="176"/>
      <c r="N87" s="177"/>
      <c r="O87" s="177"/>
      <c r="P87" s="178">
        <f>P88+P203+P222+P270+P273+P276+P313+P343</f>
        <v>0</v>
      </c>
      <c r="Q87" s="177"/>
      <c r="R87" s="178">
        <f>R88+R203+R222+R270+R273+R276+R313+R343</f>
        <v>61.509433000000001</v>
      </c>
      <c r="S87" s="177"/>
      <c r="T87" s="179">
        <f>T88+T203+T222+T270+T273+T276+T313+T343</f>
        <v>74.503799999999998</v>
      </c>
      <c r="AR87" s="180" t="s">
        <v>10</v>
      </c>
      <c r="AT87" s="181" t="s">
        <v>79</v>
      </c>
      <c r="AU87" s="181" t="s">
        <v>80</v>
      </c>
      <c r="AY87" s="180" t="s">
        <v>130</v>
      </c>
      <c r="BK87" s="182">
        <f>BK88+BK203+BK222+BK270+BK273+BK276+BK313+BK343</f>
        <v>0</v>
      </c>
    </row>
    <row r="88" spans="2:65" s="10" customFormat="1" ht="19.899999999999999" customHeight="1">
      <c r="B88" s="169"/>
      <c r="C88" s="170"/>
      <c r="D88" s="183" t="s">
        <v>79</v>
      </c>
      <c r="E88" s="184" t="s">
        <v>10</v>
      </c>
      <c r="F88" s="184" t="s">
        <v>131</v>
      </c>
      <c r="G88" s="170"/>
      <c r="H88" s="170"/>
      <c r="I88" s="173"/>
      <c r="J88" s="185">
        <f>BK88</f>
        <v>0</v>
      </c>
      <c r="K88" s="170"/>
      <c r="L88" s="175"/>
      <c r="M88" s="176"/>
      <c r="N88" s="177"/>
      <c r="O88" s="177"/>
      <c r="P88" s="178">
        <f>SUM(P89:P202)</f>
        <v>0</v>
      </c>
      <c r="Q88" s="177"/>
      <c r="R88" s="178">
        <f>SUM(R89:R202)</f>
        <v>6.0017149999999999</v>
      </c>
      <c r="S88" s="177"/>
      <c r="T88" s="179">
        <f>SUM(T89:T202)</f>
        <v>56.2408</v>
      </c>
      <c r="AR88" s="180" t="s">
        <v>10</v>
      </c>
      <c r="AT88" s="181" t="s">
        <v>79</v>
      </c>
      <c r="AU88" s="181" t="s">
        <v>10</v>
      </c>
      <c r="AY88" s="180" t="s">
        <v>130</v>
      </c>
      <c r="BK88" s="182">
        <f>SUM(BK89:BK202)</f>
        <v>0</v>
      </c>
    </row>
    <row r="89" spans="2:65" s="1" customFormat="1" ht="31.5" customHeight="1">
      <c r="B89" s="39"/>
      <c r="C89" s="186" t="s">
        <v>10</v>
      </c>
      <c r="D89" s="186" t="s">
        <v>132</v>
      </c>
      <c r="E89" s="187" t="s">
        <v>133</v>
      </c>
      <c r="F89" s="188" t="s">
        <v>134</v>
      </c>
      <c r="G89" s="189" t="s">
        <v>135</v>
      </c>
      <c r="H89" s="190">
        <v>1</v>
      </c>
      <c r="I89" s="191"/>
      <c r="J89" s="192">
        <f>ROUND(I89*H89,0)</f>
        <v>0</v>
      </c>
      <c r="K89" s="188" t="s">
        <v>136</v>
      </c>
      <c r="L89" s="59"/>
      <c r="M89" s="193" t="s">
        <v>34</v>
      </c>
      <c r="N89" s="194" t="s">
        <v>51</v>
      </c>
      <c r="O89" s="40"/>
      <c r="P89" s="195">
        <f>O89*H89</f>
        <v>0</v>
      </c>
      <c r="Q89" s="195">
        <v>0</v>
      </c>
      <c r="R89" s="195">
        <f>Q89*H89</f>
        <v>0</v>
      </c>
      <c r="S89" s="195">
        <v>0</v>
      </c>
      <c r="T89" s="196">
        <f>S89*H89</f>
        <v>0</v>
      </c>
      <c r="AR89" s="22" t="s">
        <v>137</v>
      </c>
      <c r="AT89" s="22" t="s">
        <v>132</v>
      </c>
      <c r="AU89" s="22" t="s">
        <v>91</v>
      </c>
      <c r="AY89" s="22" t="s">
        <v>130</v>
      </c>
      <c r="BE89" s="197">
        <f>IF(N89="základní",J89,0)</f>
        <v>0</v>
      </c>
      <c r="BF89" s="197">
        <f>IF(N89="snížená",J89,0)</f>
        <v>0</v>
      </c>
      <c r="BG89" s="197">
        <f>IF(N89="zákl. přenesená",J89,0)</f>
        <v>0</v>
      </c>
      <c r="BH89" s="197">
        <f>IF(N89="sníž. přenesená",J89,0)</f>
        <v>0</v>
      </c>
      <c r="BI89" s="197">
        <f>IF(N89="nulová",J89,0)</f>
        <v>0</v>
      </c>
      <c r="BJ89" s="22" t="s">
        <v>10</v>
      </c>
      <c r="BK89" s="197">
        <f>ROUND(I89*H89,0)</f>
        <v>0</v>
      </c>
      <c r="BL89" s="22" t="s">
        <v>137</v>
      </c>
      <c r="BM89" s="22" t="s">
        <v>138</v>
      </c>
    </row>
    <row r="90" spans="2:65" s="1" customFormat="1" ht="162">
      <c r="B90" s="39"/>
      <c r="C90" s="61"/>
      <c r="D90" s="198" t="s">
        <v>139</v>
      </c>
      <c r="E90" s="61"/>
      <c r="F90" s="199" t="s">
        <v>140</v>
      </c>
      <c r="G90" s="61"/>
      <c r="H90" s="61"/>
      <c r="I90" s="156"/>
      <c r="J90" s="61"/>
      <c r="K90" s="61"/>
      <c r="L90" s="59"/>
      <c r="M90" s="200"/>
      <c r="N90" s="40"/>
      <c r="O90" s="40"/>
      <c r="P90" s="40"/>
      <c r="Q90" s="40"/>
      <c r="R90" s="40"/>
      <c r="S90" s="40"/>
      <c r="T90" s="76"/>
      <c r="AT90" s="22" t="s">
        <v>139</v>
      </c>
      <c r="AU90" s="22" t="s">
        <v>91</v>
      </c>
    </row>
    <row r="91" spans="2:65" s="1" customFormat="1" ht="57" customHeight="1">
      <c r="B91" s="39"/>
      <c r="C91" s="186" t="s">
        <v>91</v>
      </c>
      <c r="D91" s="186" t="s">
        <v>132</v>
      </c>
      <c r="E91" s="187" t="s">
        <v>141</v>
      </c>
      <c r="F91" s="188" t="s">
        <v>142</v>
      </c>
      <c r="G91" s="189" t="s">
        <v>143</v>
      </c>
      <c r="H91" s="190">
        <v>84.7</v>
      </c>
      <c r="I91" s="191"/>
      <c r="J91" s="192">
        <f>ROUND(I91*H91,0)</f>
        <v>0</v>
      </c>
      <c r="K91" s="188" t="s">
        <v>136</v>
      </c>
      <c r="L91" s="59"/>
      <c r="M91" s="193" t="s">
        <v>34</v>
      </c>
      <c r="N91" s="194" t="s">
        <v>51</v>
      </c>
      <c r="O91" s="40"/>
      <c r="P91" s="195">
        <f>O91*H91</f>
        <v>0</v>
      </c>
      <c r="Q91" s="195">
        <v>0</v>
      </c>
      <c r="R91" s="195">
        <f>Q91*H91</f>
        <v>0</v>
      </c>
      <c r="S91" s="195">
        <v>0.29499999999999998</v>
      </c>
      <c r="T91" s="196">
        <f>S91*H91</f>
        <v>24.986499999999999</v>
      </c>
      <c r="AR91" s="22" t="s">
        <v>137</v>
      </c>
      <c r="AT91" s="22" t="s">
        <v>132</v>
      </c>
      <c r="AU91" s="22" t="s">
        <v>91</v>
      </c>
      <c r="AY91" s="22" t="s">
        <v>130</v>
      </c>
      <c r="BE91" s="197">
        <f>IF(N91="základní",J91,0)</f>
        <v>0</v>
      </c>
      <c r="BF91" s="197">
        <f>IF(N91="snížená",J91,0)</f>
        <v>0</v>
      </c>
      <c r="BG91" s="197">
        <f>IF(N91="zákl. přenesená",J91,0)</f>
        <v>0</v>
      </c>
      <c r="BH91" s="197">
        <f>IF(N91="sníž. přenesená",J91,0)</f>
        <v>0</v>
      </c>
      <c r="BI91" s="197">
        <f>IF(N91="nulová",J91,0)</f>
        <v>0</v>
      </c>
      <c r="BJ91" s="22" t="s">
        <v>10</v>
      </c>
      <c r="BK91" s="197">
        <f>ROUND(I91*H91,0)</f>
        <v>0</v>
      </c>
      <c r="BL91" s="22" t="s">
        <v>137</v>
      </c>
      <c r="BM91" s="22" t="s">
        <v>144</v>
      </c>
    </row>
    <row r="92" spans="2:65" s="1" customFormat="1" ht="175.5">
      <c r="B92" s="39"/>
      <c r="C92" s="61"/>
      <c r="D92" s="201" t="s">
        <v>139</v>
      </c>
      <c r="E92" s="61"/>
      <c r="F92" s="202" t="s">
        <v>145</v>
      </c>
      <c r="G92" s="61"/>
      <c r="H92" s="61"/>
      <c r="I92" s="156"/>
      <c r="J92" s="61"/>
      <c r="K92" s="61"/>
      <c r="L92" s="59"/>
      <c r="M92" s="200"/>
      <c r="N92" s="40"/>
      <c r="O92" s="40"/>
      <c r="P92" s="40"/>
      <c r="Q92" s="40"/>
      <c r="R92" s="40"/>
      <c r="S92" s="40"/>
      <c r="T92" s="76"/>
      <c r="AT92" s="22" t="s">
        <v>139</v>
      </c>
      <c r="AU92" s="22" t="s">
        <v>91</v>
      </c>
    </row>
    <row r="93" spans="2:65" s="11" customFormat="1" ht="13.5">
      <c r="B93" s="203"/>
      <c r="C93" s="204"/>
      <c r="D93" s="198" t="s">
        <v>146</v>
      </c>
      <c r="E93" s="205" t="s">
        <v>34</v>
      </c>
      <c r="F93" s="206" t="s">
        <v>147</v>
      </c>
      <c r="G93" s="204"/>
      <c r="H93" s="207">
        <v>84.7</v>
      </c>
      <c r="I93" s="208"/>
      <c r="J93" s="204"/>
      <c r="K93" s="204"/>
      <c r="L93" s="209"/>
      <c r="M93" s="210"/>
      <c r="N93" s="211"/>
      <c r="O93" s="211"/>
      <c r="P93" s="211"/>
      <c r="Q93" s="211"/>
      <c r="R93" s="211"/>
      <c r="S93" s="211"/>
      <c r="T93" s="212"/>
      <c r="AT93" s="213" t="s">
        <v>146</v>
      </c>
      <c r="AU93" s="213" t="s">
        <v>91</v>
      </c>
      <c r="AV93" s="11" t="s">
        <v>91</v>
      </c>
      <c r="AW93" s="11" t="s">
        <v>41</v>
      </c>
      <c r="AX93" s="11" t="s">
        <v>10</v>
      </c>
      <c r="AY93" s="213" t="s">
        <v>130</v>
      </c>
    </row>
    <row r="94" spans="2:65" s="1" customFormat="1" ht="44.25" customHeight="1">
      <c r="B94" s="39"/>
      <c r="C94" s="186" t="s">
        <v>148</v>
      </c>
      <c r="D94" s="186" t="s">
        <v>132</v>
      </c>
      <c r="E94" s="187" t="s">
        <v>149</v>
      </c>
      <c r="F94" s="188" t="s">
        <v>150</v>
      </c>
      <c r="G94" s="189" t="s">
        <v>143</v>
      </c>
      <c r="H94" s="190">
        <v>4.8</v>
      </c>
      <c r="I94" s="191"/>
      <c r="J94" s="192">
        <f>ROUND(I94*H94,0)</f>
        <v>0</v>
      </c>
      <c r="K94" s="188" t="s">
        <v>136</v>
      </c>
      <c r="L94" s="59"/>
      <c r="M94" s="193" t="s">
        <v>34</v>
      </c>
      <c r="N94" s="194" t="s">
        <v>51</v>
      </c>
      <c r="O94" s="40"/>
      <c r="P94" s="195">
        <f>O94*H94</f>
        <v>0</v>
      </c>
      <c r="Q94" s="195">
        <v>0</v>
      </c>
      <c r="R94" s="195">
        <f>Q94*H94</f>
        <v>0</v>
      </c>
      <c r="S94" s="195">
        <v>0.13</v>
      </c>
      <c r="T94" s="196">
        <f>S94*H94</f>
        <v>0.624</v>
      </c>
      <c r="AR94" s="22" t="s">
        <v>137</v>
      </c>
      <c r="AT94" s="22" t="s">
        <v>132</v>
      </c>
      <c r="AU94" s="22" t="s">
        <v>91</v>
      </c>
      <c r="AY94" s="22" t="s">
        <v>130</v>
      </c>
      <c r="BE94" s="197">
        <f>IF(N94="základní",J94,0)</f>
        <v>0</v>
      </c>
      <c r="BF94" s="197">
        <f>IF(N94="snížená",J94,0)</f>
        <v>0</v>
      </c>
      <c r="BG94" s="197">
        <f>IF(N94="zákl. přenesená",J94,0)</f>
        <v>0</v>
      </c>
      <c r="BH94" s="197">
        <f>IF(N94="sníž. přenesená",J94,0)</f>
        <v>0</v>
      </c>
      <c r="BI94" s="197">
        <f>IF(N94="nulová",J94,0)</f>
        <v>0</v>
      </c>
      <c r="BJ94" s="22" t="s">
        <v>10</v>
      </c>
      <c r="BK94" s="197">
        <f>ROUND(I94*H94,0)</f>
        <v>0</v>
      </c>
      <c r="BL94" s="22" t="s">
        <v>137</v>
      </c>
      <c r="BM94" s="22" t="s">
        <v>151</v>
      </c>
    </row>
    <row r="95" spans="2:65" s="1" customFormat="1" ht="256.5">
      <c r="B95" s="39"/>
      <c r="C95" s="61"/>
      <c r="D95" s="201" t="s">
        <v>139</v>
      </c>
      <c r="E95" s="61"/>
      <c r="F95" s="202" t="s">
        <v>152</v>
      </c>
      <c r="G95" s="61"/>
      <c r="H95" s="61"/>
      <c r="I95" s="156"/>
      <c r="J95" s="61"/>
      <c r="K95" s="61"/>
      <c r="L95" s="59"/>
      <c r="M95" s="200"/>
      <c r="N95" s="40"/>
      <c r="O95" s="40"/>
      <c r="P95" s="40"/>
      <c r="Q95" s="40"/>
      <c r="R95" s="40"/>
      <c r="S95" s="40"/>
      <c r="T95" s="76"/>
      <c r="AT95" s="22" t="s">
        <v>139</v>
      </c>
      <c r="AU95" s="22" t="s">
        <v>91</v>
      </c>
    </row>
    <row r="96" spans="2:65" s="11" customFormat="1" ht="13.5">
      <c r="B96" s="203"/>
      <c r="C96" s="204"/>
      <c r="D96" s="198" t="s">
        <v>146</v>
      </c>
      <c r="E96" s="205" t="s">
        <v>34</v>
      </c>
      <c r="F96" s="206" t="s">
        <v>153</v>
      </c>
      <c r="G96" s="204"/>
      <c r="H96" s="207">
        <v>4.8</v>
      </c>
      <c r="I96" s="208"/>
      <c r="J96" s="204"/>
      <c r="K96" s="204"/>
      <c r="L96" s="209"/>
      <c r="M96" s="210"/>
      <c r="N96" s="211"/>
      <c r="O96" s="211"/>
      <c r="P96" s="211"/>
      <c r="Q96" s="211"/>
      <c r="R96" s="211"/>
      <c r="S96" s="211"/>
      <c r="T96" s="212"/>
      <c r="AT96" s="213" t="s">
        <v>146</v>
      </c>
      <c r="AU96" s="213" t="s">
        <v>91</v>
      </c>
      <c r="AV96" s="11" t="s">
        <v>91</v>
      </c>
      <c r="AW96" s="11" t="s">
        <v>41</v>
      </c>
      <c r="AX96" s="11" t="s">
        <v>10</v>
      </c>
      <c r="AY96" s="213" t="s">
        <v>130</v>
      </c>
    </row>
    <row r="97" spans="2:65" s="1" customFormat="1" ht="44.25" customHeight="1">
      <c r="B97" s="39"/>
      <c r="C97" s="186" t="s">
        <v>137</v>
      </c>
      <c r="D97" s="186" t="s">
        <v>132</v>
      </c>
      <c r="E97" s="187" t="s">
        <v>154</v>
      </c>
      <c r="F97" s="188" t="s">
        <v>155</v>
      </c>
      <c r="G97" s="189" t="s">
        <v>143</v>
      </c>
      <c r="H97" s="190">
        <v>4.8</v>
      </c>
      <c r="I97" s="191"/>
      <c r="J97" s="192">
        <f>ROUND(I97*H97,0)</f>
        <v>0</v>
      </c>
      <c r="K97" s="188" t="s">
        <v>136</v>
      </c>
      <c r="L97" s="59"/>
      <c r="M97" s="193" t="s">
        <v>34</v>
      </c>
      <c r="N97" s="194" t="s">
        <v>51</v>
      </c>
      <c r="O97" s="40"/>
      <c r="P97" s="195">
        <f>O97*H97</f>
        <v>0</v>
      </c>
      <c r="Q97" s="195">
        <v>0</v>
      </c>
      <c r="R97" s="195">
        <f>Q97*H97</f>
        <v>0</v>
      </c>
      <c r="S97" s="195">
        <v>0.185</v>
      </c>
      <c r="T97" s="196">
        <f>S97*H97</f>
        <v>0.88800000000000001</v>
      </c>
      <c r="AR97" s="22" t="s">
        <v>137</v>
      </c>
      <c r="AT97" s="22" t="s">
        <v>132</v>
      </c>
      <c r="AU97" s="22" t="s">
        <v>91</v>
      </c>
      <c r="AY97" s="22" t="s">
        <v>130</v>
      </c>
      <c r="BE97" s="197">
        <f>IF(N97="základní",J97,0)</f>
        <v>0</v>
      </c>
      <c r="BF97" s="197">
        <f>IF(N97="snížená",J97,0)</f>
        <v>0</v>
      </c>
      <c r="BG97" s="197">
        <f>IF(N97="zákl. přenesená",J97,0)</f>
        <v>0</v>
      </c>
      <c r="BH97" s="197">
        <f>IF(N97="sníž. přenesená",J97,0)</f>
        <v>0</v>
      </c>
      <c r="BI97" s="197">
        <f>IF(N97="nulová",J97,0)</f>
        <v>0</v>
      </c>
      <c r="BJ97" s="22" t="s">
        <v>10</v>
      </c>
      <c r="BK97" s="197">
        <f>ROUND(I97*H97,0)</f>
        <v>0</v>
      </c>
      <c r="BL97" s="22" t="s">
        <v>137</v>
      </c>
      <c r="BM97" s="22" t="s">
        <v>156</v>
      </c>
    </row>
    <row r="98" spans="2:65" s="1" customFormat="1" ht="256.5">
      <c r="B98" s="39"/>
      <c r="C98" s="61"/>
      <c r="D98" s="201" t="s">
        <v>139</v>
      </c>
      <c r="E98" s="61"/>
      <c r="F98" s="202" t="s">
        <v>152</v>
      </c>
      <c r="G98" s="61"/>
      <c r="H98" s="61"/>
      <c r="I98" s="156"/>
      <c r="J98" s="61"/>
      <c r="K98" s="61"/>
      <c r="L98" s="59"/>
      <c r="M98" s="200"/>
      <c r="N98" s="40"/>
      <c r="O98" s="40"/>
      <c r="P98" s="40"/>
      <c r="Q98" s="40"/>
      <c r="R98" s="40"/>
      <c r="S98" s="40"/>
      <c r="T98" s="76"/>
      <c r="AT98" s="22" t="s">
        <v>139</v>
      </c>
      <c r="AU98" s="22" t="s">
        <v>91</v>
      </c>
    </row>
    <row r="99" spans="2:65" s="11" customFormat="1" ht="13.5">
      <c r="B99" s="203"/>
      <c r="C99" s="204"/>
      <c r="D99" s="198" t="s">
        <v>146</v>
      </c>
      <c r="E99" s="205" t="s">
        <v>34</v>
      </c>
      <c r="F99" s="206" t="s">
        <v>153</v>
      </c>
      <c r="G99" s="204"/>
      <c r="H99" s="207">
        <v>4.8</v>
      </c>
      <c r="I99" s="208"/>
      <c r="J99" s="204"/>
      <c r="K99" s="204"/>
      <c r="L99" s="209"/>
      <c r="M99" s="210"/>
      <c r="N99" s="211"/>
      <c r="O99" s="211"/>
      <c r="P99" s="211"/>
      <c r="Q99" s="211"/>
      <c r="R99" s="211"/>
      <c r="S99" s="211"/>
      <c r="T99" s="212"/>
      <c r="AT99" s="213" t="s">
        <v>146</v>
      </c>
      <c r="AU99" s="213" t="s">
        <v>91</v>
      </c>
      <c r="AV99" s="11" t="s">
        <v>91</v>
      </c>
      <c r="AW99" s="11" t="s">
        <v>41</v>
      </c>
      <c r="AX99" s="11" t="s">
        <v>10</v>
      </c>
      <c r="AY99" s="213" t="s">
        <v>130</v>
      </c>
    </row>
    <row r="100" spans="2:65" s="1" customFormat="1" ht="44.25" customHeight="1">
      <c r="B100" s="39"/>
      <c r="C100" s="186" t="s">
        <v>157</v>
      </c>
      <c r="D100" s="186" t="s">
        <v>132</v>
      </c>
      <c r="E100" s="187" t="s">
        <v>158</v>
      </c>
      <c r="F100" s="188" t="s">
        <v>159</v>
      </c>
      <c r="G100" s="189" t="s">
        <v>143</v>
      </c>
      <c r="H100" s="190">
        <v>4.8</v>
      </c>
      <c r="I100" s="191"/>
      <c r="J100" s="192">
        <f>ROUND(I100*H100,0)</f>
        <v>0</v>
      </c>
      <c r="K100" s="188" t="s">
        <v>136</v>
      </c>
      <c r="L100" s="59"/>
      <c r="M100" s="193" t="s">
        <v>34</v>
      </c>
      <c r="N100" s="194" t="s">
        <v>51</v>
      </c>
      <c r="O100" s="40"/>
      <c r="P100" s="195">
        <f>O100*H100</f>
        <v>0</v>
      </c>
      <c r="Q100" s="195">
        <v>0</v>
      </c>
      <c r="R100" s="195">
        <f>Q100*H100</f>
        <v>0</v>
      </c>
      <c r="S100" s="195">
        <v>0.18099999999999999</v>
      </c>
      <c r="T100" s="196">
        <f>S100*H100</f>
        <v>0.86879999999999991</v>
      </c>
      <c r="AR100" s="22" t="s">
        <v>137</v>
      </c>
      <c r="AT100" s="22" t="s">
        <v>132</v>
      </c>
      <c r="AU100" s="22" t="s">
        <v>91</v>
      </c>
      <c r="AY100" s="22" t="s">
        <v>130</v>
      </c>
      <c r="BE100" s="197">
        <f>IF(N100="základní",J100,0)</f>
        <v>0</v>
      </c>
      <c r="BF100" s="197">
        <f>IF(N100="snížená",J100,0)</f>
        <v>0</v>
      </c>
      <c r="BG100" s="197">
        <f>IF(N100="zákl. přenesená",J100,0)</f>
        <v>0</v>
      </c>
      <c r="BH100" s="197">
        <f>IF(N100="sníž. přenesená",J100,0)</f>
        <v>0</v>
      </c>
      <c r="BI100" s="197">
        <f>IF(N100="nulová",J100,0)</f>
        <v>0</v>
      </c>
      <c r="BJ100" s="22" t="s">
        <v>10</v>
      </c>
      <c r="BK100" s="197">
        <f>ROUND(I100*H100,0)</f>
        <v>0</v>
      </c>
      <c r="BL100" s="22" t="s">
        <v>137</v>
      </c>
      <c r="BM100" s="22" t="s">
        <v>160</v>
      </c>
    </row>
    <row r="101" spans="2:65" s="1" customFormat="1" ht="256.5">
      <c r="B101" s="39"/>
      <c r="C101" s="61"/>
      <c r="D101" s="201" t="s">
        <v>139</v>
      </c>
      <c r="E101" s="61"/>
      <c r="F101" s="202" t="s">
        <v>152</v>
      </c>
      <c r="G101" s="61"/>
      <c r="H101" s="61"/>
      <c r="I101" s="156"/>
      <c r="J101" s="61"/>
      <c r="K101" s="61"/>
      <c r="L101" s="59"/>
      <c r="M101" s="200"/>
      <c r="N101" s="40"/>
      <c r="O101" s="40"/>
      <c r="P101" s="40"/>
      <c r="Q101" s="40"/>
      <c r="R101" s="40"/>
      <c r="S101" s="40"/>
      <c r="T101" s="76"/>
      <c r="AT101" s="22" t="s">
        <v>139</v>
      </c>
      <c r="AU101" s="22" t="s">
        <v>91</v>
      </c>
    </row>
    <row r="102" spans="2:65" s="11" customFormat="1" ht="13.5">
      <c r="B102" s="203"/>
      <c r="C102" s="204"/>
      <c r="D102" s="198" t="s">
        <v>146</v>
      </c>
      <c r="E102" s="205" t="s">
        <v>34</v>
      </c>
      <c r="F102" s="206" t="s">
        <v>153</v>
      </c>
      <c r="G102" s="204"/>
      <c r="H102" s="207">
        <v>4.8</v>
      </c>
      <c r="I102" s="208"/>
      <c r="J102" s="204"/>
      <c r="K102" s="204"/>
      <c r="L102" s="209"/>
      <c r="M102" s="210"/>
      <c r="N102" s="211"/>
      <c r="O102" s="211"/>
      <c r="P102" s="211"/>
      <c r="Q102" s="211"/>
      <c r="R102" s="211"/>
      <c r="S102" s="211"/>
      <c r="T102" s="212"/>
      <c r="AT102" s="213" t="s">
        <v>146</v>
      </c>
      <c r="AU102" s="213" t="s">
        <v>91</v>
      </c>
      <c r="AV102" s="11" t="s">
        <v>91</v>
      </c>
      <c r="AW102" s="11" t="s">
        <v>41</v>
      </c>
      <c r="AX102" s="11" t="s">
        <v>10</v>
      </c>
      <c r="AY102" s="213" t="s">
        <v>130</v>
      </c>
    </row>
    <row r="103" spans="2:65" s="1" customFormat="1" ht="44.25" customHeight="1">
      <c r="B103" s="39"/>
      <c r="C103" s="186" t="s">
        <v>161</v>
      </c>
      <c r="D103" s="186" t="s">
        <v>132</v>
      </c>
      <c r="E103" s="187" t="s">
        <v>162</v>
      </c>
      <c r="F103" s="188" t="s">
        <v>163</v>
      </c>
      <c r="G103" s="189" t="s">
        <v>143</v>
      </c>
      <c r="H103" s="190">
        <v>84.7</v>
      </c>
      <c r="I103" s="191"/>
      <c r="J103" s="192">
        <f>ROUND(I103*H103,0)</f>
        <v>0</v>
      </c>
      <c r="K103" s="188" t="s">
        <v>136</v>
      </c>
      <c r="L103" s="59"/>
      <c r="M103" s="193" t="s">
        <v>34</v>
      </c>
      <c r="N103" s="194" t="s">
        <v>51</v>
      </c>
      <c r="O103" s="40"/>
      <c r="P103" s="195">
        <f>O103*H103</f>
        <v>0</v>
      </c>
      <c r="Q103" s="195">
        <v>0</v>
      </c>
      <c r="R103" s="195">
        <f>Q103*H103</f>
        <v>0</v>
      </c>
      <c r="S103" s="195">
        <v>0.23499999999999999</v>
      </c>
      <c r="T103" s="196">
        <f>S103*H103</f>
        <v>19.904499999999999</v>
      </c>
      <c r="AR103" s="22" t="s">
        <v>137</v>
      </c>
      <c r="AT103" s="22" t="s">
        <v>132</v>
      </c>
      <c r="AU103" s="22" t="s">
        <v>91</v>
      </c>
      <c r="AY103" s="22" t="s">
        <v>130</v>
      </c>
      <c r="BE103" s="197">
        <f>IF(N103="základní",J103,0)</f>
        <v>0</v>
      </c>
      <c r="BF103" s="197">
        <f>IF(N103="snížená",J103,0)</f>
        <v>0</v>
      </c>
      <c r="BG103" s="197">
        <f>IF(N103="zákl. přenesená",J103,0)</f>
        <v>0</v>
      </c>
      <c r="BH103" s="197">
        <f>IF(N103="sníž. přenesená",J103,0)</f>
        <v>0</v>
      </c>
      <c r="BI103" s="197">
        <f>IF(N103="nulová",J103,0)</f>
        <v>0</v>
      </c>
      <c r="BJ103" s="22" t="s">
        <v>10</v>
      </c>
      <c r="BK103" s="197">
        <f>ROUND(I103*H103,0)</f>
        <v>0</v>
      </c>
      <c r="BL103" s="22" t="s">
        <v>137</v>
      </c>
      <c r="BM103" s="22" t="s">
        <v>164</v>
      </c>
    </row>
    <row r="104" spans="2:65" s="1" customFormat="1" ht="256.5">
      <c r="B104" s="39"/>
      <c r="C104" s="61"/>
      <c r="D104" s="201" t="s">
        <v>139</v>
      </c>
      <c r="E104" s="61"/>
      <c r="F104" s="202" t="s">
        <v>152</v>
      </c>
      <c r="G104" s="61"/>
      <c r="H104" s="61"/>
      <c r="I104" s="156"/>
      <c r="J104" s="61"/>
      <c r="K104" s="61"/>
      <c r="L104" s="59"/>
      <c r="M104" s="200"/>
      <c r="N104" s="40"/>
      <c r="O104" s="40"/>
      <c r="P104" s="40"/>
      <c r="Q104" s="40"/>
      <c r="R104" s="40"/>
      <c r="S104" s="40"/>
      <c r="T104" s="76"/>
      <c r="AT104" s="22" t="s">
        <v>139</v>
      </c>
      <c r="AU104" s="22" t="s">
        <v>91</v>
      </c>
    </row>
    <row r="105" spans="2:65" s="11" customFormat="1" ht="13.5">
      <c r="B105" s="203"/>
      <c r="C105" s="204"/>
      <c r="D105" s="198" t="s">
        <v>146</v>
      </c>
      <c r="E105" s="205" t="s">
        <v>34</v>
      </c>
      <c r="F105" s="206" t="s">
        <v>147</v>
      </c>
      <c r="G105" s="204"/>
      <c r="H105" s="207">
        <v>84.7</v>
      </c>
      <c r="I105" s="208"/>
      <c r="J105" s="204"/>
      <c r="K105" s="204"/>
      <c r="L105" s="209"/>
      <c r="M105" s="210"/>
      <c r="N105" s="211"/>
      <c r="O105" s="211"/>
      <c r="P105" s="211"/>
      <c r="Q105" s="211"/>
      <c r="R105" s="211"/>
      <c r="S105" s="211"/>
      <c r="T105" s="212"/>
      <c r="AT105" s="213" t="s">
        <v>146</v>
      </c>
      <c r="AU105" s="213" t="s">
        <v>91</v>
      </c>
      <c r="AV105" s="11" t="s">
        <v>91</v>
      </c>
      <c r="AW105" s="11" t="s">
        <v>41</v>
      </c>
      <c r="AX105" s="11" t="s">
        <v>10</v>
      </c>
      <c r="AY105" s="213" t="s">
        <v>130</v>
      </c>
    </row>
    <row r="106" spans="2:65" s="1" customFormat="1" ht="31.5" customHeight="1">
      <c r="B106" s="39"/>
      <c r="C106" s="186" t="s">
        <v>165</v>
      </c>
      <c r="D106" s="186" t="s">
        <v>132</v>
      </c>
      <c r="E106" s="187" t="s">
        <v>166</v>
      </c>
      <c r="F106" s="188" t="s">
        <v>167</v>
      </c>
      <c r="G106" s="189" t="s">
        <v>168</v>
      </c>
      <c r="H106" s="190">
        <v>39.6</v>
      </c>
      <c r="I106" s="191"/>
      <c r="J106" s="192">
        <f>ROUND(I106*H106,0)</f>
        <v>0</v>
      </c>
      <c r="K106" s="188" t="s">
        <v>136</v>
      </c>
      <c r="L106" s="59"/>
      <c r="M106" s="193" t="s">
        <v>34</v>
      </c>
      <c r="N106" s="194" t="s">
        <v>51</v>
      </c>
      <c r="O106" s="40"/>
      <c r="P106" s="195">
        <f>O106*H106</f>
        <v>0</v>
      </c>
      <c r="Q106" s="195">
        <v>0</v>
      </c>
      <c r="R106" s="195">
        <f>Q106*H106</f>
        <v>0</v>
      </c>
      <c r="S106" s="195">
        <v>0.20499999999999999</v>
      </c>
      <c r="T106" s="196">
        <f>S106*H106</f>
        <v>8.1180000000000003</v>
      </c>
      <c r="AR106" s="22" t="s">
        <v>137</v>
      </c>
      <c r="AT106" s="22" t="s">
        <v>132</v>
      </c>
      <c r="AU106" s="22" t="s">
        <v>91</v>
      </c>
      <c r="AY106" s="22" t="s">
        <v>130</v>
      </c>
      <c r="BE106" s="197">
        <f>IF(N106="základní",J106,0)</f>
        <v>0</v>
      </c>
      <c r="BF106" s="197">
        <f>IF(N106="snížená",J106,0)</f>
        <v>0</v>
      </c>
      <c r="BG106" s="197">
        <f>IF(N106="zákl. přenesená",J106,0)</f>
        <v>0</v>
      </c>
      <c r="BH106" s="197">
        <f>IF(N106="sníž. přenesená",J106,0)</f>
        <v>0</v>
      </c>
      <c r="BI106" s="197">
        <f>IF(N106="nulová",J106,0)</f>
        <v>0</v>
      </c>
      <c r="BJ106" s="22" t="s">
        <v>10</v>
      </c>
      <c r="BK106" s="197">
        <f>ROUND(I106*H106,0)</f>
        <v>0</v>
      </c>
      <c r="BL106" s="22" t="s">
        <v>137</v>
      </c>
      <c r="BM106" s="22" t="s">
        <v>169</v>
      </c>
    </row>
    <row r="107" spans="2:65" s="1" customFormat="1" ht="148.5">
      <c r="B107" s="39"/>
      <c r="C107" s="61"/>
      <c r="D107" s="198" t="s">
        <v>139</v>
      </c>
      <c r="E107" s="61"/>
      <c r="F107" s="199" t="s">
        <v>170</v>
      </c>
      <c r="G107" s="61"/>
      <c r="H107" s="61"/>
      <c r="I107" s="156"/>
      <c r="J107" s="61"/>
      <c r="K107" s="61"/>
      <c r="L107" s="59"/>
      <c r="M107" s="200"/>
      <c r="N107" s="40"/>
      <c r="O107" s="40"/>
      <c r="P107" s="40"/>
      <c r="Q107" s="40"/>
      <c r="R107" s="40"/>
      <c r="S107" s="40"/>
      <c r="T107" s="76"/>
      <c r="AT107" s="22" t="s">
        <v>139</v>
      </c>
      <c r="AU107" s="22" t="s">
        <v>91</v>
      </c>
    </row>
    <row r="108" spans="2:65" s="1" customFormat="1" ht="31.5" customHeight="1">
      <c r="B108" s="39"/>
      <c r="C108" s="186" t="s">
        <v>171</v>
      </c>
      <c r="D108" s="186" t="s">
        <v>132</v>
      </c>
      <c r="E108" s="187" t="s">
        <v>172</v>
      </c>
      <c r="F108" s="188" t="s">
        <v>173</v>
      </c>
      <c r="G108" s="189" t="s">
        <v>168</v>
      </c>
      <c r="H108" s="190">
        <v>7.4</v>
      </c>
      <c r="I108" s="191"/>
      <c r="J108" s="192">
        <f>ROUND(I108*H108,0)</f>
        <v>0</v>
      </c>
      <c r="K108" s="188" t="s">
        <v>136</v>
      </c>
      <c r="L108" s="59"/>
      <c r="M108" s="193" t="s">
        <v>34</v>
      </c>
      <c r="N108" s="194" t="s">
        <v>51</v>
      </c>
      <c r="O108" s="40"/>
      <c r="P108" s="195">
        <f>O108*H108</f>
        <v>0</v>
      </c>
      <c r="Q108" s="195">
        <v>0</v>
      </c>
      <c r="R108" s="195">
        <f>Q108*H108</f>
        <v>0</v>
      </c>
      <c r="S108" s="195">
        <v>0.115</v>
      </c>
      <c r="T108" s="196">
        <f>S108*H108</f>
        <v>0.85100000000000009</v>
      </c>
      <c r="AR108" s="22" t="s">
        <v>137</v>
      </c>
      <c r="AT108" s="22" t="s">
        <v>132</v>
      </c>
      <c r="AU108" s="22" t="s">
        <v>91</v>
      </c>
      <c r="AY108" s="22" t="s">
        <v>130</v>
      </c>
      <c r="BE108" s="197">
        <f>IF(N108="základní",J108,0)</f>
        <v>0</v>
      </c>
      <c r="BF108" s="197">
        <f>IF(N108="snížená",J108,0)</f>
        <v>0</v>
      </c>
      <c r="BG108" s="197">
        <f>IF(N108="zákl. přenesená",J108,0)</f>
        <v>0</v>
      </c>
      <c r="BH108" s="197">
        <f>IF(N108="sníž. přenesená",J108,0)</f>
        <v>0</v>
      </c>
      <c r="BI108" s="197">
        <f>IF(N108="nulová",J108,0)</f>
        <v>0</v>
      </c>
      <c r="BJ108" s="22" t="s">
        <v>10</v>
      </c>
      <c r="BK108" s="197">
        <f>ROUND(I108*H108,0)</f>
        <v>0</v>
      </c>
      <c r="BL108" s="22" t="s">
        <v>137</v>
      </c>
      <c r="BM108" s="22" t="s">
        <v>174</v>
      </c>
    </row>
    <row r="109" spans="2:65" s="1" customFormat="1" ht="148.5">
      <c r="B109" s="39"/>
      <c r="C109" s="61"/>
      <c r="D109" s="198" t="s">
        <v>139</v>
      </c>
      <c r="E109" s="61"/>
      <c r="F109" s="199" t="s">
        <v>170</v>
      </c>
      <c r="G109" s="61"/>
      <c r="H109" s="61"/>
      <c r="I109" s="156"/>
      <c r="J109" s="61"/>
      <c r="K109" s="61"/>
      <c r="L109" s="59"/>
      <c r="M109" s="200"/>
      <c r="N109" s="40"/>
      <c r="O109" s="40"/>
      <c r="P109" s="40"/>
      <c r="Q109" s="40"/>
      <c r="R109" s="40"/>
      <c r="S109" s="40"/>
      <c r="T109" s="76"/>
      <c r="AT109" s="22" t="s">
        <v>139</v>
      </c>
      <c r="AU109" s="22" t="s">
        <v>91</v>
      </c>
    </row>
    <row r="110" spans="2:65" s="1" customFormat="1" ht="31.5" customHeight="1">
      <c r="B110" s="39"/>
      <c r="C110" s="186" t="s">
        <v>175</v>
      </c>
      <c r="D110" s="186" t="s">
        <v>132</v>
      </c>
      <c r="E110" s="187" t="s">
        <v>176</v>
      </c>
      <c r="F110" s="188" t="s">
        <v>177</v>
      </c>
      <c r="G110" s="189" t="s">
        <v>178</v>
      </c>
      <c r="H110" s="190">
        <v>96.224999999999994</v>
      </c>
      <c r="I110" s="191"/>
      <c r="J110" s="192">
        <f>ROUND(I110*H110,0)</f>
        <v>0</v>
      </c>
      <c r="K110" s="188" t="s">
        <v>34</v>
      </c>
      <c r="L110" s="59"/>
      <c r="M110" s="193" t="s">
        <v>34</v>
      </c>
      <c r="N110" s="194" t="s">
        <v>51</v>
      </c>
      <c r="O110" s="40"/>
      <c r="P110" s="195">
        <f>O110*H110</f>
        <v>0</v>
      </c>
      <c r="Q110" s="195">
        <v>0</v>
      </c>
      <c r="R110" s="195">
        <f>Q110*H110</f>
        <v>0</v>
      </c>
      <c r="S110" s="195">
        <v>0</v>
      </c>
      <c r="T110" s="196">
        <f>S110*H110</f>
        <v>0</v>
      </c>
      <c r="AR110" s="22" t="s">
        <v>137</v>
      </c>
      <c r="AT110" s="22" t="s">
        <v>132</v>
      </c>
      <c r="AU110" s="22" t="s">
        <v>91</v>
      </c>
      <c r="AY110" s="22" t="s">
        <v>130</v>
      </c>
      <c r="BE110" s="197">
        <f>IF(N110="základní",J110,0)</f>
        <v>0</v>
      </c>
      <c r="BF110" s="197">
        <f>IF(N110="snížená",J110,0)</f>
        <v>0</v>
      </c>
      <c r="BG110" s="197">
        <f>IF(N110="zákl. přenesená",J110,0)</f>
        <v>0</v>
      </c>
      <c r="BH110" s="197">
        <f>IF(N110="sníž. přenesená",J110,0)</f>
        <v>0</v>
      </c>
      <c r="BI110" s="197">
        <f>IF(N110="nulová",J110,0)</f>
        <v>0</v>
      </c>
      <c r="BJ110" s="22" t="s">
        <v>10</v>
      </c>
      <c r="BK110" s="197">
        <f>ROUND(I110*H110,0)</f>
        <v>0</v>
      </c>
      <c r="BL110" s="22" t="s">
        <v>137</v>
      </c>
      <c r="BM110" s="22" t="s">
        <v>179</v>
      </c>
    </row>
    <row r="111" spans="2:65" s="1" customFormat="1" ht="108">
      <c r="B111" s="39"/>
      <c r="C111" s="61"/>
      <c r="D111" s="201" t="s">
        <v>139</v>
      </c>
      <c r="E111" s="61"/>
      <c r="F111" s="202" t="s">
        <v>180</v>
      </c>
      <c r="G111" s="61"/>
      <c r="H111" s="61"/>
      <c r="I111" s="156"/>
      <c r="J111" s="61"/>
      <c r="K111" s="61"/>
      <c r="L111" s="59"/>
      <c r="M111" s="200"/>
      <c r="N111" s="40"/>
      <c r="O111" s="40"/>
      <c r="P111" s="40"/>
      <c r="Q111" s="40"/>
      <c r="R111" s="40"/>
      <c r="S111" s="40"/>
      <c r="T111" s="76"/>
      <c r="AT111" s="22" t="s">
        <v>139</v>
      </c>
      <c r="AU111" s="22" t="s">
        <v>91</v>
      </c>
    </row>
    <row r="112" spans="2:65" s="11" customFormat="1" ht="13.5">
      <c r="B112" s="203"/>
      <c r="C112" s="204"/>
      <c r="D112" s="201" t="s">
        <v>146</v>
      </c>
      <c r="E112" s="214" t="s">
        <v>34</v>
      </c>
      <c r="F112" s="215" t="s">
        <v>181</v>
      </c>
      <c r="G112" s="204"/>
      <c r="H112" s="216">
        <v>57.55</v>
      </c>
      <c r="I112" s="208"/>
      <c r="J112" s="204"/>
      <c r="K112" s="204"/>
      <c r="L112" s="209"/>
      <c r="M112" s="210"/>
      <c r="N112" s="211"/>
      <c r="O112" s="211"/>
      <c r="P112" s="211"/>
      <c r="Q112" s="211"/>
      <c r="R112" s="211"/>
      <c r="S112" s="211"/>
      <c r="T112" s="212"/>
      <c r="AT112" s="213" t="s">
        <v>146</v>
      </c>
      <c r="AU112" s="213" t="s">
        <v>91</v>
      </c>
      <c r="AV112" s="11" t="s">
        <v>91</v>
      </c>
      <c r="AW112" s="11" t="s">
        <v>41</v>
      </c>
      <c r="AX112" s="11" t="s">
        <v>80</v>
      </c>
      <c r="AY112" s="213" t="s">
        <v>130</v>
      </c>
    </row>
    <row r="113" spans="2:65" s="11" customFormat="1" ht="13.5">
      <c r="B113" s="203"/>
      <c r="C113" s="204"/>
      <c r="D113" s="201" t="s">
        <v>146</v>
      </c>
      <c r="E113" s="214" t="s">
        <v>34</v>
      </c>
      <c r="F113" s="215" t="s">
        <v>182</v>
      </c>
      <c r="G113" s="204"/>
      <c r="H113" s="216">
        <v>36.799999999999997</v>
      </c>
      <c r="I113" s="208"/>
      <c r="J113" s="204"/>
      <c r="K113" s="204"/>
      <c r="L113" s="209"/>
      <c r="M113" s="210"/>
      <c r="N113" s="211"/>
      <c r="O113" s="211"/>
      <c r="P113" s="211"/>
      <c r="Q113" s="211"/>
      <c r="R113" s="211"/>
      <c r="S113" s="211"/>
      <c r="T113" s="212"/>
      <c r="AT113" s="213" t="s">
        <v>146</v>
      </c>
      <c r="AU113" s="213" t="s">
        <v>91</v>
      </c>
      <c r="AV113" s="11" t="s">
        <v>91</v>
      </c>
      <c r="AW113" s="11" t="s">
        <v>41</v>
      </c>
      <c r="AX113" s="11" t="s">
        <v>80</v>
      </c>
      <c r="AY113" s="213" t="s">
        <v>130</v>
      </c>
    </row>
    <row r="114" spans="2:65" s="11" customFormat="1" ht="13.5">
      <c r="B114" s="203"/>
      <c r="C114" s="204"/>
      <c r="D114" s="201" t="s">
        <v>146</v>
      </c>
      <c r="E114" s="214" t="s">
        <v>34</v>
      </c>
      <c r="F114" s="215" t="s">
        <v>183</v>
      </c>
      <c r="G114" s="204"/>
      <c r="H114" s="216">
        <v>1.875</v>
      </c>
      <c r="I114" s="208"/>
      <c r="J114" s="204"/>
      <c r="K114" s="204"/>
      <c r="L114" s="209"/>
      <c r="M114" s="210"/>
      <c r="N114" s="211"/>
      <c r="O114" s="211"/>
      <c r="P114" s="211"/>
      <c r="Q114" s="211"/>
      <c r="R114" s="211"/>
      <c r="S114" s="211"/>
      <c r="T114" s="212"/>
      <c r="AT114" s="213" t="s">
        <v>146</v>
      </c>
      <c r="AU114" s="213" t="s">
        <v>91</v>
      </c>
      <c r="AV114" s="11" t="s">
        <v>91</v>
      </c>
      <c r="AW114" s="11" t="s">
        <v>41</v>
      </c>
      <c r="AX114" s="11" t="s">
        <v>80</v>
      </c>
      <c r="AY114" s="213" t="s">
        <v>130</v>
      </c>
    </row>
    <row r="115" spans="2:65" s="12" customFormat="1" ht="13.5">
      <c r="B115" s="217"/>
      <c r="C115" s="218"/>
      <c r="D115" s="198" t="s">
        <v>146</v>
      </c>
      <c r="E115" s="219" t="s">
        <v>34</v>
      </c>
      <c r="F115" s="220" t="s">
        <v>184</v>
      </c>
      <c r="G115" s="218"/>
      <c r="H115" s="221">
        <v>96.224999999999994</v>
      </c>
      <c r="I115" s="222"/>
      <c r="J115" s="218"/>
      <c r="K115" s="218"/>
      <c r="L115" s="223"/>
      <c r="M115" s="224"/>
      <c r="N115" s="225"/>
      <c r="O115" s="225"/>
      <c r="P115" s="225"/>
      <c r="Q115" s="225"/>
      <c r="R115" s="225"/>
      <c r="S115" s="225"/>
      <c r="T115" s="226"/>
      <c r="AT115" s="227" t="s">
        <v>146</v>
      </c>
      <c r="AU115" s="227" t="s">
        <v>91</v>
      </c>
      <c r="AV115" s="12" t="s">
        <v>137</v>
      </c>
      <c r="AW115" s="12" t="s">
        <v>41</v>
      </c>
      <c r="AX115" s="12" t="s">
        <v>10</v>
      </c>
      <c r="AY115" s="227" t="s">
        <v>130</v>
      </c>
    </row>
    <row r="116" spans="2:65" s="1" customFormat="1" ht="44.25" customHeight="1">
      <c r="B116" s="39"/>
      <c r="C116" s="186" t="s">
        <v>30</v>
      </c>
      <c r="D116" s="186" t="s">
        <v>132</v>
      </c>
      <c r="E116" s="187" t="s">
        <v>185</v>
      </c>
      <c r="F116" s="188" t="s">
        <v>186</v>
      </c>
      <c r="G116" s="189" t="s">
        <v>178</v>
      </c>
      <c r="H116" s="190">
        <v>96.224999999999994</v>
      </c>
      <c r="I116" s="191"/>
      <c r="J116" s="192">
        <f>ROUND(I116*H116,0)</f>
        <v>0</v>
      </c>
      <c r="K116" s="188" t="s">
        <v>34</v>
      </c>
      <c r="L116" s="59"/>
      <c r="M116" s="193" t="s">
        <v>34</v>
      </c>
      <c r="N116" s="194" t="s">
        <v>51</v>
      </c>
      <c r="O116" s="40"/>
      <c r="P116" s="195">
        <f>O116*H116</f>
        <v>0</v>
      </c>
      <c r="Q116" s="195">
        <v>0</v>
      </c>
      <c r="R116" s="195">
        <f>Q116*H116</f>
        <v>0</v>
      </c>
      <c r="S116" s="195">
        <v>0</v>
      </c>
      <c r="T116" s="196">
        <f>S116*H116</f>
        <v>0</v>
      </c>
      <c r="AR116" s="22" t="s">
        <v>137</v>
      </c>
      <c r="AT116" s="22" t="s">
        <v>132</v>
      </c>
      <c r="AU116" s="22" t="s">
        <v>91</v>
      </c>
      <c r="AY116" s="22" t="s">
        <v>130</v>
      </c>
      <c r="BE116" s="197">
        <f>IF(N116="základní",J116,0)</f>
        <v>0</v>
      </c>
      <c r="BF116" s="197">
        <f>IF(N116="snížená",J116,0)</f>
        <v>0</v>
      </c>
      <c r="BG116" s="197">
        <f>IF(N116="zákl. přenesená",J116,0)</f>
        <v>0</v>
      </c>
      <c r="BH116" s="197">
        <f>IF(N116="sníž. přenesená",J116,0)</f>
        <v>0</v>
      </c>
      <c r="BI116" s="197">
        <f>IF(N116="nulová",J116,0)</f>
        <v>0</v>
      </c>
      <c r="BJ116" s="22" t="s">
        <v>10</v>
      </c>
      <c r="BK116" s="197">
        <f>ROUND(I116*H116,0)</f>
        <v>0</v>
      </c>
      <c r="BL116" s="22" t="s">
        <v>137</v>
      </c>
      <c r="BM116" s="22" t="s">
        <v>187</v>
      </c>
    </row>
    <row r="117" spans="2:65" s="1" customFormat="1" ht="108">
      <c r="B117" s="39"/>
      <c r="C117" s="61"/>
      <c r="D117" s="198" t="s">
        <v>139</v>
      </c>
      <c r="E117" s="61"/>
      <c r="F117" s="199" t="s">
        <v>180</v>
      </c>
      <c r="G117" s="61"/>
      <c r="H117" s="61"/>
      <c r="I117" s="156"/>
      <c r="J117" s="61"/>
      <c r="K117" s="61"/>
      <c r="L117" s="59"/>
      <c r="M117" s="200"/>
      <c r="N117" s="40"/>
      <c r="O117" s="40"/>
      <c r="P117" s="40"/>
      <c r="Q117" s="40"/>
      <c r="R117" s="40"/>
      <c r="S117" s="40"/>
      <c r="T117" s="76"/>
      <c r="AT117" s="22" t="s">
        <v>139</v>
      </c>
      <c r="AU117" s="22" t="s">
        <v>91</v>
      </c>
    </row>
    <row r="118" spans="2:65" s="1" customFormat="1" ht="44.25" customHeight="1">
      <c r="B118" s="39"/>
      <c r="C118" s="186" t="s">
        <v>188</v>
      </c>
      <c r="D118" s="186" t="s">
        <v>132</v>
      </c>
      <c r="E118" s="187" t="s">
        <v>189</v>
      </c>
      <c r="F118" s="188" t="s">
        <v>190</v>
      </c>
      <c r="G118" s="189" t="s">
        <v>178</v>
      </c>
      <c r="H118" s="190">
        <v>96.224999999999994</v>
      </c>
      <c r="I118" s="191"/>
      <c r="J118" s="192">
        <f>ROUND(I118*H118,0)</f>
        <v>0</v>
      </c>
      <c r="K118" s="188" t="s">
        <v>34</v>
      </c>
      <c r="L118" s="59"/>
      <c r="M118" s="193" t="s">
        <v>34</v>
      </c>
      <c r="N118" s="194" t="s">
        <v>51</v>
      </c>
      <c r="O118" s="40"/>
      <c r="P118" s="195">
        <f>O118*H118</f>
        <v>0</v>
      </c>
      <c r="Q118" s="195">
        <v>0</v>
      </c>
      <c r="R118" s="195">
        <f>Q118*H118</f>
        <v>0</v>
      </c>
      <c r="S118" s="195">
        <v>0</v>
      </c>
      <c r="T118" s="196">
        <f>S118*H118</f>
        <v>0</v>
      </c>
      <c r="AR118" s="22" t="s">
        <v>137</v>
      </c>
      <c r="AT118" s="22" t="s">
        <v>132</v>
      </c>
      <c r="AU118" s="22" t="s">
        <v>91</v>
      </c>
      <c r="AY118" s="22" t="s">
        <v>130</v>
      </c>
      <c r="BE118" s="197">
        <f>IF(N118="základní",J118,0)</f>
        <v>0</v>
      </c>
      <c r="BF118" s="197">
        <f>IF(N118="snížená",J118,0)</f>
        <v>0</v>
      </c>
      <c r="BG118" s="197">
        <f>IF(N118="zákl. přenesená",J118,0)</f>
        <v>0</v>
      </c>
      <c r="BH118" s="197">
        <f>IF(N118="sníž. přenesená",J118,0)</f>
        <v>0</v>
      </c>
      <c r="BI118" s="197">
        <f>IF(N118="nulová",J118,0)</f>
        <v>0</v>
      </c>
      <c r="BJ118" s="22" t="s">
        <v>10</v>
      </c>
      <c r="BK118" s="197">
        <f>ROUND(I118*H118,0)</f>
        <v>0</v>
      </c>
      <c r="BL118" s="22" t="s">
        <v>137</v>
      </c>
      <c r="BM118" s="22" t="s">
        <v>191</v>
      </c>
    </row>
    <row r="119" spans="2:65" s="1" customFormat="1" ht="189">
      <c r="B119" s="39"/>
      <c r="C119" s="61"/>
      <c r="D119" s="198" t="s">
        <v>139</v>
      </c>
      <c r="E119" s="61"/>
      <c r="F119" s="199" t="s">
        <v>192</v>
      </c>
      <c r="G119" s="61"/>
      <c r="H119" s="61"/>
      <c r="I119" s="156"/>
      <c r="J119" s="61"/>
      <c r="K119" s="61"/>
      <c r="L119" s="59"/>
      <c r="M119" s="200"/>
      <c r="N119" s="40"/>
      <c r="O119" s="40"/>
      <c r="P119" s="40"/>
      <c r="Q119" s="40"/>
      <c r="R119" s="40"/>
      <c r="S119" s="40"/>
      <c r="T119" s="76"/>
      <c r="AT119" s="22" t="s">
        <v>139</v>
      </c>
      <c r="AU119" s="22" t="s">
        <v>91</v>
      </c>
    </row>
    <row r="120" spans="2:65" s="1" customFormat="1" ht="44.25" customHeight="1">
      <c r="B120" s="39"/>
      <c r="C120" s="186" t="s">
        <v>193</v>
      </c>
      <c r="D120" s="186" t="s">
        <v>132</v>
      </c>
      <c r="E120" s="187" t="s">
        <v>194</v>
      </c>
      <c r="F120" s="188" t="s">
        <v>195</v>
      </c>
      <c r="G120" s="189" t="s">
        <v>178</v>
      </c>
      <c r="H120" s="190">
        <v>2694.3</v>
      </c>
      <c r="I120" s="191"/>
      <c r="J120" s="192">
        <f>ROUND(I120*H120,0)</f>
        <v>0</v>
      </c>
      <c r="K120" s="188" t="s">
        <v>34</v>
      </c>
      <c r="L120" s="59"/>
      <c r="M120" s="193" t="s">
        <v>34</v>
      </c>
      <c r="N120" s="194" t="s">
        <v>51</v>
      </c>
      <c r="O120" s="40"/>
      <c r="P120" s="195">
        <f>O120*H120</f>
        <v>0</v>
      </c>
      <c r="Q120" s="195">
        <v>0</v>
      </c>
      <c r="R120" s="195">
        <f>Q120*H120</f>
        <v>0</v>
      </c>
      <c r="S120" s="195">
        <v>0</v>
      </c>
      <c r="T120" s="196">
        <f>S120*H120</f>
        <v>0</v>
      </c>
      <c r="AR120" s="22" t="s">
        <v>137</v>
      </c>
      <c r="AT120" s="22" t="s">
        <v>132</v>
      </c>
      <c r="AU120" s="22" t="s">
        <v>91</v>
      </c>
      <c r="AY120" s="22" t="s">
        <v>130</v>
      </c>
      <c r="BE120" s="197">
        <f>IF(N120="základní",J120,0)</f>
        <v>0</v>
      </c>
      <c r="BF120" s="197">
        <f>IF(N120="snížená",J120,0)</f>
        <v>0</v>
      </c>
      <c r="BG120" s="197">
        <f>IF(N120="zákl. přenesená",J120,0)</f>
        <v>0</v>
      </c>
      <c r="BH120" s="197">
        <f>IF(N120="sníž. přenesená",J120,0)</f>
        <v>0</v>
      </c>
      <c r="BI120" s="197">
        <f>IF(N120="nulová",J120,0)</f>
        <v>0</v>
      </c>
      <c r="BJ120" s="22" t="s">
        <v>10</v>
      </c>
      <c r="BK120" s="197">
        <f>ROUND(I120*H120,0)</f>
        <v>0</v>
      </c>
      <c r="BL120" s="22" t="s">
        <v>137</v>
      </c>
      <c r="BM120" s="22" t="s">
        <v>196</v>
      </c>
    </row>
    <row r="121" spans="2:65" s="1" customFormat="1" ht="189">
      <c r="B121" s="39"/>
      <c r="C121" s="61"/>
      <c r="D121" s="201" t="s">
        <v>139</v>
      </c>
      <c r="E121" s="61"/>
      <c r="F121" s="202" t="s">
        <v>192</v>
      </c>
      <c r="G121" s="61"/>
      <c r="H121" s="61"/>
      <c r="I121" s="156"/>
      <c r="J121" s="61"/>
      <c r="K121" s="61"/>
      <c r="L121" s="59"/>
      <c r="M121" s="200"/>
      <c r="N121" s="40"/>
      <c r="O121" s="40"/>
      <c r="P121" s="40"/>
      <c r="Q121" s="40"/>
      <c r="R121" s="40"/>
      <c r="S121" s="40"/>
      <c r="T121" s="76"/>
      <c r="AT121" s="22" t="s">
        <v>139</v>
      </c>
      <c r="AU121" s="22" t="s">
        <v>91</v>
      </c>
    </row>
    <row r="122" spans="2:65" s="11" customFormat="1" ht="13.5">
      <c r="B122" s="203"/>
      <c r="C122" s="204"/>
      <c r="D122" s="198" t="s">
        <v>146</v>
      </c>
      <c r="E122" s="204"/>
      <c r="F122" s="206" t="s">
        <v>197</v>
      </c>
      <c r="G122" s="204"/>
      <c r="H122" s="207">
        <v>2694.3</v>
      </c>
      <c r="I122" s="208"/>
      <c r="J122" s="204"/>
      <c r="K122" s="204"/>
      <c r="L122" s="209"/>
      <c r="M122" s="210"/>
      <c r="N122" s="211"/>
      <c r="O122" s="211"/>
      <c r="P122" s="211"/>
      <c r="Q122" s="211"/>
      <c r="R122" s="211"/>
      <c r="S122" s="211"/>
      <c r="T122" s="212"/>
      <c r="AT122" s="213" t="s">
        <v>146</v>
      </c>
      <c r="AU122" s="213" t="s">
        <v>91</v>
      </c>
      <c r="AV122" s="11" t="s">
        <v>91</v>
      </c>
      <c r="AW122" s="11" t="s">
        <v>6</v>
      </c>
      <c r="AX122" s="11" t="s">
        <v>10</v>
      </c>
      <c r="AY122" s="213" t="s">
        <v>130</v>
      </c>
    </row>
    <row r="123" spans="2:65" s="1" customFormat="1" ht="31.5" customHeight="1">
      <c r="B123" s="39"/>
      <c r="C123" s="186" t="s">
        <v>198</v>
      </c>
      <c r="D123" s="186" t="s">
        <v>132</v>
      </c>
      <c r="E123" s="187" t="s">
        <v>199</v>
      </c>
      <c r="F123" s="188" t="s">
        <v>200</v>
      </c>
      <c r="G123" s="189" t="s">
        <v>178</v>
      </c>
      <c r="H123" s="190">
        <v>96.224999999999994</v>
      </c>
      <c r="I123" s="191"/>
      <c r="J123" s="192">
        <f>ROUND(I123*H123,0)</f>
        <v>0</v>
      </c>
      <c r="K123" s="188" t="s">
        <v>34</v>
      </c>
      <c r="L123" s="59"/>
      <c r="M123" s="193" t="s">
        <v>34</v>
      </c>
      <c r="N123" s="194" t="s">
        <v>51</v>
      </c>
      <c r="O123" s="40"/>
      <c r="P123" s="195">
        <f>O123*H123</f>
        <v>0</v>
      </c>
      <c r="Q123" s="195">
        <v>0</v>
      </c>
      <c r="R123" s="195">
        <f>Q123*H123</f>
        <v>0</v>
      </c>
      <c r="S123" s="195">
        <v>0</v>
      </c>
      <c r="T123" s="196">
        <f>S123*H123</f>
        <v>0</v>
      </c>
      <c r="AR123" s="22" t="s">
        <v>137</v>
      </c>
      <c r="AT123" s="22" t="s">
        <v>132</v>
      </c>
      <c r="AU123" s="22" t="s">
        <v>91</v>
      </c>
      <c r="AY123" s="22" t="s">
        <v>130</v>
      </c>
      <c r="BE123" s="197">
        <f>IF(N123="základní",J123,0)</f>
        <v>0</v>
      </c>
      <c r="BF123" s="197">
        <f>IF(N123="snížená",J123,0)</f>
        <v>0</v>
      </c>
      <c r="BG123" s="197">
        <f>IF(N123="zákl. přenesená",J123,0)</f>
        <v>0</v>
      </c>
      <c r="BH123" s="197">
        <f>IF(N123="sníž. přenesená",J123,0)</f>
        <v>0</v>
      </c>
      <c r="BI123" s="197">
        <f>IF(N123="nulová",J123,0)</f>
        <v>0</v>
      </c>
      <c r="BJ123" s="22" t="s">
        <v>10</v>
      </c>
      <c r="BK123" s="197">
        <f>ROUND(I123*H123,0)</f>
        <v>0</v>
      </c>
      <c r="BL123" s="22" t="s">
        <v>137</v>
      </c>
      <c r="BM123" s="22" t="s">
        <v>201</v>
      </c>
    </row>
    <row r="124" spans="2:65" s="1" customFormat="1" ht="148.5">
      <c r="B124" s="39"/>
      <c r="C124" s="61"/>
      <c r="D124" s="198" t="s">
        <v>139</v>
      </c>
      <c r="E124" s="61"/>
      <c r="F124" s="199" t="s">
        <v>202</v>
      </c>
      <c r="G124" s="61"/>
      <c r="H124" s="61"/>
      <c r="I124" s="156"/>
      <c r="J124" s="61"/>
      <c r="K124" s="61"/>
      <c r="L124" s="59"/>
      <c r="M124" s="200"/>
      <c r="N124" s="40"/>
      <c r="O124" s="40"/>
      <c r="P124" s="40"/>
      <c r="Q124" s="40"/>
      <c r="R124" s="40"/>
      <c r="S124" s="40"/>
      <c r="T124" s="76"/>
      <c r="AT124" s="22" t="s">
        <v>139</v>
      </c>
      <c r="AU124" s="22" t="s">
        <v>91</v>
      </c>
    </row>
    <row r="125" spans="2:65" s="1" customFormat="1" ht="22.5" customHeight="1">
      <c r="B125" s="39"/>
      <c r="C125" s="186" t="s">
        <v>203</v>
      </c>
      <c r="D125" s="186" t="s">
        <v>132</v>
      </c>
      <c r="E125" s="187" t="s">
        <v>204</v>
      </c>
      <c r="F125" s="188" t="s">
        <v>205</v>
      </c>
      <c r="G125" s="189" t="s">
        <v>178</v>
      </c>
      <c r="H125" s="190">
        <v>96.224999999999994</v>
      </c>
      <c r="I125" s="191"/>
      <c r="J125" s="192">
        <f>ROUND(I125*H125,0)</f>
        <v>0</v>
      </c>
      <c r="K125" s="188" t="s">
        <v>34</v>
      </c>
      <c r="L125" s="59"/>
      <c r="M125" s="193" t="s">
        <v>34</v>
      </c>
      <c r="N125" s="194" t="s">
        <v>51</v>
      </c>
      <c r="O125" s="40"/>
      <c r="P125" s="195">
        <f>O125*H125</f>
        <v>0</v>
      </c>
      <c r="Q125" s="195">
        <v>0</v>
      </c>
      <c r="R125" s="195">
        <f>Q125*H125</f>
        <v>0</v>
      </c>
      <c r="S125" s="195">
        <v>0</v>
      </c>
      <c r="T125" s="196">
        <f>S125*H125</f>
        <v>0</v>
      </c>
      <c r="AR125" s="22" t="s">
        <v>137</v>
      </c>
      <c r="AT125" s="22" t="s">
        <v>132</v>
      </c>
      <c r="AU125" s="22" t="s">
        <v>91</v>
      </c>
      <c r="AY125" s="22" t="s">
        <v>130</v>
      </c>
      <c r="BE125" s="197">
        <f>IF(N125="základní",J125,0)</f>
        <v>0</v>
      </c>
      <c r="BF125" s="197">
        <f>IF(N125="snížená",J125,0)</f>
        <v>0</v>
      </c>
      <c r="BG125" s="197">
        <f>IF(N125="zákl. přenesená",J125,0)</f>
        <v>0</v>
      </c>
      <c r="BH125" s="197">
        <f>IF(N125="sníž. přenesená",J125,0)</f>
        <v>0</v>
      </c>
      <c r="BI125" s="197">
        <f>IF(N125="nulová",J125,0)</f>
        <v>0</v>
      </c>
      <c r="BJ125" s="22" t="s">
        <v>10</v>
      </c>
      <c r="BK125" s="197">
        <f>ROUND(I125*H125,0)</f>
        <v>0</v>
      </c>
      <c r="BL125" s="22" t="s">
        <v>137</v>
      </c>
      <c r="BM125" s="22" t="s">
        <v>206</v>
      </c>
    </row>
    <row r="126" spans="2:65" s="1" customFormat="1" ht="297">
      <c r="B126" s="39"/>
      <c r="C126" s="61"/>
      <c r="D126" s="198" t="s">
        <v>139</v>
      </c>
      <c r="E126" s="61"/>
      <c r="F126" s="199" t="s">
        <v>207</v>
      </c>
      <c r="G126" s="61"/>
      <c r="H126" s="61"/>
      <c r="I126" s="156"/>
      <c r="J126" s="61"/>
      <c r="K126" s="61"/>
      <c r="L126" s="59"/>
      <c r="M126" s="200"/>
      <c r="N126" s="40"/>
      <c r="O126" s="40"/>
      <c r="P126" s="40"/>
      <c r="Q126" s="40"/>
      <c r="R126" s="40"/>
      <c r="S126" s="40"/>
      <c r="T126" s="76"/>
      <c r="AT126" s="22" t="s">
        <v>139</v>
      </c>
      <c r="AU126" s="22" t="s">
        <v>91</v>
      </c>
    </row>
    <row r="127" spans="2:65" s="1" customFormat="1" ht="22.5" customHeight="1">
      <c r="B127" s="39"/>
      <c r="C127" s="186" t="s">
        <v>11</v>
      </c>
      <c r="D127" s="186" t="s">
        <v>132</v>
      </c>
      <c r="E127" s="187" t="s">
        <v>208</v>
      </c>
      <c r="F127" s="188" t="s">
        <v>209</v>
      </c>
      <c r="G127" s="189" t="s">
        <v>210</v>
      </c>
      <c r="H127" s="190">
        <v>192.45</v>
      </c>
      <c r="I127" s="191"/>
      <c r="J127" s="192">
        <f>ROUND(I127*H127,0)</f>
        <v>0</v>
      </c>
      <c r="K127" s="188" t="s">
        <v>34</v>
      </c>
      <c r="L127" s="59"/>
      <c r="M127" s="193" t="s">
        <v>34</v>
      </c>
      <c r="N127" s="194" t="s">
        <v>51</v>
      </c>
      <c r="O127" s="40"/>
      <c r="P127" s="195">
        <f>O127*H127</f>
        <v>0</v>
      </c>
      <c r="Q127" s="195">
        <v>0</v>
      </c>
      <c r="R127" s="195">
        <f>Q127*H127</f>
        <v>0</v>
      </c>
      <c r="S127" s="195">
        <v>0</v>
      </c>
      <c r="T127" s="196">
        <f>S127*H127</f>
        <v>0</v>
      </c>
      <c r="AR127" s="22" t="s">
        <v>137</v>
      </c>
      <c r="AT127" s="22" t="s">
        <v>132</v>
      </c>
      <c r="AU127" s="22" t="s">
        <v>91</v>
      </c>
      <c r="AY127" s="22" t="s">
        <v>130</v>
      </c>
      <c r="BE127" s="197">
        <f>IF(N127="základní",J127,0)</f>
        <v>0</v>
      </c>
      <c r="BF127" s="197">
        <f>IF(N127="snížená",J127,0)</f>
        <v>0</v>
      </c>
      <c r="BG127" s="197">
        <f>IF(N127="zákl. přenesená",J127,0)</f>
        <v>0</v>
      </c>
      <c r="BH127" s="197">
        <f>IF(N127="sníž. přenesená",J127,0)</f>
        <v>0</v>
      </c>
      <c r="BI127" s="197">
        <f>IF(N127="nulová",J127,0)</f>
        <v>0</v>
      </c>
      <c r="BJ127" s="22" t="s">
        <v>10</v>
      </c>
      <c r="BK127" s="197">
        <f>ROUND(I127*H127,0)</f>
        <v>0</v>
      </c>
      <c r="BL127" s="22" t="s">
        <v>137</v>
      </c>
      <c r="BM127" s="22" t="s">
        <v>211</v>
      </c>
    </row>
    <row r="128" spans="2:65" s="1" customFormat="1" ht="297">
      <c r="B128" s="39"/>
      <c r="C128" s="61"/>
      <c r="D128" s="201" t="s">
        <v>139</v>
      </c>
      <c r="E128" s="61"/>
      <c r="F128" s="202" t="s">
        <v>207</v>
      </c>
      <c r="G128" s="61"/>
      <c r="H128" s="61"/>
      <c r="I128" s="156"/>
      <c r="J128" s="61"/>
      <c r="K128" s="61"/>
      <c r="L128" s="59"/>
      <c r="M128" s="200"/>
      <c r="N128" s="40"/>
      <c r="O128" s="40"/>
      <c r="P128" s="40"/>
      <c r="Q128" s="40"/>
      <c r="R128" s="40"/>
      <c r="S128" s="40"/>
      <c r="T128" s="76"/>
      <c r="AT128" s="22" t="s">
        <v>139</v>
      </c>
      <c r="AU128" s="22" t="s">
        <v>91</v>
      </c>
    </row>
    <row r="129" spans="2:65" s="11" customFormat="1" ht="13.5">
      <c r="B129" s="203"/>
      <c r="C129" s="204"/>
      <c r="D129" s="198" t="s">
        <v>146</v>
      </c>
      <c r="E129" s="204"/>
      <c r="F129" s="206" t="s">
        <v>212</v>
      </c>
      <c r="G129" s="204"/>
      <c r="H129" s="207">
        <v>192.45</v>
      </c>
      <c r="I129" s="208"/>
      <c r="J129" s="204"/>
      <c r="K129" s="204"/>
      <c r="L129" s="209"/>
      <c r="M129" s="210"/>
      <c r="N129" s="211"/>
      <c r="O129" s="211"/>
      <c r="P129" s="211"/>
      <c r="Q129" s="211"/>
      <c r="R129" s="211"/>
      <c r="S129" s="211"/>
      <c r="T129" s="212"/>
      <c r="AT129" s="213" t="s">
        <v>146</v>
      </c>
      <c r="AU129" s="213" t="s">
        <v>91</v>
      </c>
      <c r="AV129" s="11" t="s">
        <v>91</v>
      </c>
      <c r="AW129" s="11" t="s">
        <v>6</v>
      </c>
      <c r="AX129" s="11" t="s">
        <v>10</v>
      </c>
      <c r="AY129" s="213" t="s">
        <v>130</v>
      </c>
    </row>
    <row r="130" spans="2:65" s="1" customFormat="1" ht="31.5" customHeight="1">
      <c r="B130" s="39"/>
      <c r="C130" s="186" t="s">
        <v>213</v>
      </c>
      <c r="D130" s="186" t="s">
        <v>132</v>
      </c>
      <c r="E130" s="187" t="s">
        <v>214</v>
      </c>
      <c r="F130" s="188" t="s">
        <v>215</v>
      </c>
      <c r="G130" s="189" t="s">
        <v>178</v>
      </c>
      <c r="H130" s="190">
        <v>34.277000000000001</v>
      </c>
      <c r="I130" s="191"/>
      <c r="J130" s="192">
        <f>ROUND(I130*H130,0)</f>
        <v>0</v>
      </c>
      <c r="K130" s="188" t="s">
        <v>136</v>
      </c>
      <c r="L130" s="59"/>
      <c r="M130" s="193" t="s">
        <v>34</v>
      </c>
      <c r="N130" s="194" t="s">
        <v>51</v>
      </c>
      <c r="O130" s="40"/>
      <c r="P130" s="195">
        <f>O130*H130</f>
        <v>0</v>
      </c>
      <c r="Q130" s="195">
        <v>0</v>
      </c>
      <c r="R130" s="195">
        <f>Q130*H130</f>
        <v>0</v>
      </c>
      <c r="S130" s="195">
        <v>0</v>
      </c>
      <c r="T130" s="196">
        <f>S130*H130</f>
        <v>0</v>
      </c>
      <c r="AR130" s="22" t="s">
        <v>137</v>
      </c>
      <c r="AT130" s="22" t="s">
        <v>132</v>
      </c>
      <c r="AU130" s="22" t="s">
        <v>91</v>
      </c>
      <c r="AY130" s="22" t="s">
        <v>130</v>
      </c>
      <c r="BE130" s="197">
        <f>IF(N130="základní",J130,0)</f>
        <v>0</v>
      </c>
      <c r="BF130" s="197">
        <f>IF(N130="snížená",J130,0)</f>
        <v>0</v>
      </c>
      <c r="BG130" s="197">
        <f>IF(N130="zákl. přenesená",J130,0)</f>
        <v>0</v>
      </c>
      <c r="BH130" s="197">
        <f>IF(N130="sníž. přenesená",J130,0)</f>
        <v>0</v>
      </c>
      <c r="BI130" s="197">
        <f>IF(N130="nulová",J130,0)</f>
        <v>0</v>
      </c>
      <c r="BJ130" s="22" t="s">
        <v>10</v>
      </c>
      <c r="BK130" s="197">
        <f>ROUND(I130*H130,0)</f>
        <v>0</v>
      </c>
      <c r="BL130" s="22" t="s">
        <v>137</v>
      </c>
      <c r="BM130" s="22" t="s">
        <v>216</v>
      </c>
    </row>
    <row r="131" spans="2:65" s="1" customFormat="1" ht="378">
      <c r="B131" s="39"/>
      <c r="C131" s="61"/>
      <c r="D131" s="198" t="s">
        <v>139</v>
      </c>
      <c r="E131" s="61"/>
      <c r="F131" s="199" t="s">
        <v>217</v>
      </c>
      <c r="G131" s="61"/>
      <c r="H131" s="61"/>
      <c r="I131" s="156"/>
      <c r="J131" s="61"/>
      <c r="K131" s="61"/>
      <c r="L131" s="59"/>
      <c r="M131" s="200"/>
      <c r="N131" s="40"/>
      <c r="O131" s="40"/>
      <c r="P131" s="40"/>
      <c r="Q131" s="40"/>
      <c r="R131" s="40"/>
      <c r="S131" s="40"/>
      <c r="T131" s="76"/>
      <c r="AT131" s="22" t="s">
        <v>139</v>
      </c>
      <c r="AU131" s="22" t="s">
        <v>91</v>
      </c>
    </row>
    <row r="132" spans="2:65" s="1" customFormat="1" ht="31.5" customHeight="1">
      <c r="B132" s="39"/>
      <c r="C132" s="186" t="s">
        <v>218</v>
      </c>
      <c r="D132" s="186" t="s">
        <v>132</v>
      </c>
      <c r="E132" s="187" t="s">
        <v>219</v>
      </c>
      <c r="F132" s="188" t="s">
        <v>220</v>
      </c>
      <c r="G132" s="189" t="s">
        <v>178</v>
      </c>
      <c r="H132" s="190">
        <v>11.43</v>
      </c>
      <c r="I132" s="191"/>
      <c r="J132" s="192">
        <f>ROUND(I132*H132,0)</f>
        <v>0</v>
      </c>
      <c r="K132" s="188" t="s">
        <v>136</v>
      </c>
      <c r="L132" s="59"/>
      <c r="M132" s="193" t="s">
        <v>34</v>
      </c>
      <c r="N132" s="194" t="s">
        <v>51</v>
      </c>
      <c r="O132" s="40"/>
      <c r="P132" s="195">
        <f>O132*H132</f>
        <v>0</v>
      </c>
      <c r="Q132" s="195">
        <v>0</v>
      </c>
      <c r="R132" s="195">
        <f>Q132*H132</f>
        <v>0</v>
      </c>
      <c r="S132" s="195">
        <v>0</v>
      </c>
      <c r="T132" s="196">
        <f>S132*H132</f>
        <v>0</v>
      </c>
      <c r="AR132" s="22" t="s">
        <v>137</v>
      </c>
      <c r="AT132" s="22" t="s">
        <v>132</v>
      </c>
      <c r="AU132" s="22" t="s">
        <v>91</v>
      </c>
      <c r="AY132" s="22" t="s">
        <v>130</v>
      </c>
      <c r="BE132" s="197">
        <f>IF(N132="základní",J132,0)</f>
        <v>0</v>
      </c>
      <c r="BF132" s="197">
        <f>IF(N132="snížená",J132,0)</f>
        <v>0</v>
      </c>
      <c r="BG132" s="197">
        <f>IF(N132="zákl. přenesená",J132,0)</f>
        <v>0</v>
      </c>
      <c r="BH132" s="197">
        <f>IF(N132="sníž. přenesená",J132,0)</f>
        <v>0</v>
      </c>
      <c r="BI132" s="197">
        <f>IF(N132="nulová",J132,0)</f>
        <v>0</v>
      </c>
      <c r="BJ132" s="22" t="s">
        <v>10</v>
      </c>
      <c r="BK132" s="197">
        <f>ROUND(I132*H132,0)</f>
        <v>0</v>
      </c>
      <c r="BL132" s="22" t="s">
        <v>137</v>
      </c>
      <c r="BM132" s="22" t="s">
        <v>221</v>
      </c>
    </row>
    <row r="133" spans="2:65" s="1" customFormat="1" ht="229.5">
      <c r="B133" s="39"/>
      <c r="C133" s="61"/>
      <c r="D133" s="201" t="s">
        <v>139</v>
      </c>
      <c r="E133" s="61"/>
      <c r="F133" s="202" t="s">
        <v>222</v>
      </c>
      <c r="G133" s="61"/>
      <c r="H133" s="61"/>
      <c r="I133" s="156"/>
      <c r="J133" s="61"/>
      <c r="K133" s="61"/>
      <c r="L133" s="59"/>
      <c r="M133" s="200"/>
      <c r="N133" s="40"/>
      <c r="O133" s="40"/>
      <c r="P133" s="40"/>
      <c r="Q133" s="40"/>
      <c r="R133" s="40"/>
      <c r="S133" s="40"/>
      <c r="T133" s="76"/>
      <c r="AT133" s="22" t="s">
        <v>139</v>
      </c>
      <c r="AU133" s="22" t="s">
        <v>91</v>
      </c>
    </row>
    <row r="134" spans="2:65" s="11" customFormat="1" ht="13.5">
      <c r="B134" s="203"/>
      <c r="C134" s="204"/>
      <c r="D134" s="198" t="s">
        <v>146</v>
      </c>
      <c r="E134" s="205" t="s">
        <v>34</v>
      </c>
      <c r="F134" s="206" t="s">
        <v>223</v>
      </c>
      <c r="G134" s="204"/>
      <c r="H134" s="207">
        <v>11.43</v>
      </c>
      <c r="I134" s="208"/>
      <c r="J134" s="204"/>
      <c r="K134" s="204"/>
      <c r="L134" s="209"/>
      <c r="M134" s="210"/>
      <c r="N134" s="211"/>
      <c r="O134" s="211"/>
      <c r="P134" s="211"/>
      <c r="Q134" s="211"/>
      <c r="R134" s="211"/>
      <c r="S134" s="211"/>
      <c r="T134" s="212"/>
      <c r="AT134" s="213" t="s">
        <v>146</v>
      </c>
      <c r="AU134" s="213" t="s">
        <v>91</v>
      </c>
      <c r="AV134" s="11" t="s">
        <v>91</v>
      </c>
      <c r="AW134" s="11" t="s">
        <v>41</v>
      </c>
      <c r="AX134" s="11" t="s">
        <v>10</v>
      </c>
      <c r="AY134" s="213" t="s">
        <v>130</v>
      </c>
    </row>
    <row r="135" spans="2:65" s="1" customFormat="1" ht="31.5" customHeight="1">
      <c r="B135" s="39"/>
      <c r="C135" s="186" t="s">
        <v>224</v>
      </c>
      <c r="D135" s="186" t="s">
        <v>132</v>
      </c>
      <c r="E135" s="187" t="s">
        <v>225</v>
      </c>
      <c r="F135" s="188" t="s">
        <v>177</v>
      </c>
      <c r="G135" s="189" t="s">
        <v>178</v>
      </c>
      <c r="H135" s="190">
        <v>34.277000000000001</v>
      </c>
      <c r="I135" s="191"/>
      <c r="J135" s="192">
        <f>ROUND(I135*H135,0)</f>
        <v>0</v>
      </c>
      <c r="K135" s="188" t="s">
        <v>136</v>
      </c>
      <c r="L135" s="59"/>
      <c r="M135" s="193" t="s">
        <v>34</v>
      </c>
      <c r="N135" s="194" t="s">
        <v>51</v>
      </c>
      <c r="O135" s="40"/>
      <c r="P135" s="195">
        <f>O135*H135</f>
        <v>0</v>
      </c>
      <c r="Q135" s="195">
        <v>0</v>
      </c>
      <c r="R135" s="195">
        <f>Q135*H135</f>
        <v>0</v>
      </c>
      <c r="S135" s="195">
        <v>0</v>
      </c>
      <c r="T135" s="196">
        <f>S135*H135</f>
        <v>0</v>
      </c>
      <c r="AR135" s="22" t="s">
        <v>137</v>
      </c>
      <c r="AT135" s="22" t="s">
        <v>132</v>
      </c>
      <c r="AU135" s="22" t="s">
        <v>91</v>
      </c>
      <c r="AY135" s="22" t="s">
        <v>130</v>
      </c>
      <c r="BE135" s="197">
        <f>IF(N135="základní",J135,0)</f>
        <v>0</v>
      </c>
      <c r="BF135" s="197">
        <f>IF(N135="snížená",J135,0)</f>
        <v>0</v>
      </c>
      <c r="BG135" s="197">
        <f>IF(N135="zákl. přenesená",J135,0)</f>
        <v>0</v>
      </c>
      <c r="BH135" s="197">
        <f>IF(N135="sníž. přenesená",J135,0)</f>
        <v>0</v>
      </c>
      <c r="BI135" s="197">
        <f>IF(N135="nulová",J135,0)</f>
        <v>0</v>
      </c>
      <c r="BJ135" s="22" t="s">
        <v>10</v>
      </c>
      <c r="BK135" s="197">
        <f>ROUND(I135*H135,0)</f>
        <v>0</v>
      </c>
      <c r="BL135" s="22" t="s">
        <v>137</v>
      </c>
      <c r="BM135" s="22" t="s">
        <v>226</v>
      </c>
    </row>
    <row r="136" spans="2:65" s="1" customFormat="1" ht="108">
      <c r="B136" s="39"/>
      <c r="C136" s="61"/>
      <c r="D136" s="201" t="s">
        <v>139</v>
      </c>
      <c r="E136" s="61"/>
      <c r="F136" s="202" t="s">
        <v>180</v>
      </c>
      <c r="G136" s="61"/>
      <c r="H136" s="61"/>
      <c r="I136" s="156"/>
      <c r="J136" s="61"/>
      <c r="K136" s="61"/>
      <c r="L136" s="59"/>
      <c r="M136" s="200"/>
      <c r="N136" s="40"/>
      <c r="O136" s="40"/>
      <c r="P136" s="40"/>
      <c r="Q136" s="40"/>
      <c r="R136" s="40"/>
      <c r="S136" s="40"/>
      <c r="T136" s="76"/>
      <c r="AT136" s="22" t="s">
        <v>139</v>
      </c>
      <c r="AU136" s="22" t="s">
        <v>91</v>
      </c>
    </row>
    <row r="137" spans="2:65" s="11" customFormat="1" ht="13.5">
      <c r="B137" s="203"/>
      <c r="C137" s="204"/>
      <c r="D137" s="201" t="s">
        <v>146</v>
      </c>
      <c r="E137" s="214" t="s">
        <v>34</v>
      </c>
      <c r="F137" s="215" t="s">
        <v>227</v>
      </c>
      <c r="G137" s="204"/>
      <c r="H137" s="216">
        <v>19.501999999999999</v>
      </c>
      <c r="I137" s="208"/>
      <c r="J137" s="204"/>
      <c r="K137" s="204"/>
      <c r="L137" s="209"/>
      <c r="M137" s="210"/>
      <c r="N137" s="211"/>
      <c r="O137" s="211"/>
      <c r="P137" s="211"/>
      <c r="Q137" s="211"/>
      <c r="R137" s="211"/>
      <c r="S137" s="211"/>
      <c r="T137" s="212"/>
      <c r="AT137" s="213" t="s">
        <v>146</v>
      </c>
      <c r="AU137" s="213" t="s">
        <v>91</v>
      </c>
      <c r="AV137" s="11" t="s">
        <v>91</v>
      </c>
      <c r="AW137" s="11" t="s">
        <v>41</v>
      </c>
      <c r="AX137" s="11" t="s">
        <v>80</v>
      </c>
      <c r="AY137" s="213" t="s">
        <v>130</v>
      </c>
    </row>
    <row r="138" spans="2:65" s="11" customFormat="1" ht="13.5">
      <c r="B138" s="203"/>
      <c r="C138" s="204"/>
      <c r="D138" s="201" t="s">
        <v>146</v>
      </c>
      <c r="E138" s="214" t="s">
        <v>34</v>
      </c>
      <c r="F138" s="215" t="s">
        <v>228</v>
      </c>
      <c r="G138" s="204"/>
      <c r="H138" s="216">
        <v>8.7750000000000004</v>
      </c>
      <c r="I138" s="208"/>
      <c r="J138" s="204"/>
      <c r="K138" s="204"/>
      <c r="L138" s="209"/>
      <c r="M138" s="210"/>
      <c r="N138" s="211"/>
      <c r="O138" s="211"/>
      <c r="P138" s="211"/>
      <c r="Q138" s="211"/>
      <c r="R138" s="211"/>
      <c r="S138" s="211"/>
      <c r="T138" s="212"/>
      <c r="AT138" s="213" t="s">
        <v>146</v>
      </c>
      <c r="AU138" s="213" t="s">
        <v>91</v>
      </c>
      <c r="AV138" s="11" t="s">
        <v>91</v>
      </c>
      <c r="AW138" s="11" t="s">
        <v>41</v>
      </c>
      <c r="AX138" s="11" t="s">
        <v>80</v>
      </c>
      <c r="AY138" s="213" t="s">
        <v>130</v>
      </c>
    </row>
    <row r="139" spans="2:65" s="11" customFormat="1" ht="13.5">
      <c r="B139" s="203"/>
      <c r="C139" s="204"/>
      <c r="D139" s="201" t="s">
        <v>146</v>
      </c>
      <c r="E139" s="214" t="s">
        <v>34</v>
      </c>
      <c r="F139" s="215" t="s">
        <v>229</v>
      </c>
      <c r="G139" s="204"/>
      <c r="H139" s="216">
        <v>6</v>
      </c>
      <c r="I139" s="208"/>
      <c r="J139" s="204"/>
      <c r="K139" s="204"/>
      <c r="L139" s="209"/>
      <c r="M139" s="210"/>
      <c r="N139" s="211"/>
      <c r="O139" s="211"/>
      <c r="P139" s="211"/>
      <c r="Q139" s="211"/>
      <c r="R139" s="211"/>
      <c r="S139" s="211"/>
      <c r="T139" s="212"/>
      <c r="AT139" s="213" t="s">
        <v>146</v>
      </c>
      <c r="AU139" s="213" t="s">
        <v>91</v>
      </c>
      <c r="AV139" s="11" t="s">
        <v>91</v>
      </c>
      <c r="AW139" s="11" t="s">
        <v>41</v>
      </c>
      <c r="AX139" s="11" t="s">
        <v>80</v>
      </c>
      <c r="AY139" s="213" t="s">
        <v>130</v>
      </c>
    </row>
    <row r="140" spans="2:65" s="12" customFormat="1" ht="13.5">
      <c r="B140" s="217"/>
      <c r="C140" s="218"/>
      <c r="D140" s="198" t="s">
        <v>146</v>
      </c>
      <c r="E140" s="219" t="s">
        <v>34</v>
      </c>
      <c r="F140" s="220" t="s">
        <v>184</v>
      </c>
      <c r="G140" s="218"/>
      <c r="H140" s="221">
        <v>34.277000000000001</v>
      </c>
      <c r="I140" s="222"/>
      <c r="J140" s="218"/>
      <c r="K140" s="218"/>
      <c r="L140" s="223"/>
      <c r="M140" s="224"/>
      <c r="N140" s="225"/>
      <c r="O140" s="225"/>
      <c r="P140" s="225"/>
      <c r="Q140" s="225"/>
      <c r="R140" s="225"/>
      <c r="S140" s="225"/>
      <c r="T140" s="226"/>
      <c r="AT140" s="227" t="s">
        <v>146</v>
      </c>
      <c r="AU140" s="227" t="s">
        <v>91</v>
      </c>
      <c r="AV140" s="12" t="s">
        <v>137</v>
      </c>
      <c r="AW140" s="12" t="s">
        <v>41</v>
      </c>
      <c r="AX140" s="12" t="s">
        <v>10</v>
      </c>
      <c r="AY140" s="227" t="s">
        <v>130</v>
      </c>
    </row>
    <row r="141" spans="2:65" s="1" customFormat="1" ht="44.25" customHeight="1">
      <c r="B141" s="39"/>
      <c r="C141" s="186" t="s">
        <v>230</v>
      </c>
      <c r="D141" s="186" t="s">
        <v>132</v>
      </c>
      <c r="E141" s="187" t="s">
        <v>231</v>
      </c>
      <c r="F141" s="188" t="s">
        <v>186</v>
      </c>
      <c r="G141" s="189" t="s">
        <v>178</v>
      </c>
      <c r="H141" s="190">
        <v>34.277000000000001</v>
      </c>
      <c r="I141" s="191"/>
      <c r="J141" s="192">
        <f>ROUND(I141*H141,0)</f>
        <v>0</v>
      </c>
      <c r="K141" s="188" t="s">
        <v>136</v>
      </c>
      <c r="L141" s="59"/>
      <c r="M141" s="193" t="s">
        <v>34</v>
      </c>
      <c r="N141" s="194" t="s">
        <v>51</v>
      </c>
      <c r="O141" s="40"/>
      <c r="P141" s="195">
        <f>O141*H141</f>
        <v>0</v>
      </c>
      <c r="Q141" s="195">
        <v>0</v>
      </c>
      <c r="R141" s="195">
        <f>Q141*H141</f>
        <v>0</v>
      </c>
      <c r="S141" s="195">
        <v>0</v>
      </c>
      <c r="T141" s="196">
        <f>S141*H141</f>
        <v>0</v>
      </c>
      <c r="AR141" s="22" t="s">
        <v>137</v>
      </c>
      <c r="AT141" s="22" t="s">
        <v>132</v>
      </c>
      <c r="AU141" s="22" t="s">
        <v>91</v>
      </c>
      <c r="AY141" s="22" t="s">
        <v>130</v>
      </c>
      <c r="BE141" s="197">
        <f>IF(N141="základní",J141,0)</f>
        <v>0</v>
      </c>
      <c r="BF141" s="197">
        <f>IF(N141="snížená",J141,0)</f>
        <v>0</v>
      </c>
      <c r="BG141" s="197">
        <f>IF(N141="zákl. přenesená",J141,0)</f>
        <v>0</v>
      </c>
      <c r="BH141" s="197">
        <f>IF(N141="sníž. přenesená",J141,0)</f>
        <v>0</v>
      </c>
      <c r="BI141" s="197">
        <f>IF(N141="nulová",J141,0)</f>
        <v>0</v>
      </c>
      <c r="BJ141" s="22" t="s">
        <v>10</v>
      </c>
      <c r="BK141" s="197">
        <f>ROUND(I141*H141,0)</f>
        <v>0</v>
      </c>
      <c r="BL141" s="22" t="s">
        <v>137</v>
      </c>
      <c r="BM141" s="22" t="s">
        <v>232</v>
      </c>
    </row>
    <row r="142" spans="2:65" s="1" customFormat="1" ht="108">
      <c r="B142" s="39"/>
      <c r="C142" s="61"/>
      <c r="D142" s="198" t="s">
        <v>139</v>
      </c>
      <c r="E142" s="61"/>
      <c r="F142" s="199" t="s">
        <v>180</v>
      </c>
      <c r="G142" s="61"/>
      <c r="H142" s="61"/>
      <c r="I142" s="156"/>
      <c r="J142" s="61"/>
      <c r="K142" s="61"/>
      <c r="L142" s="59"/>
      <c r="M142" s="200"/>
      <c r="N142" s="40"/>
      <c r="O142" s="40"/>
      <c r="P142" s="40"/>
      <c r="Q142" s="40"/>
      <c r="R142" s="40"/>
      <c r="S142" s="40"/>
      <c r="T142" s="76"/>
      <c r="AT142" s="22" t="s">
        <v>139</v>
      </c>
      <c r="AU142" s="22" t="s">
        <v>91</v>
      </c>
    </row>
    <row r="143" spans="2:65" s="1" customFormat="1" ht="44.25" customHeight="1">
      <c r="B143" s="39"/>
      <c r="C143" s="186" t="s">
        <v>233</v>
      </c>
      <c r="D143" s="186" t="s">
        <v>132</v>
      </c>
      <c r="E143" s="187" t="s">
        <v>234</v>
      </c>
      <c r="F143" s="188" t="s">
        <v>235</v>
      </c>
      <c r="G143" s="189" t="s">
        <v>178</v>
      </c>
      <c r="H143" s="190">
        <v>2.5</v>
      </c>
      <c r="I143" s="191"/>
      <c r="J143" s="192">
        <f>ROUND(I143*H143,0)</f>
        <v>0</v>
      </c>
      <c r="K143" s="188" t="s">
        <v>136</v>
      </c>
      <c r="L143" s="59"/>
      <c r="M143" s="193" t="s">
        <v>34</v>
      </c>
      <c r="N143" s="194" t="s">
        <v>51</v>
      </c>
      <c r="O143" s="40"/>
      <c r="P143" s="195">
        <f>O143*H143</f>
        <v>0</v>
      </c>
      <c r="Q143" s="195">
        <v>0</v>
      </c>
      <c r="R143" s="195">
        <f>Q143*H143</f>
        <v>0</v>
      </c>
      <c r="S143" s="195">
        <v>0</v>
      </c>
      <c r="T143" s="196">
        <f>S143*H143</f>
        <v>0</v>
      </c>
      <c r="AR143" s="22" t="s">
        <v>137</v>
      </c>
      <c r="AT143" s="22" t="s">
        <v>132</v>
      </c>
      <c r="AU143" s="22" t="s">
        <v>91</v>
      </c>
      <c r="AY143" s="22" t="s">
        <v>130</v>
      </c>
      <c r="BE143" s="197">
        <f>IF(N143="základní",J143,0)</f>
        <v>0</v>
      </c>
      <c r="BF143" s="197">
        <f>IF(N143="snížená",J143,0)</f>
        <v>0</v>
      </c>
      <c r="BG143" s="197">
        <f>IF(N143="zákl. přenesená",J143,0)</f>
        <v>0</v>
      </c>
      <c r="BH143" s="197">
        <f>IF(N143="sníž. přenesená",J143,0)</f>
        <v>0</v>
      </c>
      <c r="BI143" s="197">
        <f>IF(N143="nulová",J143,0)</f>
        <v>0</v>
      </c>
      <c r="BJ143" s="22" t="s">
        <v>10</v>
      </c>
      <c r="BK143" s="197">
        <f>ROUND(I143*H143,0)</f>
        <v>0</v>
      </c>
      <c r="BL143" s="22" t="s">
        <v>137</v>
      </c>
      <c r="BM143" s="22" t="s">
        <v>236</v>
      </c>
    </row>
    <row r="144" spans="2:65" s="1" customFormat="1" ht="54">
      <c r="B144" s="39"/>
      <c r="C144" s="61"/>
      <c r="D144" s="201" t="s">
        <v>139</v>
      </c>
      <c r="E144" s="61"/>
      <c r="F144" s="202" t="s">
        <v>237</v>
      </c>
      <c r="G144" s="61"/>
      <c r="H144" s="61"/>
      <c r="I144" s="156"/>
      <c r="J144" s="61"/>
      <c r="K144" s="61"/>
      <c r="L144" s="59"/>
      <c r="M144" s="200"/>
      <c r="N144" s="40"/>
      <c r="O144" s="40"/>
      <c r="P144" s="40"/>
      <c r="Q144" s="40"/>
      <c r="R144" s="40"/>
      <c r="S144" s="40"/>
      <c r="T144" s="76"/>
      <c r="AT144" s="22" t="s">
        <v>139</v>
      </c>
      <c r="AU144" s="22" t="s">
        <v>91</v>
      </c>
    </row>
    <row r="145" spans="2:65" s="11" customFormat="1" ht="13.5">
      <c r="B145" s="203"/>
      <c r="C145" s="204"/>
      <c r="D145" s="198" t="s">
        <v>146</v>
      </c>
      <c r="E145" s="205" t="s">
        <v>34</v>
      </c>
      <c r="F145" s="206" t="s">
        <v>238</v>
      </c>
      <c r="G145" s="204"/>
      <c r="H145" s="207">
        <v>2.5</v>
      </c>
      <c r="I145" s="208"/>
      <c r="J145" s="204"/>
      <c r="K145" s="204"/>
      <c r="L145" s="209"/>
      <c r="M145" s="210"/>
      <c r="N145" s="211"/>
      <c r="O145" s="211"/>
      <c r="P145" s="211"/>
      <c r="Q145" s="211"/>
      <c r="R145" s="211"/>
      <c r="S145" s="211"/>
      <c r="T145" s="212"/>
      <c r="AT145" s="213" t="s">
        <v>146</v>
      </c>
      <c r="AU145" s="213" t="s">
        <v>91</v>
      </c>
      <c r="AV145" s="11" t="s">
        <v>91</v>
      </c>
      <c r="AW145" s="11" t="s">
        <v>41</v>
      </c>
      <c r="AX145" s="11" t="s">
        <v>10</v>
      </c>
      <c r="AY145" s="213" t="s">
        <v>130</v>
      </c>
    </row>
    <row r="146" spans="2:65" s="1" customFormat="1" ht="44.25" customHeight="1">
      <c r="B146" s="39"/>
      <c r="C146" s="186" t="s">
        <v>9</v>
      </c>
      <c r="D146" s="186" t="s">
        <v>132</v>
      </c>
      <c r="E146" s="187" t="s">
        <v>239</v>
      </c>
      <c r="F146" s="188" t="s">
        <v>240</v>
      </c>
      <c r="G146" s="189" t="s">
        <v>178</v>
      </c>
      <c r="H146" s="190">
        <v>2.5</v>
      </c>
      <c r="I146" s="191"/>
      <c r="J146" s="192">
        <f>ROUND(I146*H146,0)</f>
        <v>0</v>
      </c>
      <c r="K146" s="188" t="s">
        <v>136</v>
      </c>
      <c r="L146" s="59"/>
      <c r="M146" s="193" t="s">
        <v>34</v>
      </c>
      <c r="N146" s="194" t="s">
        <v>51</v>
      </c>
      <c r="O146" s="40"/>
      <c r="P146" s="195">
        <f>O146*H146</f>
        <v>0</v>
      </c>
      <c r="Q146" s="195">
        <v>0</v>
      </c>
      <c r="R146" s="195">
        <f>Q146*H146</f>
        <v>0</v>
      </c>
      <c r="S146" s="195">
        <v>0</v>
      </c>
      <c r="T146" s="196">
        <f>S146*H146</f>
        <v>0</v>
      </c>
      <c r="AR146" s="22" t="s">
        <v>137</v>
      </c>
      <c r="AT146" s="22" t="s">
        <v>132</v>
      </c>
      <c r="AU146" s="22" t="s">
        <v>91</v>
      </c>
      <c r="AY146" s="22" t="s">
        <v>130</v>
      </c>
      <c r="BE146" s="197">
        <f>IF(N146="základní",J146,0)</f>
        <v>0</v>
      </c>
      <c r="BF146" s="197">
        <f>IF(N146="snížená",J146,0)</f>
        <v>0</v>
      </c>
      <c r="BG146" s="197">
        <f>IF(N146="zákl. přenesená",J146,0)</f>
        <v>0</v>
      </c>
      <c r="BH146" s="197">
        <f>IF(N146="sníž. přenesená",J146,0)</f>
        <v>0</v>
      </c>
      <c r="BI146" s="197">
        <f>IF(N146="nulová",J146,0)</f>
        <v>0</v>
      </c>
      <c r="BJ146" s="22" t="s">
        <v>10</v>
      </c>
      <c r="BK146" s="197">
        <f>ROUND(I146*H146,0)</f>
        <v>0</v>
      </c>
      <c r="BL146" s="22" t="s">
        <v>137</v>
      </c>
      <c r="BM146" s="22" t="s">
        <v>241</v>
      </c>
    </row>
    <row r="147" spans="2:65" s="1" customFormat="1" ht="54">
      <c r="B147" s="39"/>
      <c r="C147" s="61"/>
      <c r="D147" s="198" t="s">
        <v>139</v>
      </c>
      <c r="E147" s="61"/>
      <c r="F147" s="199" t="s">
        <v>237</v>
      </c>
      <c r="G147" s="61"/>
      <c r="H147" s="61"/>
      <c r="I147" s="156"/>
      <c r="J147" s="61"/>
      <c r="K147" s="61"/>
      <c r="L147" s="59"/>
      <c r="M147" s="200"/>
      <c r="N147" s="40"/>
      <c r="O147" s="40"/>
      <c r="P147" s="40"/>
      <c r="Q147" s="40"/>
      <c r="R147" s="40"/>
      <c r="S147" s="40"/>
      <c r="T147" s="76"/>
      <c r="AT147" s="22" t="s">
        <v>139</v>
      </c>
      <c r="AU147" s="22" t="s">
        <v>91</v>
      </c>
    </row>
    <row r="148" spans="2:65" s="1" customFormat="1" ht="44.25" customHeight="1">
      <c r="B148" s="39"/>
      <c r="C148" s="186" t="s">
        <v>242</v>
      </c>
      <c r="D148" s="186" t="s">
        <v>132</v>
      </c>
      <c r="E148" s="187" t="s">
        <v>243</v>
      </c>
      <c r="F148" s="188" t="s">
        <v>190</v>
      </c>
      <c r="G148" s="189" t="s">
        <v>178</v>
      </c>
      <c r="H148" s="190">
        <v>36.777000000000001</v>
      </c>
      <c r="I148" s="191"/>
      <c r="J148" s="192">
        <f>ROUND(I148*H148,0)</f>
        <v>0</v>
      </c>
      <c r="K148" s="188" t="s">
        <v>136</v>
      </c>
      <c r="L148" s="59"/>
      <c r="M148" s="193" t="s">
        <v>34</v>
      </c>
      <c r="N148" s="194" t="s">
        <v>51</v>
      </c>
      <c r="O148" s="40"/>
      <c r="P148" s="195">
        <f>O148*H148</f>
        <v>0</v>
      </c>
      <c r="Q148" s="195">
        <v>0</v>
      </c>
      <c r="R148" s="195">
        <f>Q148*H148</f>
        <v>0</v>
      </c>
      <c r="S148" s="195">
        <v>0</v>
      </c>
      <c r="T148" s="196">
        <f>S148*H148</f>
        <v>0</v>
      </c>
      <c r="AR148" s="22" t="s">
        <v>137</v>
      </c>
      <c r="AT148" s="22" t="s">
        <v>132</v>
      </c>
      <c r="AU148" s="22" t="s">
        <v>91</v>
      </c>
      <c r="AY148" s="22" t="s">
        <v>130</v>
      </c>
      <c r="BE148" s="197">
        <f>IF(N148="základní",J148,0)</f>
        <v>0</v>
      </c>
      <c r="BF148" s="197">
        <f>IF(N148="snížená",J148,0)</f>
        <v>0</v>
      </c>
      <c r="BG148" s="197">
        <f>IF(N148="zákl. přenesená",J148,0)</f>
        <v>0</v>
      </c>
      <c r="BH148" s="197">
        <f>IF(N148="sníž. přenesená",J148,0)</f>
        <v>0</v>
      </c>
      <c r="BI148" s="197">
        <f>IF(N148="nulová",J148,0)</f>
        <v>0</v>
      </c>
      <c r="BJ148" s="22" t="s">
        <v>10</v>
      </c>
      <c r="BK148" s="197">
        <f>ROUND(I148*H148,0)</f>
        <v>0</v>
      </c>
      <c r="BL148" s="22" t="s">
        <v>137</v>
      </c>
      <c r="BM148" s="22" t="s">
        <v>244</v>
      </c>
    </row>
    <row r="149" spans="2:65" s="1" customFormat="1" ht="189">
      <c r="B149" s="39"/>
      <c r="C149" s="61"/>
      <c r="D149" s="201" t="s">
        <v>139</v>
      </c>
      <c r="E149" s="61"/>
      <c r="F149" s="202" t="s">
        <v>192</v>
      </c>
      <c r="G149" s="61"/>
      <c r="H149" s="61"/>
      <c r="I149" s="156"/>
      <c r="J149" s="61"/>
      <c r="K149" s="61"/>
      <c r="L149" s="59"/>
      <c r="M149" s="200"/>
      <c r="N149" s="40"/>
      <c r="O149" s="40"/>
      <c r="P149" s="40"/>
      <c r="Q149" s="40"/>
      <c r="R149" s="40"/>
      <c r="S149" s="40"/>
      <c r="T149" s="76"/>
      <c r="AT149" s="22" t="s">
        <v>139</v>
      </c>
      <c r="AU149" s="22" t="s">
        <v>91</v>
      </c>
    </row>
    <row r="150" spans="2:65" s="11" customFormat="1" ht="13.5">
      <c r="B150" s="203"/>
      <c r="C150" s="204"/>
      <c r="D150" s="198" t="s">
        <v>146</v>
      </c>
      <c r="E150" s="205" t="s">
        <v>34</v>
      </c>
      <c r="F150" s="206" t="s">
        <v>245</v>
      </c>
      <c r="G150" s="204"/>
      <c r="H150" s="207">
        <v>36.777000000000001</v>
      </c>
      <c r="I150" s="208"/>
      <c r="J150" s="204"/>
      <c r="K150" s="204"/>
      <c r="L150" s="209"/>
      <c r="M150" s="210"/>
      <c r="N150" s="211"/>
      <c r="O150" s="211"/>
      <c r="P150" s="211"/>
      <c r="Q150" s="211"/>
      <c r="R150" s="211"/>
      <c r="S150" s="211"/>
      <c r="T150" s="212"/>
      <c r="AT150" s="213" t="s">
        <v>146</v>
      </c>
      <c r="AU150" s="213" t="s">
        <v>91</v>
      </c>
      <c r="AV150" s="11" t="s">
        <v>91</v>
      </c>
      <c r="AW150" s="11" t="s">
        <v>41</v>
      </c>
      <c r="AX150" s="11" t="s">
        <v>10</v>
      </c>
      <c r="AY150" s="213" t="s">
        <v>130</v>
      </c>
    </row>
    <row r="151" spans="2:65" s="1" customFormat="1" ht="44.25" customHeight="1">
      <c r="B151" s="39"/>
      <c r="C151" s="186" t="s">
        <v>246</v>
      </c>
      <c r="D151" s="186" t="s">
        <v>132</v>
      </c>
      <c r="E151" s="187" t="s">
        <v>247</v>
      </c>
      <c r="F151" s="188" t="s">
        <v>248</v>
      </c>
      <c r="G151" s="189" t="s">
        <v>178</v>
      </c>
      <c r="H151" s="190">
        <v>11.43</v>
      </c>
      <c r="I151" s="191"/>
      <c r="J151" s="192">
        <f>ROUND(I151*H151,0)</f>
        <v>0</v>
      </c>
      <c r="K151" s="188" t="s">
        <v>136</v>
      </c>
      <c r="L151" s="59"/>
      <c r="M151" s="193" t="s">
        <v>34</v>
      </c>
      <c r="N151" s="194" t="s">
        <v>51</v>
      </c>
      <c r="O151" s="40"/>
      <c r="P151" s="195">
        <f>O151*H151</f>
        <v>0</v>
      </c>
      <c r="Q151" s="195">
        <v>0</v>
      </c>
      <c r="R151" s="195">
        <f>Q151*H151</f>
        <v>0</v>
      </c>
      <c r="S151" s="195">
        <v>0</v>
      </c>
      <c r="T151" s="196">
        <f>S151*H151</f>
        <v>0</v>
      </c>
      <c r="AR151" s="22" t="s">
        <v>137</v>
      </c>
      <c r="AT151" s="22" t="s">
        <v>132</v>
      </c>
      <c r="AU151" s="22" t="s">
        <v>91</v>
      </c>
      <c r="AY151" s="22" t="s">
        <v>130</v>
      </c>
      <c r="BE151" s="197">
        <f>IF(N151="základní",J151,0)</f>
        <v>0</v>
      </c>
      <c r="BF151" s="197">
        <f>IF(N151="snížená",J151,0)</f>
        <v>0</v>
      </c>
      <c r="BG151" s="197">
        <f>IF(N151="zákl. přenesená",J151,0)</f>
        <v>0</v>
      </c>
      <c r="BH151" s="197">
        <f>IF(N151="sníž. přenesená",J151,0)</f>
        <v>0</v>
      </c>
      <c r="BI151" s="197">
        <f>IF(N151="nulová",J151,0)</f>
        <v>0</v>
      </c>
      <c r="BJ151" s="22" t="s">
        <v>10</v>
      </c>
      <c r="BK151" s="197">
        <f>ROUND(I151*H151,0)</f>
        <v>0</v>
      </c>
      <c r="BL151" s="22" t="s">
        <v>137</v>
      </c>
      <c r="BM151" s="22" t="s">
        <v>249</v>
      </c>
    </row>
    <row r="152" spans="2:65" s="1" customFormat="1" ht="189">
      <c r="B152" s="39"/>
      <c r="C152" s="61"/>
      <c r="D152" s="201" t="s">
        <v>139</v>
      </c>
      <c r="E152" s="61"/>
      <c r="F152" s="202" t="s">
        <v>192</v>
      </c>
      <c r="G152" s="61"/>
      <c r="H152" s="61"/>
      <c r="I152" s="156"/>
      <c r="J152" s="61"/>
      <c r="K152" s="61"/>
      <c r="L152" s="59"/>
      <c r="M152" s="200"/>
      <c r="N152" s="40"/>
      <c r="O152" s="40"/>
      <c r="P152" s="40"/>
      <c r="Q152" s="40"/>
      <c r="R152" s="40"/>
      <c r="S152" s="40"/>
      <c r="T152" s="76"/>
      <c r="AT152" s="22" t="s">
        <v>139</v>
      </c>
      <c r="AU152" s="22" t="s">
        <v>91</v>
      </c>
    </row>
    <row r="153" spans="2:65" s="11" customFormat="1" ht="13.5">
      <c r="B153" s="203"/>
      <c r="C153" s="204"/>
      <c r="D153" s="198" t="s">
        <v>146</v>
      </c>
      <c r="E153" s="205" t="s">
        <v>34</v>
      </c>
      <c r="F153" s="206" t="s">
        <v>250</v>
      </c>
      <c r="G153" s="204"/>
      <c r="H153" s="207">
        <v>11.43</v>
      </c>
      <c r="I153" s="208"/>
      <c r="J153" s="204"/>
      <c r="K153" s="204"/>
      <c r="L153" s="209"/>
      <c r="M153" s="210"/>
      <c r="N153" s="211"/>
      <c r="O153" s="211"/>
      <c r="P153" s="211"/>
      <c r="Q153" s="211"/>
      <c r="R153" s="211"/>
      <c r="S153" s="211"/>
      <c r="T153" s="212"/>
      <c r="AT153" s="213" t="s">
        <v>146</v>
      </c>
      <c r="AU153" s="213" t="s">
        <v>91</v>
      </c>
      <c r="AV153" s="11" t="s">
        <v>91</v>
      </c>
      <c r="AW153" s="11" t="s">
        <v>41</v>
      </c>
      <c r="AX153" s="11" t="s">
        <v>10</v>
      </c>
      <c r="AY153" s="213" t="s">
        <v>130</v>
      </c>
    </row>
    <row r="154" spans="2:65" s="1" customFormat="1" ht="44.25" customHeight="1">
      <c r="B154" s="39"/>
      <c r="C154" s="186" t="s">
        <v>251</v>
      </c>
      <c r="D154" s="186" t="s">
        <v>132</v>
      </c>
      <c r="E154" s="187" t="s">
        <v>252</v>
      </c>
      <c r="F154" s="188" t="s">
        <v>195</v>
      </c>
      <c r="G154" s="189" t="s">
        <v>178</v>
      </c>
      <c r="H154" s="190">
        <v>1029.7560000000001</v>
      </c>
      <c r="I154" s="191"/>
      <c r="J154" s="192">
        <f>ROUND(I154*H154,0)</f>
        <v>0</v>
      </c>
      <c r="K154" s="188" t="s">
        <v>136</v>
      </c>
      <c r="L154" s="59"/>
      <c r="M154" s="193" t="s">
        <v>34</v>
      </c>
      <c r="N154" s="194" t="s">
        <v>51</v>
      </c>
      <c r="O154" s="40"/>
      <c r="P154" s="195">
        <f>O154*H154</f>
        <v>0</v>
      </c>
      <c r="Q154" s="195">
        <v>0</v>
      </c>
      <c r="R154" s="195">
        <f>Q154*H154</f>
        <v>0</v>
      </c>
      <c r="S154" s="195">
        <v>0</v>
      </c>
      <c r="T154" s="196">
        <f>S154*H154</f>
        <v>0</v>
      </c>
      <c r="AR154" s="22" t="s">
        <v>137</v>
      </c>
      <c r="AT154" s="22" t="s">
        <v>132</v>
      </c>
      <c r="AU154" s="22" t="s">
        <v>91</v>
      </c>
      <c r="AY154" s="22" t="s">
        <v>130</v>
      </c>
      <c r="BE154" s="197">
        <f>IF(N154="základní",J154,0)</f>
        <v>0</v>
      </c>
      <c r="BF154" s="197">
        <f>IF(N154="snížená",J154,0)</f>
        <v>0</v>
      </c>
      <c r="BG154" s="197">
        <f>IF(N154="zákl. přenesená",J154,0)</f>
        <v>0</v>
      </c>
      <c r="BH154" s="197">
        <f>IF(N154="sníž. přenesená",J154,0)</f>
        <v>0</v>
      </c>
      <c r="BI154" s="197">
        <f>IF(N154="nulová",J154,0)</f>
        <v>0</v>
      </c>
      <c r="BJ154" s="22" t="s">
        <v>10</v>
      </c>
      <c r="BK154" s="197">
        <f>ROUND(I154*H154,0)</f>
        <v>0</v>
      </c>
      <c r="BL154" s="22" t="s">
        <v>137</v>
      </c>
      <c r="BM154" s="22" t="s">
        <v>253</v>
      </c>
    </row>
    <row r="155" spans="2:65" s="1" customFormat="1" ht="189">
      <c r="B155" s="39"/>
      <c r="C155" s="61"/>
      <c r="D155" s="201" t="s">
        <v>139</v>
      </c>
      <c r="E155" s="61"/>
      <c r="F155" s="202" t="s">
        <v>192</v>
      </c>
      <c r="G155" s="61"/>
      <c r="H155" s="61"/>
      <c r="I155" s="156"/>
      <c r="J155" s="61"/>
      <c r="K155" s="61"/>
      <c r="L155" s="59"/>
      <c r="M155" s="200"/>
      <c r="N155" s="40"/>
      <c r="O155" s="40"/>
      <c r="P155" s="40"/>
      <c r="Q155" s="40"/>
      <c r="R155" s="40"/>
      <c r="S155" s="40"/>
      <c r="T155" s="76"/>
      <c r="AT155" s="22" t="s">
        <v>139</v>
      </c>
      <c r="AU155" s="22" t="s">
        <v>91</v>
      </c>
    </row>
    <row r="156" spans="2:65" s="11" customFormat="1" ht="13.5">
      <c r="B156" s="203"/>
      <c r="C156" s="204"/>
      <c r="D156" s="198" t="s">
        <v>146</v>
      </c>
      <c r="E156" s="204"/>
      <c r="F156" s="206" t="s">
        <v>254</v>
      </c>
      <c r="G156" s="204"/>
      <c r="H156" s="207">
        <v>1029.7560000000001</v>
      </c>
      <c r="I156" s="208"/>
      <c r="J156" s="204"/>
      <c r="K156" s="204"/>
      <c r="L156" s="209"/>
      <c r="M156" s="210"/>
      <c r="N156" s="211"/>
      <c r="O156" s="211"/>
      <c r="P156" s="211"/>
      <c r="Q156" s="211"/>
      <c r="R156" s="211"/>
      <c r="S156" s="211"/>
      <c r="T156" s="212"/>
      <c r="AT156" s="213" t="s">
        <v>146</v>
      </c>
      <c r="AU156" s="213" t="s">
        <v>91</v>
      </c>
      <c r="AV156" s="11" t="s">
        <v>91</v>
      </c>
      <c r="AW156" s="11" t="s">
        <v>6</v>
      </c>
      <c r="AX156" s="11" t="s">
        <v>10</v>
      </c>
      <c r="AY156" s="213" t="s">
        <v>130</v>
      </c>
    </row>
    <row r="157" spans="2:65" s="1" customFormat="1" ht="31.5" customHeight="1">
      <c r="B157" s="39"/>
      <c r="C157" s="186" t="s">
        <v>255</v>
      </c>
      <c r="D157" s="186" t="s">
        <v>132</v>
      </c>
      <c r="E157" s="187" t="s">
        <v>256</v>
      </c>
      <c r="F157" s="188" t="s">
        <v>200</v>
      </c>
      <c r="G157" s="189" t="s">
        <v>178</v>
      </c>
      <c r="H157" s="190">
        <v>48.207000000000001</v>
      </c>
      <c r="I157" s="191"/>
      <c r="J157" s="192">
        <f>ROUND(I157*H157,0)</f>
        <v>0</v>
      </c>
      <c r="K157" s="188" t="s">
        <v>136</v>
      </c>
      <c r="L157" s="59"/>
      <c r="M157" s="193" t="s">
        <v>34</v>
      </c>
      <c r="N157" s="194" t="s">
        <v>51</v>
      </c>
      <c r="O157" s="40"/>
      <c r="P157" s="195">
        <f>O157*H157</f>
        <v>0</v>
      </c>
      <c r="Q157" s="195">
        <v>0</v>
      </c>
      <c r="R157" s="195">
        <f>Q157*H157</f>
        <v>0</v>
      </c>
      <c r="S157" s="195">
        <v>0</v>
      </c>
      <c r="T157" s="196">
        <f>S157*H157</f>
        <v>0</v>
      </c>
      <c r="AR157" s="22" t="s">
        <v>137</v>
      </c>
      <c r="AT157" s="22" t="s">
        <v>132</v>
      </c>
      <c r="AU157" s="22" t="s">
        <v>91</v>
      </c>
      <c r="AY157" s="22" t="s">
        <v>130</v>
      </c>
      <c r="BE157" s="197">
        <f>IF(N157="základní",J157,0)</f>
        <v>0</v>
      </c>
      <c r="BF157" s="197">
        <f>IF(N157="snížená",J157,0)</f>
        <v>0</v>
      </c>
      <c r="BG157" s="197">
        <f>IF(N157="zákl. přenesená",J157,0)</f>
        <v>0</v>
      </c>
      <c r="BH157" s="197">
        <f>IF(N157="sníž. přenesená",J157,0)</f>
        <v>0</v>
      </c>
      <c r="BI157" s="197">
        <f>IF(N157="nulová",J157,0)</f>
        <v>0</v>
      </c>
      <c r="BJ157" s="22" t="s">
        <v>10</v>
      </c>
      <c r="BK157" s="197">
        <f>ROUND(I157*H157,0)</f>
        <v>0</v>
      </c>
      <c r="BL157" s="22" t="s">
        <v>137</v>
      </c>
      <c r="BM157" s="22" t="s">
        <v>257</v>
      </c>
    </row>
    <row r="158" spans="2:65" s="1" customFormat="1" ht="148.5">
      <c r="B158" s="39"/>
      <c r="C158" s="61"/>
      <c r="D158" s="201" t="s">
        <v>139</v>
      </c>
      <c r="E158" s="61"/>
      <c r="F158" s="202" t="s">
        <v>202</v>
      </c>
      <c r="G158" s="61"/>
      <c r="H158" s="61"/>
      <c r="I158" s="156"/>
      <c r="J158" s="61"/>
      <c r="K158" s="61"/>
      <c r="L158" s="59"/>
      <c r="M158" s="200"/>
      <c r="N158" s="40"/>
      <c r="O158" s="40"/>
      <c r="P158" s="40"/>
      <c r="Q158" s="40"/>
      <c r="R158" s="40"/>
      <c r="S158" s="40"/>
      <c r="T158" s="76"/>
      <c r="AT158" s="22" t="s">
        <v>139</v>
      </c>
      <c r="AU158" s="22" t="s">
        <v>91</v>
      </c>
    </row>
    <row r="159" spans="2:65" s="11" customFormat="1" ht="13.5">
      <c r="B159" s="203"/>
      <c r="C159" s="204"/>
      <c r="D159" s="201" t="s">
        <v>146</v>
      </c>
      <c r="E159" s="214" t="s">
        <v>34</v>
      </c>
      <c r="F159" s="215" t="s">
        <v>258</v>
      </c>
      <c r="G159" s="204"/>
      <c r="H159" s="216">
        <v>36.777000000000001</v>
      </c>
      <c r="I159" s="208"/>
      <c r="J159" s="204"/>
      <c r="K159" s="204"/>
      <c r="L159" s="209"/>
      <c r="M159" s="210"/>
      <c r="N159" s="211"/>
      <c r="O159" s="211"/>
      <c r="P159" s="211"/>
      <c r="Q159" s="211"/>
      <c r="R159" s="211"/>
      <c r="S159" s="211"/>
      <c r="T159" s="212"/>
      <c r="AT159" s="213" t="s">
        <v>146</v>
      </c>
      <c r="AU159" s="213" t="s">
        <v>91</v>
      </c>
      <c r="AV159" s="11" t="s">
        <v>91</v>
      </c>
      <c r="AW159" s="11" t="s">
        <v>41</v>
      </c>
      <c r="AX159" s="11" t="s">
        <v>80</v>
      </c>
      <c r="AY159" s="213" t="s">
        <v>130</v>
      </c>
    </row>
    <row r="160" spans="2:65" s="11" customFormat="1" ht="13.5">
      <c r="B160" s="203"/>
      <c r="C160" s="204"/>
      <c r="D160" s="201" t="s">
        <v>146</v>
      </c>
      <c r="E160" s="214" t="s">
        <v>34</v>
      </c>
      <c r="F160" s="215" t="s">
        <v>250</v>
      </c>
      <c r="G160" s="204"/>
      <c r="H160" s="216">
        <v>11.43</v>
      </c>
      <c r="I160" s="208"/>
      <c r="J160" s="204"/>
      <c r="K160" s="204"/>
      <c r="L160" s="209"/>
      <c r="M160" s="210"/>
      <c r="N160" s="211"/>
      <c r="O160" s="211"/>
      <c r="P160" s="211"/>
      <c r="Q160" s="211"/>
      <c r="R160" s="211"/>
      <c r="S160" s="211"/>
      <c r="T160" s="212"/>
      <c r="AT160" s="213" t="s">
        <v>146</v>
      </c>
      <c r="AU160" s="213" t="s">
        <v>91</v>
      </c>
      <c r="AV160" s="11" t="s">
        <v>91</v>
      </c>
      <c r="AW160" s="11" t="s">
        <v>41</v>
      </c>
      <c r="AX160" s="11" t="s">
        <v>80</v>
      </c>
      <c r="AY160" s="213" t="s">
        <v>130</v>
      </c>
    </row>
    <row r="161" spans="2:65" s="12" customFormat="1" ht="13.5">
      <c r="B161" s="217"/>
      <c r="C161" s="218"/>
      <c r="D161" s="198" t="s">
        <v>146</v>
      </c>
      <c r="E161" s="219" t="s">
        <v>34</v>
      </c>
      <c r="F161" s="220" t="s">
        <v>184</v>
      </c>
      <c r="G161" s="218"/>
      <c r="H161" s="221">
        <v>48.207000000000001</v>
      </c>
      <c r="I161" s="222"/>
      <c r="J161" s="218"/>
      <c r="K161" s="218"/>
      <c r="L161" s="223"/>
      <c r="M161" s="224"/>
      <c r="N161" s="225"/>
      <c r="O161" s="225"/>
      <c r="P161" s="225"/>
      <c r="Q161" s="225"/>
      <c r="R161" s="225"/>
      <c r="S161" s="225"/>
      <c r="T161" s="226"/>
      <c r="AT161" s="227" t="s">
        <v>146</v>
      </c>
      <c r="AU161" s="227" t="s">
        <v>91</v>
      </c>
      <c r="AV161" s="12" t="s">
        <v>137</v>
      </c>
      <c r="AW161" s="12" t="s">
        <v>41</v>
      </c>
      <c r="AX161" s="12" t="s">
        <v>10</v>
      </c>
      <c r="AY161" s="227" t="s">
        <v>130</v>
      </c>
    </row>
    <row r="162" spans="2:65" s="1" customFormat="1" ht="44.25" customHeight="1">
      <c r="B162" s="39"/>
      <c r="C162" s="186" t="s">
        <v>259</v>
      </c>
      <c r="D162" s="186" t="s">
        <v>132</v>
      </c>
      <c r="E162" s="187" t="s">
        <v>260</v>
      </c>
      <c r="F162" s="188" t="s">
        <v>261</v>
      </c>
      <c r="G162" s="189" t="s">
        <v>178</v>
      </c>
      <c r="H162" s="190">
        <v>3</v>
      </c>
      <c r="I162" s="191"/>
      <c r="J162" s="192">
        <f>ROUND(I162*H162,0)</f>
        <v>0</v>
      </c>
      <c r="K162" s="188" t="s">
        <v>136</v>
      </c>
      <c r="L162" s="59"/>
      <c r="M162" s="193" t="s">
        <v>34</v>
      </c>
      <c r="N162" s="194" t="s">
        <v>51</v>
      </c>
      <c r="O162" s="40"/>
      <c r="P162" s="195">
        <f>O162*H162</f>
        <v>0</v>
      </c>
      <c r="Q162" s="195">
        <v>0</v>
      </c>
      <c r="R162" s="195">
        <f>Q162*H162</f>
        <v>0</v>
      </c>
      <c r="S162" s="195">
        <v>0</v>
      </c>
      <c r="T162" s="196">
        <f>S162*H162</f>
        <v>0</v>
      </c>
      <c r="AR162" s="22" t="s">
        <v>137</v>
      </c>
      <c r="AT162" s="22" t="s">
        <v>132</v>
      </c>
      <c r="AU162" s="22" t="s">
        <v>91</v>
      </c>
      <c r="AY162" s="22" t="s">
        <v>130</v>
      </c>
      <c r="BE162" s="197">
        <f>IF(N162="základní",J162,0)</f>
        <v>0</v>
      </c>
      <c r="BF162" s="197">
        <f>IF(N162="snížená",J162,0)</f>
        <v>0</v>
      </c>
      <c r="BG162" s="197">
        <f>IF(N162="zákl. přenesená",J162,0)</f>
        <v>0</v>
      </c>
      <c r="BH162" s="197">
        <f>IF(N162="sníž. přenesená",J162,0)</f>
        <v>0</v>
      </c>
      <c r="BI162" s="197">
        <f>IF(N162="nulová",J162,0)</f>
        <v>0</v>
      </c>
      <c r="BJ162" s="22" t="s">
        <v>10</v>
      </c>
      <c r="BK162" s="197">
        <f>ROUND(I162*H162,0)</f>
        <v>0</v>
      </c>
      <c r="BL162" s="22" t="s">
        <v>137</v>
      </c>
      <c r="BM162" s="22" t="s">
        <v>262</v>
      </c>
    </row>
    <row r="163" spans="2:65" s="1" customFormat="1" ht="409.5">
      <c r="B163" s="39"/>
      <c r="C163" s="61"/>
      <c r="D163" s="201" t="s">
        <v>139</v>
      </c>
      <c r="E163" s="61"/>
      <c r="F163" s="202" t="s">
        <v>263</v>
      </c>
      <c r="G163" s="61"/>
      <c r="H163" s="61"/>
      <c r="I163" s="156"/>
      <c r="J163" s="61"/>
      <c r="K163" s="61"/>
      <c r="L163" s="59"/>
      <c r="M163" s="200"/>
      <c r="N163" s="40"/>
      <c r="O163" s="40"/>
      <c r="P163" s="40"/>
      <c r="Q163" s="40"/>
      <c r="R163" s="40"/>
      <c r="S163" s="40"/>
      <c r="T163" s="76"/>
      <c r="AT163" s="22" t="s">
        <v>139</v>
      </c>
      <c r="AU163" s="22" t="s">
        <v>91</v>
      </c>
    </row>
    <row r="164" spans="2:65" s="11" customFormat="1" ht="13.5">
      <c r="B164" s="203"/>
      <c r="C164" s="204"/>
      <c r="D164" s="198" t="s">
        <v>146</v>
      </c>
      <c r="E164" s="205" t="s">
        <v>34</v>
      </c>
      <c r="F164" s="206" t="s">
        <v>264</v>
      </c>
      <c r="G164" s="204"/>
      <c r="H164" s="207">
        <v>3</v>
      </c>
      <c r="I164" s="208"/>
      <c r="J164" s="204"/>
      <c r="K164" s="204"/>
      <c r="L164" s="209"/>
      <c r="M164" s="210"/>
      <c r="N164" s="211"/>
      <c r="O164" s="211"/>
      <c r="P164" s="211"/>
      <c r="Q164" s="211"/>
      <c r="R164" s="211"/>
      <c r="S164" s="211"/>
      <c r="T164" s="212"/>
      <c r="AT164" s="213" t="s">
        <v>146</v>
      </c>
      <c r="AU164" s="213" t="s">
        <v>91</v>
      </c>
      <c r="AV164" s="11" t="s">
        <v>91</v>
      </c>
      <c r="AW164" s="11" t="s">
        <v>41</v>
      </c>
      <c r="AX164" s="11" t="s">
        <v>10</v>
      </c>
      <c r="AY164" s="213" t="s">
        <v>130</v>
      </c>
    </row>
    <row r="165" spans="2:65" s="1" customFormat="1" ht="31.5" customHeight="1">
      <c r="B165" s="39"/>
      <c r="C165" s="228" t="s">
        <v>265</v>
      </c>
      <c r="D165" s="228" t="s">
        <v>266</v>
      </c>
      <c r="E165" s="229" t="s">
        <v>267</v>
      </c>
      <c r="F165" s="230" t="s">
        <v>268</v>
      </c>
      <c r="G165" s="231" t="s">
        <v>210</v>
      </c>
      <c r="H165" s="232">
        <v>6</v>
      </c>
      <c r="I165" s="233"/>
      <c r="J165" s="234">
        <f>ROUND(I165*H165,0)</f>
        <v>0</v>
      </c>
      <c r="K165" s="230" t="s">
        <v>136</v>
      </c>
      <c r="L165" s="235"/>
      <c r="M165" s="236" t="s">
        <v>34</v>
      </c>
      <c r="N165" s="237" t="s">
        <v>51</v>
      </c>
      <c r="O165" s="40"/>
      <c r="P165" s="195">
        <f>O165*H165</f>
        <v>0</v>
      </c>
      <c r="Q165" s="195">
        <v>1</v>
      </c>
      <c r="R165" s="195">
        <f>Q165*H165</f>
        <v>6</v>
      </c>
      <c r="S165" s="195">
        <v>0</v>
      </c>
      <c r="T165" s="196">
        <f>S165*H165</f>
        <v>0</v>
      </c>
      <c r="AR165" s="22" t="s">
        <v>171</v>
      </c>
      <c r="AT165" s="22" t="s">
        <v>266</v>
      </c>
      <c r="AU165" s="22" t="s">
        <v>91</v>
      </c>
      <c r="AY165" s="22" t="s">
        <v>130</v>
      </c>
      <c r="BE165" s="197">
        <f>IF(N165="základní",J165,0)</f>
        <v>0</v>
      </c>
      <c r="BF165" s="197">
        <f>IF(N165="snížená",J165,0)</f>
        <v>0</v>
      </c>
      <c r="BG165" s="197">
        <f>IF(N165="zákl. přenesená",J165,0)</f>
        <v>0</v>
      </c>
      <c r="BH165" s="197">
        <f>IF(N165="sníž. přenesená",J165,0)</f>
        <v>0</v>
      </c>
      <c r="BI165" s="197">
        <f>IF(N165="nulová",J165,0)</f>
        <v>0</v>
      </c>
      <c r="BJ165" s="22" t="s">
        <v>10</v>
      </c>
      <c r="BK165" s="197">
        <f>ROUND(I165*H165,0)</f>
        <v>0</v>
      </c>
      <c r="BL165" s="22" t="s">
        <v>137</v>
      </c>
      <c r="BM165" s="22" t="s">
        <v>269</v>
      </c>
    </row>
    <row r="166" spans="2:65" s="11" customFormat="1" ht="13.5">
      <c r="B166" s="203"/>
      <c r="C166" s="204"/>
      <c r="D166" s="198" t="s">
        <v>146</v>
      </c>
      <c r="E166" s="204"/>
      <c r="F166" s="206" t="s">
        <v>270</v>
      </c>
      <c r="G166" s="204"/>
      <c r="H166" s="207">
        <v>6</v>
      </c>
      <c r="I166" s="208"/>
      <c r="J166" s="204"/>
      <c r="K166" s="204"/>
      <c r="L166" s="209"/>
      <c r="M166" s="210"/>
      <c r="N166" s="211"/>
      <c r="O166" s="211"/>
      <c r="P166" s="211"/>
      <c r="Q166" s="211"/>
      <c r="R166" s="211"/>
      <c r="S166" s="211"/>
      <c r="T166" s="212"/>
      <c r="AT166" s="213" t="s">
        <v>146</v>
      </c>
      <c r="AU166" s="213" t="s">
        <v>91</v>
      </c>
      <c r="AV166" s="11" t="s">
        <v>91</v>
      </c>
      <c r="AW166" s="11" t="s">
        <v>6</v>
      </c>
      <c r="AX166" s="11" t="s">
        <v>10</v>
      </c>
      <c r="AY166" s="213" t="s">
        <v>130</v>
      </c>
    </row>
    <row r="167" spans="2:65" s="1" customFormat="1" ht="44.25" customHeight="1">
      <c r="B167" s="39"/>
      <c r="C167" s="186" t="s">
        <v>271</v>
      </c>
      <c r="D167" s="186" t="s">
        <v>132</v>
      </c>
      <c r="E167" s="187" t="s">
        <v>260</v>
      </c>
      <c r="F167" s="188" t="s">
        <v>261</v>
      </c>
      <c r="G167" s="189" t="s">
        <v>178</v>
      </c>
      <c r="H167" s="190">
        <v>96.224999999999994</v>
      </c>
      <c r="I167" s="191"/>
      <c r="J167" s="192">
        <f>ROUND(I167*H167,0)</f>
        <v>0</v>
      </c>
      <c r="K167" s="188" t="s">
        <v>136</v>
      </c>
      <c r="L167" s="59"/>
      <c r="M167" s="193" t="s">
        <v>34</v>
      </c>
      <c r="N167" s="194" t="s">
        <v>51</v>
      </c>
      <c r="O167" s="40"/>
      <c r="P167" s="195">
        <f>O167*H167</f>
        <v>0</v>
      </c>
      <c r="Q167" s="195">
        <v>0</v>
      </c>
      <c r="R167" s="195">
        <f>Q167*H167</f>
        <v>0</v>
      </c>
      <c r="S167" s="195">
        <v>0</v>
      </c>
      <c r="T167" s="196">
        <f>S167*H167</f>
        <v>0</v>
      </c>
      <c r="AR167" s="22" t="s">
        <v>137</v>
      </c>
      <c r="AT167" s="22" t="s">
        <v>132</v>
      </c>
      <c r="AU167" s="22" t="s">
        <v>91</v>
      </c>
      <c r="AY167" s="22" t="s">
        <v>130</v>
      </c>
      <c r="BE167" s="197">
        <f>IF(N167="základní",J167,0)</f>
        <v>0</v>
      </c>
      <c r="BF167" s="197">
        <f>IF(N167="snížená",J167,0)</f>
        <v>0</v>
      </c>
      <c r="BG167" s="197">
        <f>IF(N167="zákl. přenesená",J167,0)</f>
        <v>0</v>
      </c>
      <c r="BH167" s="197">
        <f>IF(N167="sníž. přenesená",J167,0)</f>
        <v>0</v>
      </c>
      <c r="BI167" s="197">
        <f>IF(N167="nulová",J167,0)</f>
        <v>0</v>
      </c>
      <c r="BJ167" s="22" t="s">
        <v>10</v>
      </c>
      <c r="BK167" s="197">
        <f>ROUND(I167*H167,0)</f>
        <v>0</v>
      </c>
      <c r="BL167" s="22" t="s">
        <v>137</v>
      </c>
      <c r="BM167" s="22" t="s">
        <v>272</v>
      </c>
    </row>
    <row r="168" spans="2:65" s="1" customFormat="1" ht="409.5">
      <c r="B168" s="39"/>
      <c r="C168" s="61"/>
      <c r="D168" s="201" t="s">
        <v>139</v>
      </c>
      <c r="E168" s="61"/>
      <c r="F168" s="202" t="s">
        <v>263</v>
      </c>
      <c r="G168" s="61"/>
      <c r="H168" s="61"/>
      <c r="I168" s="156"/>
      <c r="J168" s="61"/>
      <c r="K168" s="61"/>
      <c r="L168" s="59"/>
      <c r="M168" s="200"/>
      <c r="N168" s="40"/>
      <c r="O168" s="40"/>
      <c r="P168" s="40"/>
      <c r="Q168" s="40"/>
      <c r="R168" s="40"/>
      <c r="S168" s="40"/>
      <c r="T168" s="76"/>
      <c r="AT168" s="22" t="s">
        <v>139</v>
      </c>
      <c r="AU168" s="22" t="s">
        <v>91</v>
      </c>
    </row>
    <row r="169" spans="2:65" s="11" customFormat="1" ht="13.5">
      <c r="B169" s="203"/>
      <c r="C169" s="204"/>
      <c r="D169" s="201" t="s">
        <v>146</v>
      </c>
      <c r="E169" s="214" t="s">
        <v>34</v>
      </c>
      <c r="F169" s="215" t="s">
        <v>181</v>
      </c>
      <c r="G169" s="204"/>
      <c r="H169" s="216">
        <v>57.55</v>
      </c>
      <c r="I169" s="208"/>
      <c r="J169" s="204"/>
      <c r="K169" s="204"/>
      <c r="L169" s="209"/>
      <c r="M169" s="210"/>
      <c r="N169" s="211"/>
      <c r="O169" s="211"/>
      <c r="P169" s="211"/>
      <c r="Q169" s="211"/>
      <c r="R169" s="211"/>
      <c r="S169" s="211"/>
      <c r="T169" s="212"/>
      <c r="AT169" s="213" t="s">
        <v>146</v>
      </c>
      <c r="AU169" s="213" t="s">
        <v>91</v>
      </c>
      <c r="AV169" s="11" t="s">
        <v>91</v>
      </c>
      <c r="AW169" s="11" t="s">
        <v>41</v>
      </c>
      <c r="AX169" s="11" t="s">
        <v>80</v>
      </c>
      <c r="AY169" s="213" t="s">
        <v>130</v>
      </c>
    </row>
    <row r="170" spans="2:65" s="11" customFormat="1" ht="13.5">
      <c r="B170" s="203"/>
      <c r="C170" s="204"/>
      <c r="D170" s="201" t="s">
        <v>146</v>
      </c>
      <c r="E170" s="214" t="s">
        <v>34</v>
      </c>
      <c r="F170" s="215" t="s">
        <v>182</v>
      </c>
      <c r="G170" s="204"/>
      <c r="H170" s="216">
        <v>36.799999999999997</v>
      </c>
      <c r="I170" s="208"/>
      <c r="J170" s="204"/>
      <c r="K170" s="204"/>
      <c r="L170" s="209"/>
      <c r="M170" s="210"/>
      <c r="N170" s="211"/>
      <c r="O170" s="211"/>
      <c r="P170" s="211"/>
      <c r="Q170" s="211"/>
      <c r="R170" s="211"/>
      <c r="S170" s="211"/>
      <c r="T170" s="212"/>
      <c r="AT170" s="213" t="s">
        <v>146</v>
      </c>
      <c r="AU170" s="213" t="s">
        <v>91</v>
      </c>
      <c r="AV170" s="11" t="s">
        <v>91</v>
      </c>
      <c r="AW170" s="11" t="s">
        <v>41</v>
      </c>
      <c r="AX170" s="11" t="s">
        <v>80</v>
      </c>
      <c r="AY170" s="213" t="s">
        <v>130</v>
      </c>
    </row>
    <row r="171" spans="2:65" s="11" customFormat="1" ht="13.5">
      <c r="B171" s="203"/>
      <c r="C171" s="204"/>
      <c r="D171" s="201" t="s">
        <v>146</v>
      </c>
      <c r="E171" s="214" t="s">
        <v>34</v>
      </c>
      <c r="F171" s="215" t="s">
        <v>273</v>
      </c>
      <c r="G171" s="204"/>
      <c r="H171" s="216">
        <v>1.875</v>
      </c>
      <c r="I171" s="208"/>
      <c r="J171" s="204"/>
      <c r="K171" s="204"/>
      <c r="L171" s="209"/>
      <c r="M171" s="210"/>
      <c r="N171" s="211"/>
      <c r="O171" s="211"/>
      <c r="P171" s="211"/>
      <c r="Q171" s="211"/>
      <c r="R171" s="211"/>
      <c r="S171" s="211"/>
      <c r="T171" s="212"/>
      <c r="AT171" s="213" t="s">
        <v>146</v>
      </c>
      <c r="AU171" s="213" t="s">
        <v>91</v>
      </c>
      <c r="AV171" s="11" t="s">
        <v>91</v>
      </c>
      <c r="AW171" s="11" t="s">
        <v>41</v>
      </c>
      <c r="AX171" s="11" t="s">
        <v>80</v>
      </c>
      <c r="AY171" s="213" t="s">
        <v>130</v>
      </c>
    </row>
    <row r="172" spans="2:65" s="12" customFormat="1" ht="13.5">
      <c r="B172" s="217"/>
      <c r="C172" s="218"/>
      <c r="D172" s="198" t="s">
        <v>146</v>
      </c>
      <c r="E172" s="219" t="s">
        <v>34</v>
      </c>
      <c r="F172" s="220" t="s">
        <v>184</v>
      </c>
      <c r="G172" s="218"/>
      <c r="H172" s="221">
        <v>96.224999999999994</v>
      </c>
      <c r="I172" s="222"/>
      <c r="J172" s="218"/>
      <c r="K172" s="218"/>
      <c r="L172" s="223"/>
      <c r="M172" s="224"/>
      <c r="N172" s="225"/>
      <c r="O172" s="225"/>
      <c r="P172" s="225"/>
      <c r="Q172" s="225"/>
      <c r="R172" s="225"/>
      <c r="S172" s="225"/>
      <c r="T172" s="226"/>
      <c r="AT172" s="227" t="s">
        <v>146</v>
      </c>
      <c r="AU172" s="227" t="s">
        <v>91</v>
      </c>
      <c r="AV172" s="12" t="s">
        <v>137</v>
      </c>
      <c r="AW172" s="12" t="s">
        <v>41</v>
      </c>
      <c r="AX172" s="12" t="s">
        <v>10</v>
      </c>
      <c r="AY172" s="227" t="s">
        <v>130</v>
      </c>
    </row>
    <row r="173" spans="2:65" s="1" customFormat="1" ht="44.25" customHeight="1">
      <c r="B173" s="39"/>
      <c r="C173" s="228" t="s">
        <v>274</v>
      </c>
      <c r="D173" s="228" t="s">
        <v>266</v>
      </c>
      <c r="E173" s="229" t="s">
        <v>275</v>
      </c>
      <c r="F173" s="230" t="s">
        <v>276</v>
      </c>
      <c r="G173" s="231" t="s">
        <v>210</v>
      </c>
      <c r="H173" s="232">
        <v>96.225999999999999</v>
      </c>
      <c r="I173" s="233"/>
      <c r="J173" s="234">
        <f>ROUND(I173*H173,0)</f>
        <v>0</v>
      </c>
      <c r="K173" s="230" t="s">
        <v>136</v>
      </c>
      <c r="L173" s="235"/>
      <c r="M173" s="236" t="s">
        <v>34</v>
      </c>
      <c r="N173" s="237" t="s">
        <v>51</v>
      </c>
      <c r="O173" s="40"/>
      <c r="P173" s="195">
        <f>O173*H173</f>
        <v>0</v>
      </c>
      <c r="Q173" s="195">
        <v>0</v>
      </c>
      <c r="R173" s="195">
        <f>Q173*H173</f>
        <v>0</v>
      </c>
      <c r="S173" s="195">
        <v>0</v>
      </c>
      <c r="T173" s="196">
        <f>S173*H173</f>
        <v>0</v>
      </c>
      <c r="AR173" s="22" t="s">
        <v>171</v>
      </c>
      <c r="AT173" s="22" t="s">
        <v>266</v>
      </c>
      <c r="AU173" s="22" t="s">
        <v>91</v>
      </c>
      <c r="AY173" s="22" t="s">
        <v>130</v>
      </c>
      <c r="BE173" s="197">
        <f>IF(N173="základní",J173,0)</f>
        <v>0</v>
      </c>
      <c r="BF173" s="197">
        <f>IF(N173="snížená",J173,0)</f>
        <v>0</v>
      </c>
      <c r="BG173" s="197">
        <f>IF(N173="zákl. přenesená",J173,0)</f>
        <v>0</v>
      </c>
      <c r="BH173" s="197">
        <f>IF(N173="sníž. přenesená",J173,0)</f>
        <v>0</v>
      </c>
      <c r="BI173" s="197">
        <f>IF(N173="nulová",J173,0)</f>
        <v>0</v>
      </c>
      <c r="BJ173" s="22" t="s">
        <v>10</v>
      </c>
      <c r="BK173" s="197">
        <f>ROUND(I173*H173,0)</f>
        <v>0</v>
      </c>
      <c r="BL173" s="22" t="s">
        <v>137</v>
      </c>
      <c r="BM173" s="22" t="s">
        <v>277</v>
      </c>
    </row>
    <row r="174" spans="2:65" s="11" customFormat="1" ht="13.5">
      <c r="B174" s="203"/>
      <c r="C174" s="204"/>
      <c r="D174" s="201" t="s">
        <v>146</v>
      </c>
      <c r="E174" s="214" t="s">
        <v>34</v>
      </c>
      <c r="F174" s="215" t="s">
        <v>278</v>
      </c>
      <c r="G174" s="204"/>
      <c r="H174" s="216">
        <v>28.774999999999999</v>
      </c>
      <c r="I174" s="208"/>
      <c r="J174" s="204"/>
      <c r="K174" s="204"/>
      <c r="L174" s="209"/>
      <c r="M174" s="210"/>
      <c r="N174" s="211"/>
      <c r="O174" s="211"/>
      <c r="P174" s="211"/>
      <c r="Q174" s="211"/>
      <c r="R174" s="211"/>
      <c r="S174" s="211"/>
      <c r="T174" s="212"/>
      <c r="AT174" s="213" t="s">
        <v>146</v>
      </c>
      <c r="AU174" s="213" t="s">
        <v>91</v>
      </c>
      <c r="AV174" s="11" t="s">
        <v>91</v>
      </c>
      <c r="AW174" s="11" t="s">
        <v>41</v>
      </c>
      <c r="AX174" s="11" t="s">
        <v>80</v>
      </c>
      <c r="AY174" s="213" t="s">
        <v>130</v>
      </c>
    </row>
    <row r="175" spans="2:65" s="11" customFormat="1" ht="13.5">
      <c r="B175" s="203"/>
      <c r="C175" s="204"/>
      <c r="D175" s="201" t="s">
        <v>146</v>
      </c>
      <c r="E175" s="214" t="s">
        <v>34</v>
      </c>
      <c r="F175" s="215" t="s">
        <v>279</v>
      </c>
      <c r="G175" s="204"/>
      <c r="H175" s="216">
        <v>18.399999999999999</v>
      </c>
      <c r="I175" s="208"/>
      <c r="J175" s="204"/>
      <c r="K175" s="204"/>
      <c r="L175" s="209"/>
      <c r="M175" s="210"/>
      <c r="N175" s="211"/>
      <c r="O175" s="211"/>
      <c r="P175" s="211"/>
      <c r="Q175" s="211"/>
      <c r="R175" s="211"/>
      <c r="S175" s="211"/>
      <c r="T175" s="212"/>
      <c r="AT175" s="213" t="s">
        <v>146</v>
      </c>
      <c r="AU175" s="213" t="s">
        <v>91</v>
      </c>
      <c r="AV175" s="11" t="s">
        <v>91</v>
      </c>
      <c r="AW175" s="11" t="s">
        <v>41</v>
      </c>
      <c r="AX175" s="11" t="s">
        <v>80</v>
      </c>
      <c r="AY175" s="213" t="s">
        <v>130</v>
      </c>
    </row>
    <row r="176" spans="2:65" s="11" customFormat="1" ht="13.5">
      <c r="B176" s="203"/>
      <c r="C176" s="204"/>
      <c r="D176" s="201" t="s">
        <v>146</v>
      </c>
      <c r="E176" s="214" t="s">
        <v>34</v>
      </c>
      <c r="F176" s="215" t="s">
        <v>280</v>
      </c>
      <c r="G176" s="204"/>
      <c r="H176" s="216">
        <v>0.93799999999999994</v>
      </c>
      <c r="I176" s="208"/>
      <c r="J176" s="204"/>
      <c r="K176" s="204"/>
      <c r="L176" s="209"/>
      <c r="M176" s="210"/>
      <c r="N176" s="211"/>
      <c r="O176" s="211"/>
      <c r="P176" s="211"/>
      <c r="Q176" s="211"/>
      <c r="R176" s="211"/>
      <c r="S176" s="211"/>
      <c r="T176" s="212"/>
      <c r="AT176" s="213" t="s">
        <v>146</v>
      </c>
      <c r="AU176" s="213" t="s">
        <v>91</v>
      </c>
      <c r="AV176" s="11" t="s">
        <v>91</v>
      </c>
      <c r="AW176" s="11" t="s">
        <v>41</v>
      </c>
      <c r="AX176" s="11" t="s">
        <v>80</v>
      </c>
      <c r="AY176" s="213" t="s">
        <v>130</v>
      </c>
    </row>
    <row r="177" spans="2:65" s="12" customFormat="1" ht="13.5">
      <c r="B177" s="217"/>
      <c r="C177" s="218"/>
      <c r="D177" s="201" t="s">
        <v>146</v>
      </c>
      <c r="E177" s="238" t="s">
        <v>34</v>
      </c>
      <c r="F177" s="239" t="s">
        <v>184</v>
      </c>
      <c r="G177" s="218"/>
      <c r="H177" s="240">
        <v>48.113</v>
      </c>
      <c r="I177" s="222"/>
      <c r="J177" s="218"/>
      <c r="K177" s="218"/>
      <c r="L177" s="223"/>
      <c r="M177" s="224"/>
      <c r="N177" s="225"/>
      <c r="O177" s="225"/>
      <c r="P177" s="225"/>
      <c r="Q177" s="225"/>
      <c r="R177" s="225"/>
      <c r="S177" s="225"/>
      <c r="T177" s="226"/>
      <c r="AT177" s="227" t="s">
        <v>146</v>
      </c>
      <c r="AU177" s="227" t="s">
        <v>91</v>
      </c>
      <c r="AV177" s="12" t="s">
        <v>137</v>
      </c>
      <c r="AW177" s="12" t="s">
        <v>41</v>
      </c>
      <c r="AX177" s="12" t="s">
        <v>10</v>
      </c>
      <c r="AY177" s="227" t="s">
        <v>130</v>
      </c>
    </row>
    <row r="178" spans="2:65" s="11" customFormat="1" ht="13.5">
      <c r="B178" s="203"/>
      <c r="C178" s="204"/>
      <c r="D178" s="198" t="s">
        <v>146</v>
      </c>
      <c r="E178" s="204"/>
      <c r="F178" s="206" t="s">
        <v>281</v>
      </c>
      <c r="G178" s="204"/>
      <c r="H178" s="207">
        <v>96.225999999999999</v>
      </c>
      <c r="I178" s="208"/>
      <c r="J178" s="204"/>
      <c r="K178" s="204"/>
      <c r="L178" s="209"/>
      <c r="M178" s="210"/>
      <c r="N178" s="211"/>
      <c r="O178" s="211"/>
      <c r="P178" s="211"/>
      <c r="Q178" s="211"/>
      <c r="R178" s="211"/>
      <c r="S178" s="211"/>
      <c r="T178" s="212"/>
      <c r="AT178" s="213" t="s">
        <v>146</v>
      </c>
      <c r="AU178" s="213" t="s">
        <v>91</v>
      </c>
      <c r="AV178" s="11" t="s">
        <v>91</v>
      </c>
      <c r="AW178" s="11" t="s">
        <v>6</v>
      </c>
      <c r="AX178" s="11" t="s">
        <v>10</v>
      </c>
      <c r="AY178" s="213" t="s">
        <v>130</v>
      </c>
    </row>
    <row r="179" spans="2:65" s="1" customFormat="1" ht="31.5" customHeight="1">
      <c r="B179" s="39"/>
      <c r="C179" s="228" t="s">
        <v>282</v>
      </c>
      <c r="D179" s="228" t="s">
        <v>266</v>
      </c>
      <c r="E179" s="229" t="s">
        <v>267</v>
      </c>
      <c r="F179" s="230" t="s">
        <v>268</v>
      </c>
      <c r="G179" s="231" t="s">
        <v>210</v>
      </c>
      <c r="H179" s="232">
        <v>96.225999999999999</v>
      </c>
      <c r="I179" s="233"/>
      <c r="J179" s="234">
        <f>ROUND(I179*H179,0)</f>
        <v>0</v>
      </c>
      <c r="K179" s="230" t="s">
        <v>136</v>
      </c>
      <c r="L179" s="235"/>
      <c r="M179" s="236" t="s">
        <v>34</v>
      </c>
      <c r="N179" s="237" t="s">
        <v>51</v>
      </c>
      <c r="O179" s="40"/>
      <c r="P179" s="195">
        <f>O179*H179</f>
        <v>0</v>
      </c>
      <c r="Q179" s="195">
        <v>0</v>
      </c>
      <c r="R179" s="195">
        <f>Q179*H179</f>
        <v>0</v>
      </c>
      <c r="S179" s="195">
        <v>0</v>
      </c>
      <c r="T179" s="196">
        <f>S179*H179</f>
        <v>0</v>
      </c>
      <c r="AR179" s="22" t="s">
        <v>171</v>
      </c>
      <c r="AT179" s="22" t="s">
        <v>266</v>
      </c>
      <c r="AU179" s="22" t="s">
        <v>91</v>
      </c>
      <c r="AY179" s="22" t="s">
        <v>130</v>
      </c>
      <c r="BE179" s="197">
        <f>IF(N179="základní",J179,0)</f>
        <v>0</v>
      </c>
      <c r="BF179" s="197">
        <f>IF(N179="snížená",J179,0)</f>
        <v>0</v>
      </c>
      <c r="BG179" s="197">
        <f>IF(N179="zákl. přenesená",J179,0)</f>
        <v>0</v>
      </c>
      <c r="BH179" s="197">
        <f>IF(N179="sníž. přenesená",J179,0)</f>
        <v>0</v>
      </c>
      <c r="BI179" s="197">
        <f>IF(N179="nulová",J179,0)</f>
        <v>0</v>
      </c>
      <c r="BJ179" s="22" t="s">
        <v>10</v>
      </c>
      <c r="BK179" s="197">
        <f>ROUND(I179*H179,0)</f>
        <v>0</v>
      </c>
      <c r="BL179" s="22" t="s">
        <v>137</v>
      </c>
      <c r="BM179" s="22" t="s">
        <v>283</v>
      </c>
    </row>
    <row r="180" spans="2:65" s="11" customFormat="1" ht="13.5">
      <c r="B180" s="203"/>
      <c r="C180" s="204"/>
      <c r="D180" s="201" t="s">
        <v>146</v>
      </c>
      <c r="E180" s="214" t="s">
        <v>34</v>
      </c>
      <c r="F180" s="215" t="s">
        <v>278</v>
      </c>
      <c r="G180" s="204"/>
      <c r="H180" s="216">
        <v>28.774999999999999</v>
      </c>
      <c r="I180" s="208"/>
      <c r="J180" s="204"/>
      <c r="K180" s="204"/>
      <c r="L180" s="209"/>
      <c r="M180" s="210"/>
      <c r="N180" s="211"/>
      <c r="O180" s="211"/>
      <c r="P180" s="211"/>
      <c r="Q180" s="211"/>
      <c r="R180" s="211"/>
      <c r="S180" s="211"/>
      <c r="T180" s="212"/>
      <c r="AT180" s="213" t="s">
        <v>146</v>
      </c>
      <c r="AU180" s="213" t="s">
        <v>91</v>
      </c>
      <c r="AV180" s="11" t="s">
        <v>91</v>
      </c>
      <c r="AW180" s="11" t="s">
        <v>41</v>
      </c>
      <c r="AX180" s="11" t="s">
        <v>80</v>
      </c>
      <c r="AY180" s="213" t="s">
        <v>130</v>
      </c>
    </row>
    <row r="181" spans="2:65" s="11" customFormat="1" ht="13.5">
      <c r="B181" s="203"/>
      <c r="C181" s="204"/>
      <c r="D181" s="201" t="s">
        <v>146</v>
      </c>
      <c r="E181" s="214" t="s">
        <v>34</v>
      </c>
      <c r="F181" s="215" t="s">
        <v>279</v>
      </c>
      <c r="G181" s="204"/>
      <c r="H181" s="216">
        <v>18.399999999999999</v>
      </c>
      <c r="I181" s="208"/>
      <c r="J181" s="204"/>
      <c r="K181" s="204"/>
      <c r="L181" s="209"/>
      <c r="M181" s="210"/>
      <c r="N181" s="211"/>
      <c r="O181" s="211"/>
      <c r="P181" s="211"/>
      <c r="Q181" s="211"/>
      <c r="R181" s="211"/>
      <c r="S181" s="211"/>
      <c r="T181" s="212"/>
      <c r="AT181" s="213" t="s">
        <v>146</v>
      </c>
      <c r="AU181" s="213" t="s">
        <v>91</v>
      </c>
      <c r="AV181" s="11" t="s">
        <v>91</v>
      </c>
      <c r="AW181" s="11" t="s">
        <v>41</v>
      </c>
      <c r="AX181" s="11" t="s">
        <v>80</v>
      </c>
      <c r="AY181" s="213" t="s">
        <v>130</v>
      </c>
    </row>
    <row r="182" spans="2:65" s="11" customFormat="1" ht="13.5">
      <c r="B182" s="203"/>
      <c r="C182" s="204"/>
      <c r="D182" s="201" t="s">
        <v>146</v>
      </c>
      <c r="E182" s="214" t="s">
        <v>34</v>
      </c>
      <c r="F182" s="215" t="s">
        <v>280</v>
      </c>
      <c r="G182" s="204"/>
      <c r="H182" s="216">
        <v>0.93799999999999994</v>
      </c>
      <c r="I182" s="208"/>
      <c r="J182" s="204"/>
      <c r="K182" s="204"/>
      <c r="L182" s="209"/>
      <c r="M182" s="210"/>
      <c r="N182" s="211"/>
      <c r="O182" s="211"/>
      <c r="P182" s="211"/>
      <c r="Q182" s="211"/>
      <c r="R182" s="211"/>
      <c r="S182" s="211"/>
      <c r="T182" s="212"/>
      <c r="AT182" s="213" t="s">
        <v>146</v>
      </c>
      <c r="AU182" s="213" t="s">
        <v>91</v>
      </c>
      <c r="AV182" s="11" t="s">
        <v>91</v>
      </c>
      <c r="AW182" s="11" t="s">
        <v>41</v>
      </c>
      <c r="AX182" s="11" t="s">
        <v>80</v>
      </c>
      <c r="AY182" s="213" t="s">
        <v>130</v>
      </c>
    </row>
    <row r="183" spans="2:65" s="12" customFormat="1" ht="13.5">
      <c r="B183" s="217"/>
      <c r="C183" s="218"/>
      <c r="D183" s="201" t="s">
        <v>146</v>
      </c>
      <c r="E183" s="238" t="s">
        <v>34</v>
      </c>
      <c r="F183" s="239" t="s">
        <v>184</v>
      </c>
      <c r="G183" s="218"/>
      <c r="H183" s="240">
        <v>48.113</v>
      </c>
      <c r="I183" s="222"/>
      <c r="J183" s="218"/>
      <c r="K183" s="218"/>
      <c r="L183" s="223"/>
      <c r="M183" s="224"/>
      <c r="N183" s="225"/>
      <c r="O183" s="225"/>
      <c r="P183" s="225"/>
      <c r="Q183" s="225"/>
      <c r="R183" s="225"/>
      <c r="S183" s="225"/>
      <c r="T183" s="226"/>
      <c r="AT183" s="227" t="s">
        <v>146</v>
      </c>
      <c r="AU183" s="227" t="s">
        <v>91</v>
      </c>
      <c r="AV183" s="12" t="s">
        <v>137</v>
      </c>
      <c r="AW183" s="12" t="s">
        <v>41</v>
      </c>
      <c r="AX183" s="12" t="s">
        <v>10</v>
      </c>
      <c r="AY183" s="227" t="s">
        <v>130</v>
      </c>
    </row>
    <row r="184" spans="2:65" s="11" customFormat="1" ht="13.5">
      <c r="B184" s="203"/>
      <c r="C184" s="204"/>
      <c r="D184" s="198" t="s">
        <v>146</v>
      </c>
      <c r="E184" s="204"/>
      <c r="F184" s="206" t="s">
        <v>281</v>
      </c>
      <c r="G184" s="204"/>
      <c r="H184" s="207">
        <v>96.225999999999999</v>
      </c>
      <c r="I184" s="208"/>
      <c r="J184" s="204"/>
      <c r="K184" s="204"/>
      <c r="L184" s="209"/>
      <c r="M184" s="210"/>
      <c r="N184" s="211"/>
      <c r="O184" s="211"/>
      <c r="P184" s="211"/>
      <c r="Q184" s="211"/>
      <c r="R184" s="211"/>
      <c r="S184" s="211"/>
      <c r="T184" s="212"/>
      <c r="AT184" s="213" t="s">
        <v>146</v>
      </c>
      <c r="AU184" s="213" t="s">
        <v>91</v>
      </c>
      <c r="AV184" s="11" t="s">
        <v>91</v>
      </c>
      <c r="AW184" s="11" t="s">
        <v>6</v>
      </c>
      <c r="AX184" s="11" t="s">
        <v>10</v>
      </c>
      <c r="AY184" s="213" t="s">
        <v>130</v>
      </c>
    </row>
    <row r="185" spans="2:65" s="1" customFormat="1" ht="22.5" customHeight="1">
      <c r="B185" s="39"/>
      <c r="C185" s="186" t="s">
        <v>284</v>
      </c>
      <c r="D185" s="186" t="s">
        <v>132</v>
      </c>
      <c r="E185" s="187" t="s">
        <v>285</v>
      </c>
      <c r="F185" s="188" t="s">
        <v>205</v>
      </c>
      <c r="G185" s="189" t="s">
        <v>178</v>
      </c>
      <c r="H185" s="190">
        <v>36.777000000000001</v>
      </c>
      <c r="I185" s="191"/>
      <c r="J185" s="192">
        <f>ROUND(I185*H185,0)</f>
        <v>0</v>
      </c>
      <c r="K185" s="188" t="s">
        <v>136</v>
      </c>
      <c r="L185" s="59"/>
      <c r="M185" s="193" t="s">
        <v>34</v>
      </c>
      <c r="N185" s="194" t="s">
        <v>51</v>
      </c>
      <c r="O185" s="40"/>
      <c r="P185" s="195">
        <f>O185*H185</f>
        <v>0</v>
      </c>
      <c r="Q185" s="195">
        <v>0</v>
      </c>
      <c r="R185" s="195">
        <f>Q185*H185</f>
        <v>0</v>
      </c>
      <c r="S185" s="195">
        <v>0</v>
      </c>
      <c r="T185" s="196">
        <f>S185*H185</f>
        <v>0</v>
      </c>
      <c r="AR185" s="22" t="s">
        <v>137</v>
      </c>
      <c r="AT185" s="22" t="s">
        <v>132</v>
      </c>
      <c r="AU185" s="22" t="s">
        <v>91</v>
      </c>
      <c r="AY185" s="22" t="s">
        <v>130</v>
      </c>
      <c r="BE185" s="197">
        <f>IF(N185="základní",J185,0)</f>
        <v>0</v>
      </c>
      <c r="BF185" s="197">
        <f>IF(N185="snížená",J185,0)</f>
        <v>0</v>
      </c>
      <c r="BG185" s="197">
        <f>IF(N185="zákl. přenesená",J185,0)</f>
        <v>0</v>
      </c>
      <c r="BH185" s="197">
        <f>IF(N185="sníž. přenesená",J185,0)</f>
        <v>0</v>
      </c>
      <c r="BI185" s="197">
        <f>IF(N185="nulová",J185,0)</f>
        <v>0</v>
      </c>
      <c r="BJ185" s="22" t="s">
        <v>10</v>
      </c>
      <c r="BK185" s="197">
        <f>ROUND(I185*H185,0)</f>
        <v>0</v>
      </c>
      <c r="BL185" s="22" t="s">
        <v>137</v>
      </c>
      <c r="BM185" s="22" t="s">
        <v>286</v>
      </c>
    </row>
    <row r="186" spans="2:65" s="1" customFormat="1" ht="297">
      <c r="B186" s="39"/>
      <c r="C186" s="61"/>
      <c r="D186" s="198" t="s">
        <v>139</v>
      </c>
      <c r="E186" s="61"/>
      <c r="F186" s="199" t="s">
        <v>207</v>
      </c>
      <c r="G186" s="61"/>
      <c r="H186" s="61"/>
      <c r="I186" s="156"/>
      <c r="J186" s="61"/>
      <c r="K186" s="61"/>
      <c r="L186" s="59"/>
      <c r="M186" s="200"/>
      <c r="N186" s="40"/>
      <c r="O186" s="40"/>
      <c r="P186" s="40"/>
      <c r="Q186" s="40"/>
      <c r="R186" s="40"/>
      <c r="S186" s="40"/>
      <c r="T186" s="76"/>
      <c r="AT186" s="22" t="s">
        <v>139</v>
      </c>
      <c r="AU186" s="22" t="s">
        <v>91</v>
      </c>
    </row>
    <row r="187" spans="2:65" s="1" customFormat="1" ht="22.5" customHeight="1">
      <c r="B187" s="39"/>
      <c r="C187" s="186" t="s">
        <v>287</v>
      </c>
      <c r="D187" s="186" t="s">
        <v>132</v>
      </c>
      <c r="E187" s="187" t="s">
        <v>288</v>
      </c>
      <c r="F187" s="188" t="s">
        <v>209</v>
      </c>
      <c r="G187" s="189" t="s">
        <v>210</v>
      </c>
      <c r="H187" s="190">
        <v>73.554000000000002</v>
      </c>
      <c r="I187" s="191"/>
      <c r="J187" s="192">
        <f>ROUND(I187*H187,0)</f>
        <v>0</v>
      </c>
      <c r="K187" s="188" t="s">
        <v>136</v>
      </c>
      <c r="L187" s="59"/>
      <c r="M187" s="193" t="s">
        <v>34</v>
      </c>
      <c r="N187" s="194" t="s">
        <v>51</v>
      </c>
      <c r="O187" s="40"/>
      <c r="P187" s="195">
        <f>O187*H187</f>
        <v>0</v>
      </c>
      <c r="Q187" s="195">
        <v>0</v>
      </c>
      <c r="R187" s="195">
        <f>Q187*H187</f>
        <v>0</v>
      </c>
      <c r="S187" s="195">
        <v>0</v>
      </c>
      <c r="T187" s="196">
        <f>S187*H187</f>
        <v>0</v>
      </c>
      <c r="AR187" s="22" t="s">
        <v>137</v>
      </c>
      <c r="AT187" s="22" t="s">
        <v>132</v>
      </c>
      <c r="AU187" s="22" t="s">
        <v>91</v>
      </c>
      <c r="AY187" s="22" t="s">
        <v>130</v>
      </c>
      <c r="BE187" s="197">
        <f>IF(N187="základní",J187,0)</f>
        <v>0</v>
      </c>
      <c r="BF187" s="197">
        <f>IF(N187="snížená",J187,0)</f>
        <v>0</v>
      </c>
      <c r="BG187" s="197">
        <f>IF(N187="zákl. přenesená",J187,0)</f>
        <v>0</v>
      </c>
      <c r="BH187" s="197">
        <f>IF(N187="sníž. přenesená",J187,0)</f>
        <v>0</v>
      </c>
      <c r="BI187" s="197">
        <f>IF(N187="nulová",J187,0)</f>
        <v>0</v>
      </c>
      <c r="BJ187" s="22" t="s">
        <v>10</v>
      </c>
      <c r="BK187" s="197">
        <f>ROUND(I187*H187,0)</f>
        <v>0</v>
      </c>
      <c r="BL187" s="22" t="s">
        <v>137</v>
      </c>
      <c r="BM187" s="22" t="s">
        <v>289</v>
      </c>
    </row>
    <row r="188" spans="2:65" s="1" customFormat="1" ht="297">
      <c r="B188" s="39"/>
      <c r="C188" s="61"/>
      <c r="D188" s="201" t="s">
        <v>139</v>
      </c>
      <c r="E188" s="61"/>
      <c r="F188" s="202" t="s">
        <v>207</v>
      </c>
      <c r="G188" s="61"/>
      <c r="H188" s="61"/>
      <c r="I188" s="156"/>
      <c r="J188" s="61"/>
      <c r="K188" s="61"/>
      <c r="L188" s="59"/>
      <c r="M188" s="200"/>
      <c r="N188" s="40"/>
      <c r="O188" s="40"/>
      <c r="P188" s="40"/>
      <c r="Q188" s="40"/>
      <c r="R188" s="40"/>
      <c r="S188" s="40"/>
      <c r="T188" s="76"/>
      <c r="AT188" s="22" t="s">
        <v>139</v>
      </c>
      <c r="AU188" s="22" t="s">
        <v>91</v>
      </c>
    </row>
    <row r="189" spans="2:65" s="11" customFormat="1" ht="13.5">
      <c r="B189" s="203"/>
      <c r="C189" s="204"/>
      <c r="D189" s="198" t="s">
        <v>146</v>
      </c>
      <c r="E189" s="204"/>
      <c r="F189" s="206" t="s">
        <v>290</v>
      </c>
      <c r="G189" s="204"/>
      <c r="H189" s="207">
        <v>73.554000000000002</v>
      </c>
      <c r="I189" s="208"/>
      <c r="J189" s="204"/>
      <c r="K189" s="204"/>
      <c r="L189" s="209"/>
      <c r="M189" s="210"/>
      <c r="N189" s="211"/>
      <c r="O189" s="211"/>
      <c r="P189" s="211"/>
      <c r="Q189" s="211"/>
      <c r="R189" s="211"/>
      <c r="S189" s="211"/>
      <c r="T189" s="212"/>
      <c r="AT189" s="213" t="s">
        <v>146</v>
      </c>
      <c r="AU189" s="213" t="s">
        <v>91</v>
      </c>
      <c r="AV189" s="11" t="s">
        <v>91</v>
      </c>
      <c r="AW189" s="11" t="s">
        <v>6</v>
      </c>
      <c r="AX189" s="11" t="s">
        <v>10</v>
      </c>
      <c r="AY189" s="213" t="s">
        <v>130</v>
      </c>
    </row>
    <row r="190" spans="2:65" s="1" customFormat="1" ht="31.5" customHeight="1">
      <c r="B190" s="39"/>
      <c r="C190" s="186" t="s">
        <v>291</v>
      </c>
      <c r="D190" s="186" t="s">
        <v>132</v>
      </c>
      <c r="E190" s="187" t="s">
        <v>292</v>
      </c>
      <c r="F190" s="188" t="s">
        <v>293</v>
      </c>
      <c r="G190" s="189" t="s">
        <v>143</v>
      </c>
      <c r="H190" s="190">
        <v>114.3</v>
      </c>
      <c r="I190" s="191"/>
      <c r="J190" s="192">
        <f>ROUND(I190*H190,0)</f>
        <v>0</v>
      </c>
      <c r="K190" s="188" t="s">
        <v>136</v>
      </c>
      <c r="L190" s="59"/>
      <c r="M190" s="193" t="s">
        <v>34</v>
      </c>
      <c r="N190" s="194" t="s">
        <v>51</v>
      </c>
      <c r="O190" s="40"/>
      <c r="P190" s="195">
        <f>O190*H190</f>
        <v>0</v>
      </c>
      <c r="Q190" s="195">
        <v>0</v>
      </c>
      <c r="R190" s="195">
        <f>Q190*H190</f>
        <v>0</v>
      </c>
      <c r="S190" s="195">
        <v>0</v>
      </c>
      <c r="T190" s="196">
        <f>S190*H190</f>
        <v>0</v>
      </c>
      <c r="AR190" s="22" t="s">
        <v>137</v>
      </c>
      <c r="AT190" s="22" t="s">
        <v>132</v>
      </c>
      <c r="AU190" s="22" t="s">
        <v>91</v>
      </c>
      <c r="AY190" s="22" t="s">
        <v>130</v>
      </c>
      <c r="BE190" s="197">
        <f>IF(N190="základní",J190,0)</f>
        <v>0</v>
      </c>
      <c r="BF190" s="197">
        <f>IF(N190="snížená",J190,0)</f>
        <v>0</v>
      </c>
      <c r="BG190" s="197">
        <f>IF(N190="zákl. přenesená",J190,0)</f>
        <v>0</v>
      </c>
      <c r="BH190" s="197">
        <f>IF(N190="sníž. přenesená",J190,0)</f>
        <v>0</v>
      </c>
      <c r="BI190" s="197">
        <f>IF(N190="nulová",J190,0)</f>
        <v>0</v>
      </c>
      <c r="BJ190" s="22" t="s">
        <v>10</v>
      </c>
      <c r="BK190" s="197">
        <f>ROUND(I190*H190,0)</f>
        <v>0</v>
      </c>
      <c r="BL190" s="22" t="s">
        <v>137</v>
      </c>
      <c r="BM190" s="22" t="s">
        <v>294</v>
      </c>
    </row>
    <row r="191" spans="2:65" s="1" customFormat="1" ht="121.5">
      <c r="B191" s="39"/>
      <c r="C191" s="61"/>
      <c r="D191" s="201" t="s">
        <v>139</v>
      </c>
      <c r="E191" s="61"/>
      <c r="F191" s="202" t="s">
        <v>295</v>
      </c>
      <c r="G191" s="61"/>
      <c r="H191" s="61"/>
      <c r="I191" s="156"/>
      <c r="J191" s="61"/>
      <c r="K191" s="61"/>
      <c r="L191" s="59"/>
      <c r="M191" s="200"/>
      <c r="N191" s="40"/>
      <c r="O191" s="40"/>
      <c r="P191" s="40"/>
      <c r="Q191" s="40"/>
      <c r="R191" s="40"/>
      <c r="S191" s="40"/>
      <c r="T191" s="76"/>
      <c r="AT191" s="22" t="s">
        <v>139</v>
      </c>
      <c r="AU191" s="22" t="s">
        <v>91</v>
      </c>
    </row>
    <row r="192" spans="2:65" s="11" customFormat="1" ht="13.5">
      <c r="B192" s="203"/>
      <c r="C192" s="204"/>
      <c r="D192" s="198" t="s">
        <v>146</v>
      </c>
      <c r="E192" s="205" t="s">
        <v>34</v>
      </c>
      <c r="F192" s="206" t="s">
        <v>296</v>
      </c>
      <c r="G192" s="204"/>
      <c r="H192" s="207">
        <v>114.3</v>
      </c>
      <c r="I192" s="208"/>
      <c r="J192" s="204"/>
      <c r="K192" s="204"/>
      <c r="L192" s="209"/>
      <c r="M192" s="210"/>
      <c r="N192" s="211"/>
      <c r="O192" s="211"/>
      <c r="P192" s="211"/>
      <c r="Q192" s="211"/>
      <c r="R192" s="211"/>
      <c r="S192" s="211"/>
      <c r="T192" s="212"/>
      <c r="AT192" s="213" t="s">
        <v>146</v>
      </c>
      <c r="AU192" s="213" t="s">
        <v>91</v>
      </c>
      <c r="AV192" s="11" t="s">
        <v>91</v>
      </c>
      <c r="AW192" s="11" t="s">
        <v>41</v>
      </c>
      <c r="AX192" s="11" t="s">
        <v>10</v>
      </c>
      <c r="AY192" s="213" t="s">
        <v>130</v>
      </c>
    </row>
    <row r="193" spans="2:65" s="1" customFormat="1" ht="31.5" customHeight="1">
      <c r="B193" s="39"/>
      <c r="C193" s="186" t="s">
        <v>297</v>
      </c>
      <c r="D193" s="186" t="s">
        <v>132</v>
      </c>
      <c r="E193" s="187" t="s">
        <v>298</v>
      </c>
      <c r="F193" s="188" t="s">
        <v>299</v>
      </c>
      <c r="G193" s="189" t="s">
        <v>143</v>
      </c>
      <c r="H193" s="190">
        <v>114.3</v>
      </c>
      <c r="I193" s="191"/>
      <c r="J193" s="192">
        <f>ROUND(I193*H193,0)</f>
        <v>0</v>
      </c>
      <c r="K193" s="188" t="s">
        <v>136</v>
      </c>
      <c r="L193" s="59"/>
      <c r="M193" s="193" t="s">
        <v>34</v>
      </c>
      <c r="N193" s="194" t="s">
        <v>51</v>
      </c>
      <c r="O193" s="40"/>
      <c r="P193" s="195">
        <f>O193*H193</f>
        <v>0</v>
      </c>
      <c r="Q193" s="195">
        <v>0</v>
      </c>
      <c r="R193" s="195">
        <f>Q193*H193</f>
        <v>0</v>
      </c>
      <c r="S193" s="195">
        <v>0</v>
      </c>
      <c r="T193" s="196">
        <f>S193*H193</f>
        <v>0</v>
      </c>
      <c r="AR193" s="22" t="s">
        <v>137</v>
      </c>
      <c r="AT193" s="22" t="s">
        <v>132</v>
      </c>
      <c r="AU193" s="22" t="s">
        <v>91</v>
      </c>
      <c r="AY193" s="22" t="s">
        <v>130</v>
      </c>
      <c r="BE193" s="197">
        <f>IF(N193="základní",J193,0)</f>
        <v>0</v>
      </c>
      <c r="BF193" s="197">
        <f>IF(N193="snížená",J193,0)</f>
        <v>0</v>
      </c>
      <c r="BG193" s="197">
        <f>IF(N193="zákl. přenesená",J193,0)</f>
        <v>0</v>
      </c>
      <c r="BH193" s="197">
        <f>IF(N193="sníž. přenesená",J193,0)</f>
        <v>0</v>
      </c>
      <c r="BI193" s="197">
        <f>IF(N193="nulová",J193,0)</f>
        <v>0</v>
      </c>
      <c r="BJ193" s="22" t="s">
        <v>10</v>
      </c>
      <c r="BK193" s="197">
        <f>ROUND(I193*H193,0)</f>
        <v>0</v>
      </c>
      <c r="BL193" s="22" t="s">
        <v>137</v>
      </c>
      <c r="BM193" s="22" t="s">
        <v>300</v>
      </c>
    </row>
    <row r="194" spans="2:65" s="1" customFormat="1" ht="121.5">
      <c r="B194" s="39"/>
      <c r="C194" s="61"/>
      <c r="D194" s="198" t="s">
        <v>139</v>
      </c>
      <c r="E194" s="61"/>
      <c r="F194" s="199" t="s">
        <v>301</v>
      </c>
      <c r="G194" s="61"/>
      <c r="H194" s="61"/>
      <c r="I194" s="156"/>
      <c r="J194" s="61"/>
      <c r="K194" s="61"/>
      <c r="L194" s="59"/>
      <c r="M194" s="200"/>
      <c r="N194" s="40"/>
      <c r="O194" s="40"/>
      <c r="P194" s="40"/>
      <c r="Q194" s="40"/>
      <c r="R194" s="40"/>
      <c r="S194" s="40"/>
      <c r="T194" s="76"/>
      <c r="AT194" s="22" t="s">
        <v>139</v>
      </c>
      <c r="AU194" s="22" t="s">
        <v>91</v>
      </c>
    </row>
    <row r="195" spans="2:65" s="1" customFormat="1" ht="22.5" customHeight="1">
      <c r="B195" s="39"/>
      <c r="C195" s="228" t="s">
        <v>302</v>
      </c>
      <c r="D195" s="228" t="s">
        <v>266</v>
      </c>
      <c r="E195" s="229" t="s">
        <v>303</v>
      </c>
      <c r="F195" s="230" t="s">
        <v>304</v>
      </c>
      <c r="G195" s="231" t="s">
        <v>305</v>
      </c>
      <c r="H195" s="232">
        <v>1.7150000000000001</v>
      </c>
      <c r="I195" s="233"/>
      <c r="J195" s="234">
        <f>ROUND(I195*H195,0)</f>
        <v>0</v>
      </c>
      <c r="K195" s="230" t="s">
        <v>136</v>
      </c>
      <c r="L195" s="235"/>
      <c r="M195" s="236" t="s">
        <v>34</v>
      </c>
      <c r="N195" s="237" t="s">
        <v>51</v>
      </c>
      <c r="O195" s="40"/>
      <c r="P195" s="195">
        <f>O195*H195</f>
        <v>0</v>
      </c>
      <c r="Q195" s="195">
        <v>1E-3</v>
      </c>
      <c r="R195" s="195">
        <f>Q195*H195</f>
        <v>1.7150000000000002E-3</v>
      </c>
      <c r="S195" s="195">
        <v>0</v>
      </c>
      <c r="T195" s="196">
        <f>S195*H195</f>
        <v>0</v>
      </c>
      <c r="AR195" s="22" t="s">
        <v>171</v>
      </c>
      <c r="AT195" s="22" t="s">
        <v>266</v>
      </c>
      <c r="AU195" s="22" t="s">
        <v>91</v>
      </c>
      <c r="AY195" s="22" t="s">
        <v>130</v>
      </c>
      <c r="BE195" s="197">
        <f>IF(N195="základní",J195,0)</f>
        <v>0</v>
      </c>
      <c r="BF195" s="197">
        <f>IF(N195="snížená",J195,0)</f>
        <v>0</v>
      </c>
      <c r="BG195" s="197">
        <f>IF(N195="zákl. přenesená",J195,0)</f>
        <v>0</v>
      </c>
      <c r="BH195" s="197">
        <f>IF(N195="sníž. přenesená",J195,0)</f>
        <v>0</v>
      </c>
      <c r="BI195" s="197">
        <f>IF(N195="nulová",J195,0)</f>
        <v>0</v>
      </c>
      <c r="BJ195" s="22" t="s">
        <v>10</v>
      </c>
      <c r="BK195" s="197">
        <f>ROUND(I195*H195,0)</f>
        <v>0</v>
      </c>
      <c r="BL195" s="22" t="s">
        <v>137</v>
      </c>
      <c r="BM195" s="22" t="s">
        <v>306</v>
      </c>
    </row>
    <row r="196" spans="2:65" s="11" customFormat="1" ht="13.5">
      <c r="B196" s="203"/>
      <c r="C196" s="204"/>
      <c r="D196" s="198" t="s">
        <v>146</v>
      </c>
      <c r="E196" s="204"/>
      <c r="F196" s="206" t="s">
        <v>307</v>
      </c>
      <c r="G196" s="204"/>
      <c r="H196" s="207">
        <v>1.7150000000000001</v>
      </c>
      <c r="I196" s="208"/>
      <c r="J196" s="204"/>
      <c r="K196" s="204"/>
      <c r="L196" s="209"/>
      <c r="M196" s="210"/>
      <c r="N196" s="211"/>
      <c r="O196" s="211"/>
      <c r="P196" s="211"/>
      <c r="Q196" s="211"/>
      <c r="R196" s="211"/>
      <c r="S196" s="211"/>
      <c r="T196" s="212"/>
      <c r="AT196" s="213" t="s">
        <v>146</v>
      </c>
      <c r="AU196" s="213" t="s">
        <v>91</v>
      </c>
      <c r="AV196" s="11" t="s">
        <v>91</v>
      </c>
      <c r="AW196" s="11" t="s">
        <v>6</v>
      </c>
      <c r="AX196" s="11" t="s">
        <v>10</v>
      </c>
      <c r="AY196" s="213" t="s">
        <v>130</v>
      </c>
    </row>
    <row r="197" spans="2:65" s="1" customFormat="1" ht="22.5" customHeight="1">
      <c r="B197" s="39"/>
      <c r="C197" s="186" t="s">
        <v>308</v>
      </c>
      <c r="D197" s="186" t="s">
        <v>132</v>
      </c>
      <c r="E197" s="187" t="s">
        <v>309</v>
      </c>
      <c r="F197" s="188" t="s">
        <v>310</v>
      </c>
      <c r="G197" s="189" t="s">
        <v>143</v>
      </c>
      <c r="H197" s="190">
        <v>196.2</v>
      </c>
      <c r="I197" s="191"/>
      <c r="J197" s="192">
        <f>ROUND(I197*H197,0)</f>
        <v>0</v>
      </c>
      <c r="K197" s="188" t="s">
        <v>136</v>
      </c>
      <c r="L197" s="59"/>
      <c r="M197" s="193" t="s">
        <v>34</v>
      </c>
      <c r="N197" s="194" t="s">
        <v>51</v>
      </c>
      <c r="O197" s="40"/>
      <c r="P197" s="195">
        <f>O197*H197</f>
        <v>0</v>
      </c>
      <c r="Q197" s="195">
        <v>0</v>
      </c>
      <c r="R197" s="195">
        <f>Q197*H197</f>
        <v>0</v>
      </c>
      <c r="S197" s="195">
        <v>0</v>
      </c>
      <c r="T197" s="196">
        <f>S197*H197</f>
        <v>0</v>
      </c>
      <c r="AR197" s="22" t="s">
        <v>137</v>
      </c>
      <c r="AT197" s="22" t="s">
        <v>132</v>
      </c>
      <c r="AU197" s="22" t="s">
        <v>91</v>
      </c>
      <c r="AY197" s="22" t="s">
        <v>130</v>
      </c>
      <c r="BE197" s="197">
        <f>IF(N197="základní",J197,0)</f>
        <v>0</v>
      </c>
      <c r="BF197" s="197">
        <f>IF(N197="snížená",J197,0)</f>
        <v>0</v>
      </c>
      <c r="BG197" s="197">
        <f>IF(N197="zákl. přenesená",J197,0)</f>
        <v>0</v>
      </c>
      <c r="BH197" s="197">
        <f>IF(N197="sníž. přenesená",J197,0)</f>
        <v>0</v>
      </c>
      <c r="BI197" s="197">
        <f>IF(N197="nulová",J197,0)</f>
        <v>0</v>
      </c>
      <c r="BJ197" s="22" t="s">
        <v>10</v>
      </c>
      <c r="BK197" s="197">
        <f>ROUND(I197*H197,0)</f>
        <v>0</v>
      </c>
      <c r="BL197" s="22" t="s">
        <v>137</v>
      </c>
      <c r="BM197" s="22" t="s">
        <v>311</v>
      </c>
    </row>
    <row r="198" spans="2:65" s="1" customFormat="1" ht="162">
      <c r="B198" s="39"/>
      <c r="C198" s="61"/>
      <c r="D198" s="201" t="s">
        <v>139</v>
      </c>
      <c r="E198" s="61"/>
      <c r="F198" s="202" t="s">
        <v>312</v>
      </c>
      <c r="G198" s="61"/>
      <c r="H198" s="61"/>
      <c r="I198" s="156"/>
      <c r="J198" s="61"/>
      <c r="K198" s="61"/>
      <c r="L198" s="59"/>
      <c r="M198" s="200"/>
      <c r="N198" s="40"/>
      <c r="O198" s="40"/>
      <c r="P198" s="40"/>
      <c r="Q198" s="40"/>
      <c r="R198" s="40"/>
      <c r="S198" s="40"/>
      <c r="T198" s="76"/>
      <c r="AT198" s="22" t="s">
        <v>139</v>
      </c>
      <c r="AU198" s="22" t="s">
        <v>91</v>
      </c>
    </row>
    <row r="199" spans="2:65" s="11" customFormat="1" ht="13.5">
      <c r="B199" s="203"/>
      <c r="C199" s="204"/>
      <c r="D199" s="198" t="s">
        <v>146</v>
      </c>
      <c r="E199" s="205" t="s">
        <v>34</v>
      </c>
      <c r="F199" s="206" t="s">
        <v>313</v>
      </c>
      <c r="G199" s="204"/>
      <c r="H199" s="207">
        <v>196.2</v>
      </c>
      <c r="I199" s="208"/>
      <c r="J199" s="204"/>
      <c r="K199" s="204"/>
      <c r="L199" s="209"/>
      <c r="M199" s="210"/>
      <c r="N199" s="211"/>
      <c r="O199" s="211"/>
      <c r="P199" s="211"/>
      <c r="Q199" s="211"/>
      <c r="R199" s="211"/>
      <c r="S199" s="211"/>
      <c r="T199" s="212"/>
      <c r="AT199" s="213" t="s">
        <v>146</v>
      </c>
      <c r="AU199" s="213" t="s">
        <v>91</v>
      </c>
      <c r="AV199" s="11" t="s">
        <v>91</v>
      </c>
      <c r="AW199" s="11" t="s">
        <v>41</v>
      </c>
      <c r="AX199" s="11" t="s">
        <v>10</v>
      </c>
      <c r="AY199" s="213" t="s">
        <v>130</v>
      </c>
    </row>
    <row r="200" spans="2:65" s="1" customFormat="1" ht="31.5" customHeight="1">
      <c r="B200" s="39"/>
      <c r="C200" s="186" t="s">
        <v>314</v>
      </c>
      <c r="D200" s="186" t="s">
        <v>132</v>
      </c>
      <c r="E200" s="187" t="s">
        <v>315</v>
      </c>
      <c r="F200" s="188" t="s">
        <v>316</v>
      </c>
      <c r="G200" s="189" t="s">
        <v>143</v>
      </c>
      <c r="H200" s="190">
        <v>50</v>
      </c>
      <c r="I200" s="191"/>
      <c r="J200" s="192">
        <f>ROUND(I200*H200,0)</f>
        <v>0</v>
      </c>
      <c r="K200" s="188" t="s">
        <v>136</v>
      </c>
      <c r="L200" s="59"/>
      <c r="M200" s="193" t="s">
        <v>34</v>
      </c>
      <c r="N200" s="194" t="s">
        <v>51</v>
      </c>
      <c r="O200" s="40"/>
      <c r="P200" s="195">
        <f>O200*H200</f>
        <v>0</v>
      </c>
      <c r="Q200" s="195">
        <v>0</v>
      </c>
      <c r="R200" s="195">
        <f>Q200*H200</f>
        <v>0</v>
      </c>
      <c r="S200" s="195">
        <v>0</v>
      </c>
      <c r="T200" s="196">
        <f>S200*H200</f>
        <v>0</v>
      </c>
      <c r="AR200" s="22" t="s">
        <v>137</v>
      </c>
      <c r="AT200" s="22" t="s">
        <v>132</v>
      </c>
      <c r="AU200" s="22" t="s">
        <v>91</v>
      </c>
      <c r="AY200" s="22" t="s">
        <v>130</v>
      </c>
      <c r="BE200" s="197">
        <f>IF(N200="základní",J200,0)</f>
        <v>0</v>
      </c>
      <c r="BF200" s="197">
        <f>IF(N200="snížená",J200,0)</f>
        <v>0</v>
      </c>
      <c r="BG200" s="197">
        <f>IF(N200="zákl. přenesená",J200,0)</f>
        <v>0</v>
      </c>
      <c r="BH200" s="197">
        <f>IF(N200="sníž. přenesená",J200,0)</f>
        <v>0</v>
      </c>
      <c r="BI200" s="197">
        <f>IF(N200="nulová",J200,0)</f>
        <v>0</v>
      </c>
      <c r="BJ200" s="22" t="s">
        <v>10</v>
      </c>
      <c r="BK200" s="197">
        <f>ROUND(I200*H200,0)</f>
        <v>0</v>
      </c>
      <c r="BL200" s="22" t="s">
        <v>137</v>
      </c>
      <c r="BM200" s="22" t="s">
        <v>317</v>
      </c>
    </row>
    <row r="201" spans="2:65" s="1" customFormat="1" ht="121.5">
      <c r="B201" s="39"/>
      <c r="C201" s="61"/>
      <c r="D201" s="201" t="s">
        <v>139</v>
      </c>
      <c r="E201" s="61"/>
      <c r="F201" s="202" t="s">
        <v>318</v>
      </c>
      <c r="G201" s="61"/>
      <c r="H201" s="61"/>
      <c r="I201" s="156"/>
      <c r="J201" s="61"/>
      <c r="K201" s="61"/>
      <c r="L201" s="59"/>
      <c r="M201" s="200"/>
      <c r="N201" s="40"/>
      <c r="O201" s="40"/>
      <c r="P201" s="40"/>
      <c r="Q201" s="40"/>
      <c r="R201" s="40"/>
      <c r="S201" s="40"/>
      <c r="T201" s="76"/>
      <c r="AT201" s="22" t="s">
        <v>139</v>
      </c>
      <c r="AU201" s="22" t="s">
        <v>91</v>
      </c>
    </row>
    <row r="202" spans="2:65" s="11" customFormat="1" ht="13.5">
      <c r="B202" s="203"/>
      <c r="C202" s="204"/>
      <c r="D202" s="201" t="s">
        <v>146</v>
      </c>
      <c r="E202" s="214" t="s">
        <v>34</v>
      </c>
      <c r="F202" s="215" t="s">
        <v>319</v>
      </c>
      <c r="G202" s="204"/>
      <c r="H202" s="216">
        <v>50</v>
      </c>
      <c r="I202" s="208"/>
      <c r="J202" s="204"/>
      <c r="K202" s="204"/>
      <c r="L202" s="209"/>
      <c r="M202" s="210"/>
      <c r="N202" s="211"/>
      <c r="O202" s="211"/>
      <c r="P202" s="211"/>
      <c r="Q202" s="211"/>
      <c r="R202" s="211"/>
      <c r="S202" s="211"/>
      <c r="T202" s="212"/>
      <c r="AT202" s="213" t="s">
        <v>146</v>
      </c>
      <c r="AU202" s="213" t="s">
        <v>91</v>
      </c>
      <c r="AV202" s="11" t="s">
        <v>91</v>
      </c>
      <c r="AW202" s="11" t="s">
        <v>41</v>
      </c>
      <c r="AX202" s="11" t="s">
        <v>10</v>
      </c>
      <c r="AY202" s="213" t="s">
        <v>130</v>
      </c>
    </row>
    <row r="203" spans="2:65" s="10" customFormat="1" ht="29.85" customHeight="1">
      <c r="B203" s="169"/>
      <c r="C203" s="170"/>
      <c r="D203" s="183" t="s">
        <v>79</v>
      </c>
      <c r="E203" s="184" t="s">
        <v>148</v>
      </c>
      <c r="F203" s="184" t="s">
        <v>320</v>
      </c>
      <c r="G203" s="170"/>
      <c r="H203" s="170"/>
      <c r="I203" s="173"/>
      <c r="J203" s="185">
        <f>BK203</f>
        <v>0</v>
      </c>
      <c r="K203" s="170"/>
      <c r="L203" s="175"/>
      <c r="M203" s="176"/>
      <c r="N203" s="177"/>
      <c r="O203" s="177"/>
      <c r="P203" s="178">
        <f>SUM(P204:P221)</f>
        <v>0</v>
      </c>
      <c r="Q203" s="177"/>
      <c r="R203" s="178">
        <f>SUM(R204:R221)</f>
        <v>4.6168300000000002</v>
      </c>
      <c r="S203" s="177"/>
      <c r="T203" s="179">
        <f>SUM(T204:T221)</f>
        <v>0</v>
      </c>
      <c r="AR203" s="180" t="s">
        <v>10</v>
      </c>
      <c r="AT203" s="181" t="s">
        <v>79</v>
      </c>
      <c r="AU203" s="181" t="s">
        <v>10</v>
      </c>
      <c r="AY203" s="180" t="s">
        <v>130</v>
      </c>
      <c r="BK203" s="182">
        <f>SUM(BK204:BK221)</f>
        <v>0</v>
      </c>
    </row>
    <row r="204" spans="2:65" s="1" customFormat="1" ht="31.5" customHeight="1">
      <c r="B204" s="39"/>
      <c r="C204" s="186" t="s">
        <v>321</v>
      </c>
      <c r="D204" s="186" t="s">
        <v>132</v>
      </c>
      <c r="E204" s="187" t="s">
        <v>322</v>
      </c>
      <c r="F204" s="188" t="s">
        <v>323</v>
      </c>
      <c r="G204" s="189" t="s">
        <v>135</v>
      </c>
      <c r="H204" s="190">
        <v>25</v>
      </c>
      <c r="I204" s="191"/>
      <c r="J204" s="192">
        <f>ROUND(I204*H204,0)</f>
        <v>0</v>
      </c>
      <c r="K204" s="188" t="s">
        <v>136</v>
      </c>
      <c r="L204" s="59"/>
      <c r="M204" s="193" t="s">
        <v>34</v>
      </c>
      <c r="N204" s="194" t="s">
        <v>51</v>
      </c>
      <c r="O204" s="40"/>
      <c r="P204" s="195">
        <f>O204*H204</f>
        <v>0</v>
      </c>
      <c r="Q204" s="195">
        <v>0.17488999999999999</v>
      </c>
      <c r="R204" s="195">
        <f>Q204*H204</f>
        <v>4.3722499999999993</v>
      </c>
      <c r="S204" s="195">
        <v>0</v>
      </c>
      <c r="T204" s="196">
        <f>S204*H204</f>
        <v>0</v>
      </c>
      <c r="AR204" s="22" t="s">
        <v>137</v>
      </c>
      <c r="AT204" s="22" t="s">
        <v>132</v>
      </c>
      <c r="AU204" s="22" t="s">
        <v>91</v>
      </c>
      <c r="AY204" s="22" t="s">
        <v>130</v>
      </c>
      <c r="BE204" s="197">
        <f>IF(N204="základní",J204,0)</f>
        <v>0</v>
      </c>
      <c r="BF204" s="197">
        <f>IF(N204="snížená",J204,0)</f>
        <v>0</v>
      </c>
      <c r="BG204" s="197">
        <f>IF(N204="zákl. přenesená",J204,0)</f>
        <v>0</v>
      </c>
      <c r="BH204" s="197">
        <f>IF(N204="sníž. přenesená",J204,0)</f>
        <v>0</v>
      </c>
      <c r="BI204" s="197">
        <f>IF(N204="nulová",J204,0)</f>
        <v>0</v>
      </c>
      <c r="BJ204" s="22" t="s">
        <v>10</v>
      </c>
      <c r="BK204" s="197">
        <f>ROUND(I204*H204,0)</f>
        <v>0</v>
      </c>
      <c r="BL204" s="22" t="s">
        <v>137</v>
      </c>
      <c r="BM204" s="22" t="s">
        <v>324</v>
      </c>
    </row>
    <row r="205" spans="2:65" s="1" customFormat="1" ht="67.5">
      <c r="B205" s="39"/>
      <c r="C205" s="61"/>
      <c r="D205" s="201" t="s">
        <v>139</v>
      </c>
      <c r="E205" s="61"/>
      <c r="F205" s="202" t="s">
        <v>325</v>
      </c>
      <c r="G205" s="61"/>
      <c r="H205" s="61"/>
      <c r="I205" s="156"/>
      <c r="J205" s="61"/>
      <c r="K205" s="61"/>
      <c r="L205" s="59"/>
      <c r="M205" s="200"/>
      <c r="N205" s="40"/>
      <c r="O205" s="40"/>
      <c r="P205" s="40"/>
      <c r="Q205" s="40"/>
      <c r="R205" s="40"/>
      <c r="S205" s="40"/>
      <c r="T205" s="76"/>
      <c r="AT205" s="22" t="s">
        <v>139</v>
      </c>
      <c r="AU205" s="22" t="s">
        <v>91</v>
      </c>
    </row>
    <row r="206" spans="2:65" s="11" customFormat="1" ht="13.5">
      <c r="B206" s="203"/>
      <c r="C206" s="204"/>
      <c r="D206" s="201" t="s">
        <v>146</v>
      </c>
      <c r="E206" s="214" t="s">
        <v>34</v>
      </c>
      <c r="F206" s="215" t="s">
        <v>326</v>
      </c>
      <c r="G206" s="204"/>
      <c r="H206" s="216">
        <v>14</v>
      </c>
      <c r="I206" s="208"/>
      <c r="J206" s="204"/>
      <c r="K206" s="204"/>
      <c r="L206" s="209"/>
      <c r="M206" s="210"/>
      <c r="N206" s="211"/>
      <c r="O206" s="211"/>
      <c r="P206" s="211"/>
      <c r="Q206" s="211"/>
      <c r="R206" s="211"/>
      <c r="S206" s="211"/>
      <c r="T206" s="212"/>
      <c r="AT206" s="213" t="s">
        <v>146</v>
      </c>
      <c r="AU206" s="213" t="s">
        <v>91</v>
      </c>
      <c r="AV206" s="11" t="s">
        <v>91</v>
      </c>
      <c r="AW206" s="11" t="s">
        <v>41</v>
      </c>
      <c r="AX206" s="11" t="s">
        <v>80</v>
      </c>
      <c r="AY206" s="213" t="s">
        <v>130</v>
      </c>
    </row>
    <row r="207" spans="2:65" s="11" customFormat="1" ht="13.5">
      <c r="B207" s="203"/>
      <c r="C207" s="204"/>
      <c r="D207" s="201" t="s">
        <v>146</v>
      </c>
      <c r="E207" s="214" t="s">
        <v>34</v>
      </c>
      <c r="F207" s="215" t="s">
        <v>327</v>
      </c>
      <c r="G207" s="204"/>
      <c r="H207" s="216">
        <v>7</v>
      </c>
      <c r="I207" s="208"/>
      <c r="J207" s="204"/>
      <c r="K207" s="204"/>
      <c r="L207" s="209"/>
      <c r="M207" s="210"/>
      <c r="N207" s="211"/>
      <c r="O207" s="211"/>
      <c r="P207" s="211"/>
      <c r="Q207" s="211"/>
      <c r="R207" s="211"/>
      <c r="S207" s="211"/>
      <c r="T207" s="212"/>
      <c r="AT207" s="213" t="s">
        <v>146</v>
      </c>
      <c r="AU207" s="213" t="s">
        <v>91</v>
      </c>
      <c r="AV207" s="11" t="s">
        <v>91</v>
      </c>
      <c r="AW207" s="11" t="s">
        <v>41</v>
      </c>
      <c r="AX207" s="11" t="s">
        <v>80</v>
      </c>
      <c r="AY207" s="213" t="s">
        <v>130</v>
      </c>
    </row>
    <row r="208" spans="2:65" s="11" customFormat="1" ht="13.5">
      <c r="B208" s="203"/>
      <c r="C208" s="204"/>
      <c r="D208" s="201" t="s">
        <v>146</v>
      </c>
      <c r="E208" s="214" t="s">
        <v>34</v>
      </c>
      <c r="F208" s="215" t="s">
        <v>328</v>
      </c>
      <c r="G208" s="204"/>
      <c r="H208" s="216">
        <v>4</v>
      </c>
      <c r="I208" s="208"/>
      <c r="J208" s="204"/>
      <c r="K208" s="204"/>
      <c r="L208" s="209"/>
      <c r="M208" s="210"/>
      <c r="N208" s="211"/>
      <c r="O208" s="211"/>
      <c r="P208" s="211"/>
      <c r="Q208" s="211"/>
      <c r="R208" s="211"/>
      <c r="S208" s="211"/>
      <c r="T208" s="212"/>
      <c r="AT208" s="213" t="s">
        <v>146</v>
      </c>
      <c r="AU208" s="213" t="s">
        <v>91</v>
      </c>
      <c r="AV208" s="11" t="s">
        <v>91</v>
      </c>
      <c r="AW208" s="11" t="s">
        <v>41</v>
      </c>
      <c r="AX208" s="11" t="s">
        <v>80</v>
      </c>
      <c r="AY208" s="213" t="s">
        <v>130</v>
      </c>
    </row>
    <row r="209" spans="2:65" s="12" customFormat="1" ht="13.5">
      <c r="B209" s="217"/>
      <c r="C209" s="218"/>
      <c r="D209" s="198" t="s">
        <v>146</v>
      </c>
      <c r="E209" s="219" t="s">
        <v>34</v>
      </c>
      <c r="F209" s="220" t="s">
        <v>184</v>
      </c>
      <c r="G209" s="218"/>
      <c r="H209" s="221">
        <v>25</v>
      </c>
      <c r="I209" s="222"/>
      <c r="J209" s="218"/>
      <c r="K209" s="218"/>
      <c r="L209" s="223"/>
      <c r="M209" s="224"/>
      <c r="N209" s="225"/>
      <c r="O209" s="225"/>
      <c r="P209" s="225"/>
      <c r="Q209" s="225"/>
      <c r="R209" s="225"/>
      <c r="S209" s="225"/>
      <c r="T209" s="226"/>
      <c r="AT209" s="227" t="s">
        <v>146</v>
      </c>
      <c r="AU209" s="227" t="s">
        <v>91</v>
      </c>
      <c r="AV209" s="12" t="s">
        <v>137</v>
      </c>
      <c r="AW209" s="12" t="s">
        <v>41</v>
      </c>
      <c r="AX209" s="12" t="s">
        <v>10</v>
      </c>
      <c r="AY209" s="227" t="s">
        <v>130</v>
      </c>
    </row>
    <row r="210" spans="2:65" s="1" customFormat="1" ht="31.5" customHeight="1">
      <c r="B210" s="39"/>
      <c r="C210" s="228" t="s">
        <v>329</v>
      </c>
      <c r="D210" s="228" t="s">
        <v>266</v>
      </c>
      <c r="E210" s="229" t="s">
        <v>330</v>
      </c>
      <c r="F210" s="230" t="s">
        <v>331</v>
      </c>
      <c r="G210" s="231" t="s">
        <v>135</v>
      </c>
      <c r="H210" s="232">
        <v>14</v>
      </c>
      <c r="I210" s="233"/>
      <c r="J210" s="234">
        <f>ROUND(I210*H210,0)</f>
        <v>0</v>
      </c>
      <c r="K210" s="230" t="s">
        <v>136</v>
      </c>
      <c r="L210" s="235"/>
      <c r="M210" s="236" t="s">
        <v>34</v>
      </c>
      <c r="N210" s="237" t="s">
        <v>51</v>
      </c>
      <c r="O210" s="40"/>
      <c r="P210" s="195">
        <f>O210*H210</f>
        <v>0</v>
      </c>
      <c r="Q210" s="195">
        <v>5.8999999999999999E-3</v>
      </c>
      <c r="R210" s="195">
        <f>Q210*H210</f>
        <v>8.2599999999999993E-2</v>
      </c>
      <c r="S210" s="195">
        <v>0</v>
      </c>
      <c r="T210" s="196">
        <f>S210*H210</f>
        <v>0</v>
      </c>
      <c r="AR210" s="22" t="s">
        <v>171</v>
      </c>
      <c r="AT210" s="22" t="s">
        <v>266</v>
      </c>
      <c r="AU210" s="22" t="s">
        <v>91</v>
      </c>
      <c r="AY210" s="22" t="s">
        <v>130</v>
      </c>
      <c r="BE210" s="197">
        <f>IF(N210="základní",J210,0)</f>
        <v>0</v>
      </c>
      <c r="BF210" s="197">
        <f>IF(N210="snížená",J210,0)</f>
        <v>0</v>
      </c>
      <c r="BG210" s="197">
        <f>IF(N210="zákl. přenesená",J210,0)</f>
        <v>0</v>
      </c>
      <c r="BH210" s="197">
        <f>IF(N210="sníž. přenesená",J210,0)</f>
        <v>0</v>
      </c>
      <c r="BI210" s="197">
        <f>IF(N210="nulová",J210,0)</f>
        <v>0</v>
      </c>
      <c r="BJ210" s="22" t="s">
        <v>10</v>
      </c>
      <c r="BK210" s="197">
        <f>ROUND(I210*H210,0)</f>
        <v>0</v>
      </c>
      <c r="BL210" s="22" t="s">
        <v>137</v>
      </c>
      <c r="BM210" s="22" t="s">
        <v>332</v>
      </c>
    </row>
    <row r="211" spans="2:65" s="1" customFormat="1" ht="31.5" customHeight="1">
      <c r="B211" s="39"/>
      <c r="C211" s="228" t="s">
        <v>333</v>
      </c>
      <c r="D211" s="228" t="s">
        <v>266</v>
      </c>
      <c r="E211" s="229" t="s">
        <v>334</v>
      </c>
      <c r="F211" s="230" t="s">
        <v>335</v>
      </c>
      <c r="G211" s="231" t="s">
        <v>135</v>
      </c>
      <c r="H211" s="232">
        <v>7</v>
      </c>
      <c r="I211" s="233"/>
      <c r="J211" s="234">
        <f>ROUND(I211*H211,0)</f>
        <v>0</v>
      </c>
      <c r="K211" s="230" t="s">
        <v>136</v>
      </c>
      <c r="L211" s="235"/>
      <c r="M211" s="236" t="s">
        <v>34</v>
      </c>
      <c r="N211" s="237" t="s">
        <v>51</v>
      </c>
      <c r="O211" s="40"/>
      <c r="P211" s="195">
        <f>O211*H211</f>
        <v>0</v>
      </c>
      <c r="Q211" s="195">
        <v>2.7000000000000001E-3</v>
      </c>
      <c r="R211" s="195">
        <f>Q211*H211</f>
        <v>1.89E-2</v>
      </c>
      <c r="S211" s="195">
        <v>0</v>
      </c>
      <c r="T211" s="196">
        <f>S211*H211</f>
        <v>0</v>
      </c>
      <c r="AR211" s="22" t="s">
        <v>171</v>
      </c>
      <c r="AT211" s="22" t="s">
        <v>266</v>
      </c>
      <c r="AU211" s="22" t="s">
        <v>91</v>
      </c>
      <c r="AY211" s="22" t="s">
        <v>130</v>
      </c>
      <c r="BE211" s="197">
        <f>IF(N211="základní",J211,0)</f>
        <v>0</v>
      </c>
      <c r="BF211" s="197">
        <f>IF(N211="snížená",J211,0)</f>
        <v>0</v>
      </c>
      <c r="BG211" s="197">
        <f>IF(N211="zákl. přenesená",J211,0)</f>
        <v>0</v>
      </c>
      <c r="BH211" s="197">
        <f>IF(N211="sníž. přenesená",J211,0)</f>
        <v>0</v>
      </c>
      <c r="BI211" s="197">
        <f>IF(N211="nulová",J211,0)</f>
        <v>0</v>
      </c>
      <c r="BJ211" s="22" t="s">
        <v>10</v>
      </c>
      <c r="BK211" s="197">
        <f>ROUND(I211*H211,0)</f>
        <v>0</v>
      </c>
      <c r="BL211" s="22" t="s">
        <v>137</v>
      </c>
      <c r="BM211" s="22" t="s">
        <v>336</v>
      </c>
    </row>
    <row r="212" spans="2:65" s="1" customFormat="1" ht="22.5" customHeight="1">
      <c r="B212" s="39"/>
      <c r="C212" s="186" t="s">
        <v>337</v>
      </c>
      <c r="D212" s="186" t="s">
        <v>132</v>
      </c>
      <c r="E212" s="187" t="s">
        <v>338</v>
      </c>
      <c r="F212" s="188" t="s">
        <v>339</v>
      </c>
      <c r="G212" s="189" t="s">
        <v>135</v>
      </c>
      <c r="H212" s="190">
        <v>1</v>
      </c>
      <c r="I212" s="191"/>
      <c r="J212" s="192">
        <f>ROUND(I212*H212,0)</f>
        <v>0</v>
      </c>
      <c r="K212" s="188" t="s">
        <v>136</v>
      </c>
      <c r="L212" s="59"/>
      <c r="M212" s="193" t="s">
        <v>34</v>
      </c>
      <c r="N212" s="194" t="s">
        <v>51</v>
      </c>
      <c r="O212" s="40"/>
      <c r="P212" s="195">
        <f>O212*H212</f>
        <v>0</v>
      </c>
      <c r="Q212" s="195">
        <v>0</v>
      </c>
      <c r="R212" s="195">
        <f>Q212*H212</f>
        <v>0</v>
      </c>
      <c r="S212" s="195">
        <v>0</v>
      </c>
      <c r="T212" s="196">
        <f>S212*H212</f>
        <v>0</v>
      </c>
      <c r="AR212" s="22" t="s">
        <v>137</v>
      </c>
      <c r="AT212" s="22" t="s">
        <v>132</v>
      </c>
      <c r="AU212" s="22" t="s">
        <v>91</v>
      </c>
      <c r="AY212" s="22" t="s">
        <v>130</v>
      </c>
      <c r="BE212" s="197">
        <f>IF(N212="základní",J212,0)</f>
        <v>0</v>
      </c>
      <c r="BF212" s="197">
        <f>IF(N212="snížená",J212,0)</f>
        <v>0</v>
      </c>
      <c r="BG212" s="197">
        <f>IF(N212="zákl. přenesená",J212,0)</f>
        <v>0</v>
      </c>
      <c r="BH212" s="197">
        <f>IF(N212="sníž. přenesená",J212,0)</f>
        <v>0</v>
      </c>
      <c r="BI212" s="197">
        <f>IF(N212="nulová",J212,0)</f>
        <v>0</v>
      </c>
      <c r="BJ212" s="22" t="s">
        <v>10</v>
      </c>
      <c r="BK212" s="197">
        <f>ROUND(I212*H212,0)</f>
        <v>0</v>
      </c>
      <c r="BL212" s="22" t="s">
        <v>137</v>
      </c>
      <c r="BM212" s="22" t="s">
        <v>340</v>
      </c>
    </row>
    <row r="213" spans="2:65" s="1" customFormat="1" ht="27">
      <c r="B213" s="39"/>
      <c r="C213" s="61"/>
      <c r="D213" s="198" t="s">
        <v>139</v>
      </c>
      <c r="E213" s="61"/>
      <c r="F213" s="199" t="s">
        <v>341</v>
      </c>
      <c r="G213" s="61"/>
      <c r="H213" s="61"/>
      <c r="I213" s="156"/>
      <c r="J213" s="61"/>
      <c r="K213" s="61"/>
      <c r="L213" s="59"/>
      <c r="M213" s="200"/>
      <c r="N213" s="40"/>
      <c r="O213" s="40"/>
      <c r="P213" s="40"/>
      <c r="Q213" s="40"/>
      <c r="R213" s="40"/>
      <c r="S213" s="40"/>
      <c r="T213" s="76"/>
      <c r="AT213" s="22" t="s">
        <v>139</v>
      </c>
      <c r="AU213" s="22" t="s">
        <v>91</v>
      </c>
    </row>
    <row r="214" spans="2:65" s="1" customFormat="1" ht="22.5" customHeight="1">
      <c r="B214" s="39"/>
      <c r="C214" s="186" t="s">
        <v>342</v>
      </c>
      <c r="D214" s="186" t="s">
        <v>132</v>
      </c>
      <c r="E214" s="187" t="s">
        <v>343</v>
      </c>
      <c r="F214" s="188" t="s">
        <v>344</v>
      </c>
      <c r="G214" s="189" t="s">
        <v>135</v>
      </c>
      <c r="H214" s="190">
        <v>1</v>
      </c>
      <c r="I214" s="191"/>
      <c r="J214" s="192">
        <f>ROUND(I214*H214,0)</f>
        <v>0</v>
      </c>
      <c r="K214" s="188" t="s">
        <v>136</v>
      </c>
      <c r="L214" s="59"/>
      <c r="M214" s="193" t="s">
        <v>34</v>
      </c>
      <c r="N214" s="194" t="s">
        <v>51</v>
      </c>
      <c r="O214" s="40"/>
      <c r="P214" s="195">
        <f>O214*H214</f>
        <v>0</v>
      </c>
      <c r="Q214" s="195">
        <v>0</v>
      </c>
      <c r="R214" s="195">
        <f>Q214*H214</f>
        <v>0</v>
      </c>
      <c r="S214" s="195">
        <v>0</v>
      </c>
      <c r="T214" s="196">
        <f>S214*H214</f>
        <v>0</v>
      </c>
      <c r="AR214" s="22" t="s">
        <v>137</v>
      </c>
      <c r="AT214" s="22" t="s">
        <v>132</v>
      </c>
      <c r="AU214" s="22" t="s">
        <v>91</v>
      </c>
      <c r="AY214" s="22" t="s">
        <v>130</v>
      </c>
      <c r="BE214" s="197">
        <f>IF(N214="základní",J214,0)</f>
        <v>0</v>
      </c>
      <c r="BF214" s="197">
        <f>IF(N214="snížená",J214,0)</f>
        <v>0</v>
      </c>
      <c r="BG214" s="197">
        <f>IF(N214="zákl. přenesená",J214,0)</f>
        <v>0</v>
      </c>
      <c r="BH214" s="197">
        <f>IF(N214="sníž. přenesená",J214,0)</f>
        <v>0</v>
      </c>
      <c r="BI214" s="197">
        <f>IF(N214="nulová",J214,0)</f>
        <v>0</v>
      </c>
      <c r="BJ214" s="22" t="s">
        <v>10</v>
      </c>
      <c r="BK214" s="197">
        <f>ROUND(I214*H214,0)</f>
        <v>0</v>
      </c>
      <c r="BL214" s="22" t="s">
        <v>137</v>
      </c>
      <c r="BM214" s="22" t="s">
        <v>345</v>
      </c>
    </row>
    <row r="215" spans="2:65" s="1" customFormat="1" ht="27">
      <c r="B215" s="39"/>
      <c r="C215" s="61"/>
      <c r="D215" s="198" t="s">
        <v>139</v>
      </c>
      <c r="E215" s="61"/>
      <c r="F215" s="199" t="s">
        <v>341</v>
      </c>
      <c r="G215" s="61"/>
      <c r="H215" s="61"/>
      <c r="I215" s="156"/>
      <c r="J215" s="61"/>
      <c r="K215" s="61"/>
      <c r="L215" s="59"/>
      <c r="M215" s="200"/>
      <c r="N215" s="40"/>
      <c r="O215" s="40"/>
      <c r="P215" s="40"/>
      <c r="Q215" s="40"/>
      <c r="R215" s="40"/>
      <c r="S215" s="40"/>
      <c r="T215" s="76"/>
      <c r="AT215" s="22" t="s">
        <v>139</v>
      </c>
      <c r="AU215" s="22" t="s">
        <v>91</v>
      </c>
    </row>
    <row r="216" spans="2:65" s="1" customFormat="1" ht="44.25" customHeight="1">
      <c r="B216" s="39"/>
      <c r="C216" s="186" t="s">
        <v>346</v>
      </c>
      <c r="D216" s="186" t="s">
        <v>132</v>
      </c>
      <c r="E216" s="187" t="s">
        <v>347</v>
      </c>
      <c r="F216" s="188" t="s">
        <v>348</v>
      </c>
      <c r="G216" s="189" t="s">
        <v>135</v>
      </c>
      <c r="H216" s="190">
        <v>14</v>
      </c>
      <c r="I216" s="191"/>
      <c r="J216" s="192">
        <f>ROUND(I216*H216,0)</f>
        <v>0</v>
      </c>
      <c r="K216" s="188" t="s">
        <v>136</v>
      </c>
      <c r="L216" s="59"/>
      <c r="M216" s="193" t="s">
        <v>34</v>
      </c>
      <c r="N216" s="194" t="s">
        <v>51</v>
      </c>
      <c r="O216" s="40"/>
      <c r="P216" s="195">
        <f>O216*H216</f>
        <v>0</v>
      </c>
      <c r="Q216" s="195">
        <v>7.0200000000000002E-3</v>
      </c>
      <c r="R216" s="195">
        <f>Q216*H216</f>
        <v>9.8280000000000006E-2</v>
      </c>
      <c r="S216" s="195">
        <v>0</v>
      </c>
      <c r="T216" s="196">
        <f>S216*H216</f>
        <v>0</v>
      </c>
      <c r="AR216" s="22" t="s">
        <v>137</v>
      </c>
      <c r="AT216" s="22" t="s">
        <v>132</v>
      </c>
      <c r="AU216" s="22" t="s">
        <v>91</v>
      </c>
      <c r="AY216" s="22" t="s">
        <v>130</v>
      </c>
      <c r="BE216" s="197">
        <f>IF(N216="základní",J216,0)</f>
        <v>0</v>
      </c>
      <c r="BF216" s="197">
        <f>IF(N216="snížená",J216,0)</f>
        <v>0</v>
      </c>
      <c r="BG216" s="197">
        <f>IF(N216="zákl. přenesená",J216,0)</f>
        <v>0</v>
      </c>
      <c r="BH216" s="197">
        <f>IF(N216="sníž. přenesená",J216,0)</f>
        <v>0</v>
      </c>
      <c r="BI216" s="197">
        <f>IF(N216="nulová",J216,0)</f>
        <v>0</v>
      </c>
      <c r="BJ216" s="22" t="s">
        <v>10</v>
      </c>
      <c r="BK216" s="197">
        <f>ROUND(I216*H216,0)</f>
        <v>0</v>
      </c>
      <c r="BL216" s="22" t="s">
        <v>137</v>
      </c>
      <c r="BM216" s="22" t="s">
        <v>349</v>
      </c>
    </row>
    <row r="217" spans="2:65" s="1" customFormat="1" ht="27">
      <c r="B217" s="39"/>
      <c r="C217" s="61"/>
      <c r="D217" s="198" t="s">
        <v>139</v>
      </c>
      <c r="E217" s="61"/>
      <c r="F217" s="199" t="s">
        <v>350</v>
      </c>
      <c r="G217" s="61"/>
      <c r="H217" s="61"/>
      <c r="I217" s="156"/>
      <c r="J217" s="61"/>
      <c r="K217" s="61"/>
      <c r="L217" s="59"/>
      <c r="M217" s="200"/>
      <c r="N217" s="40"/>
      <c r="O217" s="40"/>
      <c r="P217" s="40"/>
      <c r="Q217" s="40"/>
      <c r="R217" s="40"/>
      <c r="S217" s="40"/>
      <c r="T217" s="76"/>
      <c r="AT217" s="22" t="s">
        <v>139</v>
      </c>
      <c r="AU217" s="22" t="s">
        <v>91</v>
      </c>
    </row>
    <row r="218" spans="2:65" s="1" customFormat="1" ht="31.5" customHeight="1">
      <c r="B218" s="39"/>
      <c r="C218" s="228" t="s">
        <v>351</v>
      </c>
      <c r="D218" s="228" t="s">
        <v>266</v>
      </c>
      <c r="E218" s="229" t="s">
        <v>352</v>
      </c>
      <c r="F218" s="230" t="s">
        <v>353</v>
      </c>
      <c r="G218" s="231" t="s">
        <v>354</v>
      </c>
      <c r="H218" s="232">
        <v>14</v>
      </c>
      <c r="I218" s="233"/>
      <c r="J218" s="234">
        <f>ROUND(I218*H218,0)</f>
        <v>0</v>
      </c>
      <c r="K218" s="230" t="s">
        <v>34</v>
      </c>
      <c r="L218" s="235"/>
      <c r="M218" s="236" t="s">
        <v>34</v>
      </c>
      <c r="N218" s="237" t="s">
        <v>51</v>
      </c>
      <c r="O218" s="40"/>
      <c r="P218" s="195">
        <f>O218*H218</f>
        <v>0</v>
      </c>
      <c r="Q218" s="195">
        <v>0</v>
      </c>
      <c r="R218" s="195">
        <f>Q218*H218</f>
        <v>0</v>
      </c>
      <c r="S218" s="195">
        <v>0</v>
      </c>
      <c r="T218" s="196">
        <f>S218*H218</f>
        <v>0</v>
      </c>
      <c r="AR218" s="22" t="s">
        <v>171</v>
      </c>
      <c r="AT218" s="22" t="s">
        <v>266</v>
      </c>
      <c r="AU218" s="22" t="s">
        <v>91</v>
      </c>
      <c r="AY218" s="22" t="s">
        <v>130</v>
      </c>
      <c r="BE218" s="197">
        <f>IF(N218="základní",J218,0)</f>
        <v>0</v>
      </c>
      <c r="BF218" s="197">
        <f>IF(N218="snížená",J218,0)</f>
        <v>0</v>
      </c>
      <c r="BG218" s="197">
        <f>IF(N218="zákl. přenesená",J218,0)</f>
        <v>0</v>
      </c>
      <c r="BH218" s="197">
        <f>IF(N218="sníž. přenesená",J218,0)</f>
        <v>0</v>
      </c>
      <c r="BI218" s="197">
        <f>IF(N218="nulová",J218,0)</f>
        <v>0</v>
      </c>
      <c r="BJ218" s="22" t="s">
        <v>10</v>
      </c>
      <c r="BK218" s="197">
        <f>ROUND(I218*H218,0)</f>
        <v>0</v>
      </c>
      <c r="BL218" s="22" t="s">
        <v>137</v>
      </c>
      <c r="BM218" s="22" t="s">
        <v>355</v>
      </c>
    </row>
    <row r="219" spans="2:65" s="1" customFormat="1" ht="31.5" customHeight="1">
      <c r="B219" s="39"/>
      <c r="C219" s="186" t="s">
        <v>356</v>
      </c>
      <c r="D219" s="186" t="s">
        <v>132</v>
      </c>
      <c r="E219" s="187" t="s">
        <v>357</v>
      </c>
      <c r="F219" s="188" t="s">
        <v>358</v>
      </c>
      <c r="G219" s="189" t="s">
        <v>168</v>
      </c>
      <c r="H219" s="190">
        <v>28</v>
      </c>
      <c r="I219" s="191"/>
      <c r="J219" s="192">
        <f>ROUND(I219*H219,0)</f>
        <v>0</v>
      </c>
      <c r="K219" s="188" t="s">
        <v>136</v>
      </c>
      <c r="L219" s="59"/>
      <c r="M219" s="193" t="s">
        <v>34</v>
      </c>
      <c r="N219" s="194" t="s">
        <v>51</v>
      </c>
      <c r="O219" s="40"/>
      <c r="P219" s="195">
        <f>O219*H219</f>
        <v>0</v>
      </c>
      <c r="Q219" s="195">
        <v>0</v>
      </c>
      <c r="R219" s="195">
        <f>Q219*H219</f>
        <v>0</v>
      </c>
      <c r="S219" s="195">
        <v>0</v>
      </c>
      <c r="T219" s="196">
        <f>S219*H219</f>
        <v>0</v>
      </c>
      <c r="AR219" s="22" t="s">
        <v>137</v>
      </c>
      <c r="AT219" s="22" t="s">
        <v>132</v>
      </c>
      <c r="AU219" s="22" t="s">
        <v>91</v>
      </c>
      <c r="AY219" s="22" t="s">
        <v>130</v>
      </c>
      <c r="BE219" s="197">
        <f>IF(N219="základní",J219,0)</f>
        <v>0</v>
      </c>
      <c r="BF219" s="197">
        <f>IF(N219="snížená",J219,0)</f>
        <v>0</v>
      </c>
      <c r="BG219" s="197">
        <f>IF(N219="zákl. přenesená",J219,0)</f>
        <v>0</v>
      </c>
      <c r="BH219" s="197">
        <f>IF(N219="sníž. přenesená",J219,0)</f>
        <v>0</v>
      </c>
      <c r="BI219" s="197">
        <f>IF(N219="nulová",J219,0)</f>
        <v>0</v>
      </c>
      <c r="BJ219" s="22" t="s">
        <v>10</v>
      </c>
      <c r="BK219" s="197">
        <f>ROUND(I219*H219,0)</f>
        <v>0</v>
      </c>
      <c r="BL219" s="22" t="s">
        <v>137</v>
      </c>
      <c r="BM219" s="22" t="s">
        <v>359</v>
      </c>
    </row>
    <row r="220" spans="2:65" s="1" customFormat="1" ht="27">
      <c r="B220" s="39"/>
      <c r="C220" s="61"/>
      <c r="D220" s="198" t="s">
        <v>139</v>
      </c>
      <c r="E220" s="61"/>
      <c r="F220" s="199" t="s">
        <v>341</v>
      </c>
      <c r="G220" s="61"/>
      <c r="H220" s="61"/>
      <c r="I220" s="156"/>
      <c r="J220" s="61"/>
      <c r="K220" s="61"/>
      <c r="L220" s="59"/>
      <c r="M220" s="200"/>
      <c r="N220" s="40"/>
      <c r="O220" s="40"/>
      <c r="P220" s="40"/>
      <c r="Q220" s="40"/>
      <c r="R220" s="40"/>
      <c r="S220" s="40"/>
      <c r="T220" s="76"/>
      <c r="AT220" s="22" t="s">
        <v>139</v>
      </c>
      <c r="AU220" s="22" t="s">
        <v>91</v>
      </c>
    </row>
    <row r="221" spans="2:65" s="1" customFormat="1" ht="31.5" customHeight="1">
      <c r="B221" s="39"/>
      <c r="C221" s="228" t="s">
        <v>360</v>
      </c>
      <c r="D221" s="228" t="s">
        <v>266</v>
      </c>
      <c r="E221" s="229" t="s">
        <v>361</v>
      </c>
      <c r="F221" s="230" t="s">
        <v>362</v>
      </c>
      <c r="G221" s="231" t="s">
        <v>168</v>
      </c>
      <c r="H221" s="232">
        <v>28</v>
      </c>
      <c r="I221" s="233"/>
      <c r="J221" s="234">
        <f>ROUND(I221*H221,0)</f>
        <v>0</v>
      </c>
      <c r="K221" s="230" t="s">
        <v>136</v>
      </c>
      <c r="L221" s="235"/>
      <c r="M221" s="236" t="s">
        <v>34</v>
      </c>
      <c r="N221" s="237" t="s">
        <v>51</v>
      </c>
      <c r="O221" s="40"/>
      <c r="P221" s="195">
        <f>O221*H221</f>
        <v>0</v>
      </c>
      <c r="Q221" s="195">
        <v>1.6000000000000001E-3</v>
      </c>
      <c r="R221" s="195">
        <f>Q221*H221</f>
        <v>4.48E-2</v>
      </c>
      <c r="S221" s="195">
        <v>0</v>
      </c>
      <c r="T221" s="196">
        <f>S221*H221</f>
        <v>0</v>
      </c>
      <c r="AR221" s="22" t="s">
        <v>171</v>
      </c>
      <c r="AT221" s="22" t="s">
        <v>266</v>
      </c>
      <c r="AU221" s="22" t="s">
        <v>91</v>
      </c>
      <c r="AY221" s="22" t="s">
        <v>130</v>
      </c>
      <c r="BE221" s="197">
        <f>IF(N221="základní",J221,0)</f>
        <v>0</v>
      </c>
      <c r="BF221" s="197">
        <f>IF(N221="snížená",J221,0)</f>
        <v>0</v>
      </c>
      <c r="BG221" s="197">
        <f>IF(N221="zákl. přenesená",J221,0)</f>
        <v>0</v>
      </c>
      <c r="BH221" s="197">
        <f>IF(N221="sníž. přenesená",J221,0)</f>
        <v>0</v>
      </c>
      <c r="BI221" s="197">
        <f>IF(N221="nulová",J221,0)</f>
        <v>0</v>
      </c>
      <c r="BJ221" s="22" t="s">
        <v>10</v>
      </c>
      <c r="BK221" s="197">
        <f>ROUND(I221*H221,0)</f>
        <v>0</v>
      </c>
      <c r="BL221" s="22" t="s">
        <v>137</v>
      </c>
      <c r="BM221" s="22" t="s">
        <v>363</v>
      </c>
    </row>
    <row r="222" spans="2:65" s="10" customFormat="1" ht="29.85" customHeight="1">
      <c r="B222" s="169"/>
      <c r="C222" s="170"/>
      <c r="D222" s="183" t="s">
        <v>79</v>
      </c>
      <c r="E222" s="184" t="s">
        <v>157</v>
      </c>
      <c r="F222" s="184" t="s">
        <v>364</v>
      </c>
      <c r="G222" s="170"/>
      <c r="H222" s="170"/>
      <c r="I222" s="173"/>
      <c r="J222" s="185">
        <f>BK222</f>
        <v>0</v>
      </c>
      <c r="K222" s="170"/>
      <c r="L222" s="175"/>
      <c r="M222" s="176"/>
      <c r="N222" s="177"/>
      <c r="O222" s="177"/>
      <c r="P222" s="178">
        <f>SUM(P223:P269)</f>
        <v>0</v>
      </c>
      <c r="Q222" s="177"/>
      <c r="R222" s="178">
        <f>SUM(R223:R269)</f>
        <v>30.86749</v>
      </c>
      <c r="S222" s="177"/>
      <c r="T222" s="179">
        <f>SUM(T223:T269)</f>
        <v>0</v>
      </c>
      <c r="AR222" s="180" t="s">
        <v>10</v>
      </c>
      <c r="AT222" s="181" t="s">
        <v>79</v>
      </c>
      <c r="AU222" s="181" t="s">
        <v>10</v>
      </c>
      <c r="AY222" s="180" t="s">
        <v>130</v>
      </c>
      <c r="BK222" s="182">
        <f>SUM(BK223:BK269)</f>
        <v>0</v>
      </c>
    </row>
    <row r="223" spans="2:65" s="1" customFormat="1" ht="22.5" customHeight="1">
      <c r="B223" s="39"/>
      <c r="C223" s="186" t="s">
        <v>365</v>
      </c>
      <c r="D223" s="186" t="s">
        <v>132</v>
      </c>
      <c r="E223" s="187" t="s">
        <v>366</v>
      </c>
      <c r="F223" s="188" t="s">
        <v>367</v>
      </c>
      <c r="G223" s="189" t="s">
        <v>143</v>
      </c>
      <c r="H223" s="190">
        <v>122.6</v>
      </c>
      <c r="I223" s="191"/>
      <c r="J223" s="192">
        <f>ROUND(I223*H223,0)</f>
        <v>0</v>
      </c>
      <c r="K223" s="188" t="s">
        <v>136</v>
      </c>
      <c r="L223" s="59"/>
      <c r="M223" s="193" t="s">
        <v>34</v>
      </c>
      <c r="N223" s="194" t="s">
        <v>51</v>
      </c>
      <c r="O223" s="40"/>
      <c r="P223" s="195">
        <f>O223*H223</f>
        <v>0</v>
      </c>
      <c r="Q223" s="195">
        <v>0</v>
      </c>
      <c r="R223" s="195">
        <f>Q223*H223</f>
        <v>0</v>
      </c>
      <c r="S223" s="195">
        <v>0</v>
      </c>
      <c r="T223" s="196">
        <f>S223*H223</f>
        <v>0</v>
      </c>
      <c r="AR223" s="22" t="s">
        <v>137</v>
      </c>
      <c r="AT223" s="22" t="s">
        <v>132</v>
      </c>
      <c r="AU223" s="22" t="s">
        <v>91</v>
      </c>
      <c r="AY223" s="22" t="s">
        <v>130</v>
      </c>
      <c r="BE223" s="197">
        <f>IF(N223="základní",J223,0)</f>
        <v>0</v>
      </c>
      <c r="BF223" s="197">
        <f>IF(N223="snížená",J223,0)</f>
        <v>0</v>
      </c>
      <c r="BG223" s="197">
        <f>IF(N223="zákl. přenesená",J223,0)</f>
        <v>0</v>
      </c>
      <c r="BH223" s="197">
        <f>IF(N223="sníž. přenesená",J223,0)</f>
        <v>0</v>
      </c>
      <c r="BI223" s="197">
        <f>IF(N223="nulová",J223,0)</f>
        <v>0</v>
      </c>
      <c r="BJ223" s="22" t="s">
        <v>10</v>
      </c>
      <c r="BK223" s="197">
        <f>ROUND(I223*H223,0)</f>
        <v>0</v>
      </c>
      <c r="BL223" s="22" t="s">
        <v>137</v>
      </c>
      <c r="BM223" s="22" t="s">
        <v>368</v>
      </c>
    </row>
    <row r="224" spans="2:65" s="11" customFormat="1" ht="13.5">
      <c r="B224" s="203"/>
      <c r="C224" s="204"/>
      <c r="D224" s="201" t="s">
        <v>146</v>
      </c>
      <c r="E224" s="214" t="s">
        <v>34</v>
      </c>
      <c r="F224" s="215" t="s">
        <v>369</v>
      </c>
      <c r="G224" s="204"/>
      <c r="H224" s="216">
        <v>69.099999999999994</v>
      </c>
      <c r="I224" s="208"/>
      <c r="J224" s="204"/>
      <c r="K224" s="204"/>
      <c r="L224" s="209"/>
      <c r="M224" s="210"/>
      <c r="N224" s="211"/>
      <c r="O224" s="211"/>
      <c r="P224" s="211"/>
      <c r="Q224" s="211"/>
      <c r="R224" s="211"/>
      <c r="S224" s="211"/>
      <c r="T224" s="212"/>
      <c r="AT224" s="213" t="s">
        <v>146</v>
      </c>
      <c r="AU224" s="213" t="s">
        <v>91</v>
      </c>
      <c r="AV224" s="11" t="s">
        <v>91</v>
      </c>
      <c r="AW224" s="11" t="s">
        <v>41</v>
      </c>
      <c r="AX224" s="11" t="s">
        <v>80</v>
      </c>
      <c r="AY224" s="213" t="s">
        <v>130</v>
      </c>
    </row>
    <row r="225" spans="2:65" s="11" customFormat="1" ht="13.5">
      <c r="B225" s="203"/>
      <c r="C225" s="204"/>
      <c r="D225" s="201" t="s">
        <v>146</v>
      </c>
      <c r="E225" s="214" t="s">
        <v>34</v>
      </c>
      <c r="F225" s="215" t="s">
        <v>370</v>
      </c>
      <c r="G225" s="204"/>
      <c r="H225" s="216">
        <v>35.5</v>
      </c>
      <c r="I225" s="208"/>
      <c r="J225" s="204"/>
      <c r="K225" s="204"/>
      <c r="L225" s="209"/>
      <c r="M225" s="210"/>
      <c r="N225" s="211"/>
      <c r="O225" s="211"/>
      <c r="P225" s="211"/>
      <c r="Q225" s="211"/>
      <c r="R225" s="211"/>
      <c r="S225" s="211"/>
      <c r="T225" s="212"/>
      <c r="AT225" s="213" t="s">
        <v>146</v>
      </c>
      <c r="AU225" s="213" t="s">
        <v>91</v>
      </c>
      <c r="AV225" s="11" t="s">
        <v>91</v>
      </c>
      <c r="AW225" s="11" t="s">
        <v>41</v>
      </c>
      <c r="AX225" s="11" t="s">
        <v>80</v>
      </c>
      <c r="AY225" s="213" t="s">
        <v>130</v>
      </c>
    </row>
    <row r="226" spans="2:65" s="11" customFormat="1" ht="13.5">
      <c r="B226" s="203"/>
      <c r="C226" s="204"/>
      <c r="D226" s="201" t="s">
        <v>146</v>
      </c>
      <c r="E226" s="214" t="s">
        <v>34</v>
      </c>
      <c r="F226" s="215" t="s">
        <v>371</v>
      </c>
      <c r="G226" s="204"/>
      <c r="H226" s="216">
        <v>10.5</v>
      </c>
      <c r="I226" s="208"/>
      <c r="J226" s="204"/>
      <c r="K226" s="204"/>
      <c r="L226" s="209"/>
      <c r="M226" s="210"/>
      <c r="N226" s="211"/>
      <c r="O226" s="211"/>
      <c r="P226" s="211"/>
      <c r="Q226" s="211"/>
      <c r="R226" s="211"/>
      <c r="S226" s="211"/>
      <c r="T226" s="212"/>
      <c r="AT226" s="213" t="s">
        <v>146</v>
      </c>
      <c r="AU226" s="213" t="s">
        <v>91</v>
      </c>
      <c r="AV226" s="11" t="s">
        <v>91</v>
      </c>
      <c r="AW226" s="11" t="s">
        <v>41</v>
      </c>
      <c r="AX226" s="11" t="s">
        <v>80</v>
      </c>
      <c r="AY226" s="213" t="s">
        <v>130</v>
      </c>
    </row>
    <row r="227" spans="2:65" s="11" customFormat="1" ht="13.5">
      <c r="B227" s="203"/>
      <c r="C227" s="204"/>
      <c r="D227" s="201" t="s">
        <v>146</v>
      </c>
      <c r="E227" s="214" t="s">
        <v>34</v>
      </c>
      <c r="F227" s="215" t="s">
        <v>372</v>
      </c>
      <c r="G227" s="204"/>
      <c r="H227" s="216">
        <v>7.5</v>
      </c>
      <c r="I227" s="208"/>
      <c r="J227" s="204"/>
      <c r="K227" s="204"/>
      <c r="L227" s="209"/>
      <c r="M227" s="210"/>
      <c r="N227" s="211"/>
      <c r="O227" s="211"/>
      <c r="P227" s="211"/>
      <c r="Q227" s="211"/>
      <c r="R227" s="211"/>
      <c r="S227" s="211"/>
      <c r="T227" s="212"/>
      <c r="AT227" s="213" t="s">
        <v>146</v>
      </c>
      <c r="AU227" s="213" t="s">
        <v>91</v>
      </c>
      <c r="AV227" s="11" t="s">
        <v>91</v>
      </c>
      <c r="AW227" s="11" t="s">
        <v>41</v>
      </c>
      <c r="AX227" s="11" t="s">
        <v>80</v>
      </c>
      <c r="AY227" s="213" t="s">
        <v>130</v>
      </c>
    </row>
    <row r="228" spans="2:65" s="12" customFormat="1" ht="13.5">
      <c r="B228" s="217"/>
      <c r="C228" s="218"/>
      <c r="D228" s="198" t="s">
        <v>146</v>
      </c>
      <c r="E228" s="219" t="s">
        <v>34</v>
      </c>
      <c r="F228" s="220" t="s">
        <v>184</v>
      </c>
      <c r="G228" s="218"/>
      <c r="H228" s="221">
        <v>122.6</v>
      </c>
      <c r="I228" s="222"/>
      <c r="J228" s="218"/>
      <c r="K228" s="218"/>
      <c r="L228" s="223"/>
      <c r="M228" s="224"/>
      <c r="N228" s="225"/>
      <c r="O228" s="225"/>
      <c r="P228" s="225"/>
      <c r="Q228" s="225"/>
      <c r="R228" s="225"/>
      <c r="S228" s="225"/>
      <c r="T228" s="226"/>
      <c r="AT228" s="227" t="s">
        <v>146</v>
      </c>
      <c r="AU228" s="227" t="s">
        <v>91</v>
      </c>
      <c r="AV228" s="12" t="s">
        <v>137</v>
      </c>
      <c r="AW228" s="12" t="s">
        <v>41</v>
      </c>
      <c r="AX228" s="12" t="s">
        <v>10</v>
      </c>
      <c r="AY228" s="227" t="s">
        <v>130</v>
      </c>
    </row>
    <row r="229" spans="2:65" s="1" customFormat="1" ht="22.5" customHeight="1">
      <c r="B229" s="39"/>
      <c r="C229" s="186" t="s">
        <v>373</v>
      </c>
      <c r="D229" s="186" t="s">
        <v>132</v>
      </c>
      <c r="E229" s="187" t="s">
        <v>374</v>
      </c>
      <c r="F229" s="188" t="s">
        <v>375</v>
      </c>
      <c r="G229" s="189" t="s">
        <v>143</v>
      </c>
      <c r="H229" s="190">
        <v>196.2</v>
      </c>
      <c r="I229" s="191"/>
      <c r="J229" s="192">
        <f>ROUND(I229*H229,0)</f>
        <v>0</v>
      </c>
      <c r="K229" s="188" t="s">
        <v>136</v>
      </c>
      <c r="L229" s="59"/>
      <c r="M229" s="193" t="s">
        <v>34</v>
      </c>
      <c r="N229" s="194" t="s">
        <v>51</v>
      </c>
      <c r="O229" s="40"/>
      <c r="P229" s="195">
        <f>O229*H229</f>
        <v>0</v>
      </c>
      <c r="Q229" s="195">
        <v>0</v>
      </c>
      <c r="R229" s="195">
        <f>Q229*H229</f>
        <v>0</v>
      </c>
      <c r="S229" s="195">
        <v>0</v>
      </c>
      <c r="T229" s="196">
        <f>S229*H229</f>
        <v>0</v>
      </c>
      <c r="AR229" s="22" t="s">
        <v>137</v>
      </c>
      <c r="AT229" s="22" t="s">
        <v>132</v>
      </c>
      <c r="AU229" s="22" t="s">
        <v>91</v>
      </c>
      <c r="AY229" s="22" t="s">
        <v>130</v>
      </c>
      <c r="BE229" s="197">
        <f>IF(N229="základní",J229,0)</f>
        <v>0</v>
      </c>
      <c r="BF229" s="197">
        <f>IF(N229="snížená",J229,0)</f>
        <v>0</v>
      </c>
      <c r="BG229" s="197">
        <f>IF(N229="zákl. přenesená",J229,0)</f>
        <v>0</v>
      </c>
      <c r="BH229" s="197">
        <f>IF(N229="sníž. přenesená",J229,0)</f>
        <v>0</v>
      </c>
      <c r="BI229" s="197">
        <f>IF(N229="nulová",J229,0)</f>
        <v>0</v>
      </c>
      <c r="BJ229" s="22" t="s">
        <v>10</v>
      </c>
      <c r="BK229" s="197">
        <f>ROUND(I229*H229,0)</f>
        <v>0</v>
      </c>
      <c r="BL229" s="22" t="s">
        <v>137</v>
      </c>
      <c r="BM229" s="22" t="s">
        <v>376</v>
      </c>
    </row>
    <row r="230" spans="2:65" s="11" customFormat="1" ht="13.5">
      <c r="B230" s="203"/>
      <c r="C230" s="204"/>
      <c r="D230" s="201" t="s">
        <v>146</v>
      </c>
      <c r="E230" s="214" t="s">
        <v>34</v>
      </c>
      <c r="F230" s="215" t="s">
        <v>377</v>
      </c>
      <c r="G230" s="204"/>
      <c r="H230" s="216">
        <v>73.599999999999994</v>
      </c>
      <c r="I230" s="208"/>
      <c r="J230" s="204"/>
      <c r="K230" s="204"/>
      <c r="L230" s="209"/>
      <c r="M230" s="210"/>
      <c r="N230" s="211"/>
      <c r="O230" s="211"/>
      <c r="P230" s="211"/>
      <c r="Q230" s="211"/>
      <c r="R230" s="211"/>
      <c r="S230" s="211"/>
      <c r="T230" s="212"/>
      <c r="AT230" s="213" t="s">
        <v>146</v>
      </c>
      <c r="AU230" s="213" t="s">
        <v>91</v>
      </c>
      <c r="AV230" s="11" t="s">
        <v>91</v>
      </c>
      <c r="AW230" s="11" t="s">
        <v>41</v>
      </c>
      <c r="AX230" s="11" t="s">
        <v>80</v>
      </c>
      <c r="AY230" s="213" t="s">
        <v>130</v>
      </c>
    </row>
    <row r="231" spans="2:65" s="11" customFormat="1" ht="13.5">
      <c r="B231" s="203"/>
      <c r="C231" s="204"/>
      <c r="D231" s="201" t="s">
        <v>146</v>
      </c>
      <c r="E231" s="214" t="s">
        <v>34</v>
      </c>
      <c r="F231" s="215" t="s">
        <v>369</v>
      </c>
      <c r="G231" s="204"/>
      <c r="H231" s="216">
        <v>69.099999999999994</v>
      </c>
      <c r="I231" s="208"/>
      <c r="J231" s="204"/>
      <c r="K231" s="204"/>
      <c r="L231" s="209"/>
      <c r="M231" s="210"/>
      <c r="N231" s="211"/>
      <c r="O231" s="211"/>
      <c r="P231" s="211"/>
      <c r="Q231" s="211"/>
      <c r="R231" s="211"/>
      <c r="S231" s="211"/>
      <c r="T231" s="212"/>
      <c r="AT231" s="213" t="s">
        <v>146</v>
      </c>
      <c r="AU231" s="213" t="s">
        <v>91</v>
      </c>
      <c r="AV231" s="11" t="s">
        <v>91</v>
      </c>
      <c r="AW231" s="11" t="s">
        <v>41</v>
      </c>
      <c r="AX231" s="11" t="s">
        <v>80</v>
      </c>
      <c r="AY231" s="213" t="s">
        <v>130</v>
      </c>
    </row>
    <row r="232" spans="2:65" s="11" customFormat="1" ht="13.5">
      <c r="B232" s="203"/>
      <c r="C232" s="204"/>
      <c r="D232" s="201" t="s">
        <v>146</v>
      </c>
      <c r="E232" s="214" t="s">
        <v>34</v>
      </c>
      <c r="F232" s="215" t="s">
        <v>370</v>
      </c>
      <c r="G232" s="204"/>
      <c r="H232" s="216">
        <v>35.5</v>
      </c>
      <c r="I232" s="208"/>
      <c r="J232" s="204"/>
      <c r="K232" s="204"/>
      <c r="L232" s="209"/>
      <c r="M232" s="210"/>
      <c r="N232" s="211"/>
      <c r="O232" s="211"/>
      <c r="P232" s="211"/>
      <c r="Q232" s="211"/>
      <c r="R232" s="211"/>
      <c r="S232" s="211"/>
      <c r="T232" s="212"/>
      <c r="AT232" s="213" t="s">
        <v>146</v>
      </c>
      <c r="AU232" s="213" t="s">
        <v>91</v>
      </c>
      <c r="AV232" s="11" t="s">
        <v>91</v>
      </c>
      <c r="AW232" s="11" t="s">
        <v>41</v>
      </c>
      <c r="AX232" s="11" t="s">
        <v>80</v>
      </c>
      <c r="AY232" s="213" t="s">
        <v>130</v>
      </c>
    </row>
    <row r="233" spans="2:65" s="11" customFormat="1" ht="13.5">
      <c r="B233" s="203"/>
      <c r="C233" s="204"/>
      <c r="D233" s="201" t="s">
        <v>146</v>
      </c>
      <c r="E233" s="214" t="s">
        <v>34</v>
      </c>
      <c r="F233" s="215" t="s">
        <v>371</v>
      </c>
      <c r="G233" s="204"/>
      <c r="H233" s="216">
        <v>10.5</v>
      </c>
      <c r="I233" s="208"/>
      <c r="J233" s="204"/>
      <c r="K233" s="204"/>
      <c r="L233" s="209"/>
      <c r="M233" s="210"/>
      <c r="N233" s="211"/>
      <c r="O233" s="211"/>
      <c r="P233" s="211"/>
      <c r="Q233" s="211"/>
      <c r="R233" s="211"/>
      <c r="S233" s="211"/>
      <c r="T233" s="212"/>
      <c r="AT233" s="213" t="s">
        <v>146</v>
      </c>
      <c r="AU233" s="213" t="s">
        <v>91</v>
      </c>
      <c r="AV233" s="11" t="s">
        <v>91</v>
      </c>
      <c r="AW233" s="11" t="s">
        <v>41</v>
      </c>
      <c r="AX233" s="11" t="s">
        <v>80</v>
      </c>
      <c r="AY233" s="213" t="s">
        <v>130</v>
      </c>
    </row>
    <row r="234" spans="2:65" s="11" customFormat="1" ht="13.5">
      <c r="B234" s="203"/>
      <c r="C234" s="204"/>
      <c r="D234" s="201" t="s">
        <v>146</v>
      </c>
      <c r="E234" s="214" t="s">
        <v>34</v>
      </c>
      <c r="F234" s="215" t="s">
        <v>372</v>
      </c>
      <c r="G234" s="204"/>
      <c r="H234" s="216">
        <v>7.5</v>
      </c>
      <c r="I234" s="208"/>
      <c r="J234" s="204"/>
      <c r="K234" s="204"/>
      <c r="L234" s="209"/>
      <c r="M234" s="210"/>
      <c r="N234" s="211"/>
      <c r="O234" s="211"/>
      <c r="P234" s="211"/>
      <c r="Q234" s="211"/>
      <c r="R234" s="211"/>
      <c r="S234" s="211"/>
      <c r="T234" s="212"/>
      <c r="AT234" s="213" t="s">
        <v>146</v>
      </c>
      <c r="AU234" s="213" t="s">
        <v>91</v>
      </c>
      <c r="AV234" s="11" t="s">
        <v>91</v>
      </c>
      <c r="AW234" s="11" t="s">
        <v>41</v>
      </c>
      <c r="AX234" s="11" t="s">
        <v>80</v>
      </c>
      <c r="AY234" s="213" t="s">
        <v>130</v>
      </c>
    </row>
    <row r="235" spans="2:65" s="12" customFormat="1" ht="13.5">
      <c r="B235" s="217"/>
      <c r="C235" s="218"/>
      <c r="D235" s="198" t="s">
        <v>146</v>
      </c>
      <c r="E235" s="219" t="s">
        <v>34</v>
      </c>
      <c r="F235" s="220" t="s">
        <v>184</v>
      </c>
      <c r="G235" s="218"/>
      <c r="H235" s="221">
        <v>196.2</v>
      </c>
      <c r="I235" s="222"/>
      <c r="J235" s="218"/>
      <c r="K235" s="218"/>
      <c r="L235" s="223"/>
      <c r="M235" s="224"/>
      <c r="N235" s="225"/>
      <c r="O235" s="225"/>
      <c r="P235" s="225"/>
      <c r="Q235" s="225"/>
      <c r="R235" s="225"/>
      <c r="S235" s="225"/>
      <c r="T235" s="226"/>
      <c r="AT235" s="227" t="s">
        <v>146</v>
      </c>
      <c r="AU235" s="227" t="s">
        <v>91</v>
      </c>
      <c r="AV235" s="12" t="s">
        <v>137</v>
      </c>
      <c r="AW235" s="12" t="s">
        <v>41</v>
      </c>
      <c r="AX235" s="12" t="s">
        <v>10</v>
      </c>
      <c r="AY235" s="227" t="s">
        <v>130</v>
      </c>
    </row>
    <row r="236" spans="2:65" s="1" customFormat="1" ht="31.5" customHeight="1">
      <c r="B236" s="39"/>
      <c r="C236" s="186" t="s">
        <v>378</v>
      </c>
      <c r="D236" s="186" t="s">
        <v>132</v>
      </c>
      <c r="E236" s="187" t="s">
        <v>379</v>
      </c>
      <c r="F236" s="188" t="s">
        <v>380</v>
      </c>
      <c r="G236" s="189" t="s">
        <v>143</v>
      </c>
      <c r="H236" s="190">
        <v>73.599999999999994</v>
      </c>
      <c r="I236" s="191"/>
      <c r="J236" s="192">
        <f>ROUND(I236*H236,0)</f>
        <v>0</v>
      </c>
      <c r="K236" s="188" t="s">
        <v>136</v>
      </c>
      <c r="L236" s="59"/>
      <c r="M236" s="193" t="s">
        <v>34</v>
      </c>
      <c r="N236" s="194" t="s">
        <v>51</v>
      </c>
      <c r="O236" s="40"/>
      <c r="P236" s="195">
        <f>O236*H236</f>
        <v>0</v>
      </c>
      <c r="Q236" s="195">
        <v>0</v>
      </c>
      <c r="R236" s="195">
        <f>Q236*H236</f>
        <v>0</v>
      </c>
      <c r="S236" s="195">
        <v>0</v>
      </c>
      <c r="T236" s="196">
        <f>S236*H236</f>
        <v>0</v>
      </c>
      <c r="AR236" s="22" t="s">
        <v>137</v>
      </c>
      <c r="AT236" s="22" t="s">
        <v>132</v>
      </c>
      <c r="AU236" s="22" t="s">
        <v>91</v>
      </c>
      <c r="AY236" s="22" t="s">
        <v>130</v>
      </c>
      <c r="BE236" s="197">
        <f>IF(N236="základní",J236,0)</f>
        <v>0</v>
      </c>
      <c r="BF236" s="197">
        <f>IF(N236="snížená",J236,0)</f>
        <v>0</v>
      </c>
      <c r="BG236" s="197">
        <f>IF(N236="zákl. přenesená",J236,0)</f>
        <v>0</v>
      </c>
      <c r="BH236" s="197">
        <f>IF(N236="sníž. přenesená",J236,0)</f>
        <v>0</v>
      </c>
      <c r="BI236" s="197">
        <f>IF(N236="nulová",J236,0)</f>
        <v>0</v>
      </c>
      <c r="BJ236" s="22" t="s">
        <v>10</v>
      </c>
      <c r="BK236" s="197">
        <f>ROUND(I236*H236,0)</f>
        <v>0</v>
      </c>
      <c r="BL236" s="22" t="s">
        <v>137</v>
      </c>
      <c r="BM236" s="22" t="s">
        <v>381</v>
      </c>
    </row>
    <row r="237" spans="2:65" s="1" customFormat="1" ht="27">
      <c r="B237" s="39"/>
      <c r="C237" s="61"/>
      <c r="D237" s="201" t="s">
        <v>139</v>
      </c>
      <c r="E237" s="61"/>
      <c r="F237" s="202" t="s">
        <v>382</v>
      </c>
      <c r="G237" s="61"/>
      <c r="H237" s="61"/>
      <c r="I237" s="156"/>
      <c r="J237" s="61"/>
      <c r="K237" s="61"/>
      <c r="L237" s="59"/>
      <c r="M237" s="200"/>
      <c r="N237" s="40"/>
      <c r="O237" s="40"/>
      <c r="P237" s="40"/>
      <c r="Q237" s="40"/>
      <c r="R237" s="40"/>
      <c r="S237" s="40"/>
      <c r="T237" s="76"/>
      <c r="AT237" s="22" t="s">
        <v>139</v>
      </c>
      <c r="AU237" s="22" t="s">
        <v>91</v>
      </c>
    </row>
    <row r="238" spans="2:65" s="11" customFormat="1" ht="13.5">
      <c r="B238" s="203"/>
      <c r="C238" s="204"/>
      <c r="D238" s="198" t="s">
        <v>146</v>
      </c>
      <c r="E238" s="205" t="s">
        <v>34</v>
      </c>
      <c r="F238" s="206" t="s">
        <v>377</v>
      </c>
      <c r="G238" s="204"/>
      <c r="H238" s="207">
        <v>73.599999999999994</v>
      </c>
      <c r="I238" s="208"/>
      <c r="J238" s="204"/>
      <c r="K238" s="204"/>
      <c r="L238" s="209"/>
      <c r="M238" s="210"/>
      <c r="N238" s="211"/>
      <c r="O238" s="211"/>
      <c r="P238" s="211"/>
      <c r="Q238" s="211"/>
      <c r="R238" s="211"/>
      <c r="S238" s="211"/>
      <c r="T238" s="212"/>
      <c r="AT238" s="213" t="s">
        <v>146</v>
      </c>
      <c r="AU238" s="213" t="s">
        <v>91</v>
      </c>
      <c r="AV238" s="11" t="s">
        <v>91</v>
      </c>
      <c r="AW238" s="11" t="s">
        <v>41</v>
      </c>
      <c r="AX238" s="11" t="s">
        <v>10</v>
      </c>
      <c r="AY238" s="213" t="s">
        <v>130</v>
      </c>
    </row>
    <row r="239" spans="2:65" s="1" customFormat="1" ht="31.5" customHeight="1">
      <c r="B239" s="39"/>
      <c r="C239" s="186" t="s">
        <v>383</v>
      </c>
      <c r="D239" s="186" t="s">
        <v>132</v>
      </c>
      <c r="E239" s="187" t="s">
        <v>384</v>
      </c>
      <c r="F239" s="188" t="s">
        <v>385</v>
      </c>
      <c r="G239" s="189" t="s">
        <v>143</v>
      </c>
      <c r="H239" s="190">
        <v>73.599999999999994</v>
      </c>
      <c r="I239" s="191"/>
      <c r="J239" s="192">
        <f>ROUND(I239*H239,0)</f>
        <v>0</v>
      </c>
      <c r="K239" s="188" t="s">
        <v>136</v>
      </c>
      <c r="L239" s="59"/>
      <c r="M239" s="193" t="s">
        <v>34</v>
      </c>
      <c r="N239" s="194" t="s">
        <v>51</v>
      </c>
      <c r="O239" s="40"/>
      <c r="P239" s="195">
        <f>O239*H239</f>
        <v>0</v>
      </c>
      <c r="Q239" s="195">
        <v>0</v>
      </c>
      <c r="R239" s="195">
        <f>Q239*H239</f>
        <v>0</v>
      </c>
      <c r="S239" s="195">
        <v>0</v>
      </c>
      <c r="T239" s="196">
        <f>S239*H239</f>
        <v>0</v>
      </c>
      <c r="AR239" s="22" t="s">
        <v>137</v>
      </c>
      <c r="AT239" s="22" t="s">
        <v>132</v>
      </c>
      <c r="AU239" s="22" t="s">
        <v>91</v>
      </c>
      <c r="AY239" s="22" t="s">
        <v>130</v>
      </c>
      <c r="BE239" s="197">
        <f>IF(N239="základní",J239,0)</f>
        <v>0</v>
      </c>
      <c r="BF239" s="197">
        <f>IF(N239="snížená",J239,0)</f>
        <v>0</v>
      </c>
      <c r="BG239" s="197">
        <f>IF(N239="zákl. přenesená",J239,0)</f>
        <v>0</v>
      </c>
      <c r="BH239" s="197">
        <f>IF(N239="sníž. přenesená",J239,0)</f>
        <v>0</v>
      </c>
      <c r="BI239" s="197">
        <f>IF(N239="nulová",J239,0)</f>
        <v>0</v>
      </c>
      <c r="BJ239" s="22" t="s">
        <v>10</v>
      </c>
      <c r="BK239" s="197">
        <f>ROUND(I239*H239,0)</f>
        <v>0</v>
      </c>
      <c r="BL239" s="22" t="s">
        <v>137</v>
      </c>
      <c r="BM239" s="22" t="s">
        <v>386</v>
      </c>
    </row>
    <row r="240" spans="2:65" s="1" customFormat="1" ht="54">
      <c r="B240" s="39"/>
      <c r="C240" s="61"/>
      <c r="D240" s="201" t="s">
        <v>139</v>
      </c>
      <c r="E240" s="61"/>
      <c r="F240" s="202" t="s">
        <v>387</v>
      </c>
      <c r="G240" s="61"/>
      <c r="H240" s="61"/>
      <c r="I240" s="156"/>
      <c r="J240" s="61"/>
      <c r="K240" s="61"/>
      <c r="L240" s="59"/>
      <c r="M240" s="200"/>
      <c r="N240" s="40"/>
      <c r="O240" s="40"/>
      <c r="P240" s="40"/>
      <c r="Q240" s="40"/>
      <c r="R240" s="40"/>
      <c r="S240" s="40"/>
      <c r="T240" s="76"/>
      <c r="AT240" s="22" t="s">
        <v>139</v>
      </c>
      <c r="AU240" s="22" t="s">
        <v>91</v>
      </c>
    </row>
    <row r="241" spans="2:65" s="11" customFormat="1" ht="13.5">
      <c r="B241" s="203"/>
      <c r="C241" s="204"/>
      <c r="D241" s="198" t="s">
        <v>146</v>
      </c>
      <c r="E241" s="205" t="s">
        <v>34</v>
      </c>
      <c r="F241" s="206" t="s">
        <v>377</v>
      </c>
      <c r="G241" s="204"/>
      <c r="H241" s="207">
        <v>73.599999999999994</v>
      </c>
      <c r="I241" s="208"/>
      <c r="J241" s="204"/>
      <c r="K241" s="204"/>
      <c r="L241" s="209"/>
      <c r="M241" s="210"/>
      <c r="N241" s="211"/>
      <c r="O241" s="211"/>
      <c r="P241" s="211"/>
      <c r="Q241" s="211"/>
      <c r="R241" s="211"/>
      <c r="S241" s="211"/>
      <c r="T241" s="212"/>
      <c r="AT241" s="213" t="s">
        <v>146</v>
      </c>
      <c r="AU241" s="213" t="s">
        <v>91</v>
      </c>
      <c r="AV241" s="11" t="s">
        <v>91</v>
      </c>
      <c r="AW241" s="11" t="s">
        <v>41</v>
      </c>
      <c r="AX241" s="11" t="s">
        <v>10</v>
      </c>
      <c r="AY241" s="213" t="s">
        <v>130</v>
      </c>
    </row>
    <row r="242" spans="2:65" s="1" customFormat="1" ht="31.5" customHeight="1">
      <c r="B242" s="39"/>
      <c r="C242" s="186" t="s">
        <v>388</v>
      </c>
      <c r="D242" s="186" t="s">
        <v>132</v>
      </c>
      <c r="E242" s="187" t="s">
        <v>389</v>
      </c>
      <c r="F242" s="188" t="s">
        <v>390</v>
      </c>
      <c r="G242" s="189" t="s">
        <v>143</v>
      </c>
      <c r="H242" s="190">
        <v>73.599999999999994</v>
      </c>
      <c r="I242" s="191"/>
      <c r="J242" s="192">
        <f>ROUND(I242*H242,0)</f>
        <v>0</v>
      </c>
      <c r="K242" s="188" t="s">
        <v>136</v>
      </c>
      <c r="L242" s="59"/>
      <c r="M242" s="193" t="s">
        <v>34</v>
      </c>
      <c r="N242" s="194" t="s">
        <v>51</v>
      </c>
      <c r="O242" s="40"/>
      <c r="P242" s="195">
        <f>O242*H242</f>
        <v>0</v>
      </c>
      <c r="Q242" s="195">
        <v>6.0999999999999997E-4</v>
      </c>
      <c r="R242" s="195">
        <f>Q242*H242</f>
        <v>4.4895999999999991E-2</v>
      </c>
      <c r="S242" s="195">
        <v>0</v>
      </c>
      <c r="T242" s="196">
        <f>S242*H242</f>
        <v>0</v>
      </c>
      <c r="AR242" s="22" t="s">
        <v>137</v>
      </c>
      <c r="AT242" s="22" t="s">
        <v>132</v>
      </c>
      <c r="AU242" s="22" t="s">
        <v>91</v>
      </c>
      <c r="AY242" s="22" t="s">
        <v>130</v>
      </c>
      <c r="BE242" s="197">
        <f>IF(N242="základní",J242,0)</f>
        <v>0</v>
      </c>
      <c r="BF242" s="197">
        <f>IF(N242="snížená",J242,0)</f>
        <v>0</v>
      </c>
      <c r="BG242" s="197">
        <f>IF(N242="zákl. přenesená",J242,0)</f>
        <v>0</v>
      </c>
      <c r="BH242" s="197">
        <f>IF(N242="sníž. přenesená",J242,0)</f>
        <v>0</v>
      </c>
      <c r="BI242" s="197">
        <f>IF(N242="nulová",J242,0)</f>
        <v>0</v>
      </c>
      <c r="BJ242" s="22" t="s">
        <v>10</v>
      </c>
      <c r="BK242" s="197">
        <f>ROUND(I242*H242,0)</f>
        <v>0</v>
      </c>
      <c r="BL242" s="22" t="s">
        <v>137</v>
      </c>
      <c r="BM242" s="22" t="s">
        <v>391</v>
      </c>
    </row>
    <row r="243" spans="2:65" s="11" customFormat="1" ht="13.5">
      <c r="B243" s="203"/>
      <c r="C243" s="204"/>
      <c r="D243" s="198" t="s">
        <v>146</v>
      </c>
      <c r="E243" s="205" t="s">
        <v>34</v>
      </c>
      <c r="F243" s="206" t="s">
        <v>377</v>
      </c>
      <c r="G243" s="204"/>
      <c r="H243" s="207">
        <v>73.599999999999994</v>
      </c>
      <c r="I243" s="208"/>
      <c r="J243" s="204"/>
      <c r="K243" s="204"/>
      <c r="L243" s="209"/>
      <c r="M243" s="210"/>
      <c r="N243" s="211"/>
      <c r="O243" s="211"/>
      <c r="P243" s="211"/>
      <c r="Q243" s="211"/>
      <c r="R243" s="211"/>
      <c r="S243" s="211"/>
      <c r="T243" s="212"/>
      <c r="AT243" s="213" t="s">
        <v>146</v>
      </c>
      <c r="AU243" s="213" t="s">
        <v>91</v>
      </c>
      <c r="AV243" s="11" t="s">
        <v>91</v>
      </c>
      <c r="AW243" s="11" t="s">
        <v>41</v>
      </c>
      <c r="AX243" s="11" t="s">
        <v>10</v>
      </c>
      <c r="AY243" s="213" t="s">
        <v>130</v>
      </c>
    </row>
    <row r="244" spans="2:65" s="1" customFormat="1" ht="31.5" customHeight="1">
      <c r="B244" s="39"/>
      <c r="C244" s="186" t="s">
        <v>392</v>
      </c>
      <c r="D244" s="186" t="s">
        <v>132</v>
      </c>
      <c r="E244" s="187" t="s">
        <v>393</v>
      </c>
      <c r="F244" s="188" t="s">
        <v>394</v>
      </c>
      <c r="G244" s="189" t="s">
        <v>143</v>
      </c>
      <c r="H244" s="190">
        <v>73.599999999999994</v>
      </c>
      <c r="I244" s="191"/>
      <c r="J244" s="192">
        <f>ROUND(I244*H244,0)</f>
        <v>0</v>
      </c>
      <c r="K244" s="188" t="s">
        <v>136</v>
      </c>
      <c r="L244" s="59"/>
      <c r="M244" s="193" t="s">
        <v>34</v>
      </c>
      <c r="N244" s="194" t="s">
        <v>51</v>
      </c>
      <c r="O244" s="40"/>
      <c r="P244" s="195">
        <f>O244*H244</f>
        <v>0</v>
      </c>
      <c r="Q244" s="195">
        <v>0</v>
      </c>
      <c r="R244" s="195">
        <f>Q244*H244</f>
        <v>0</v>
      </c>
      <c r="S244" s="195">
        <v>0</v>
      </c>
      <c r="T244" s="196">
        <f>S244*H244</f>
        <v>0</v>
      </c>
      <c r="AR244" s="22" t="s">
        <v>137</v>
      </c>
      <c r="AT244" s="22" t="s">
        <v>132</v>
      </c>
      <c r="AU244" s="22" t="s">
        <v>91</v>
      </c>
      <c r="AY244" s="22" t="s">
        <v>130</v>
      </c>
      <c r="BE244" s="197">
        <f>IF(N244="základní",J244,0)</f>
        <v>0</v>
      </c>
      <c r="BF244" s="197">
        <f>IF(N244="snížená",J244,0)</f>
        <v>0</v>
      </c>
      <c r="BG244" s="197">
        <f>IF(N244="zákl. přenesená",J244,0)</f>
        <v>0</v>
      </c>
      <c r="BH244" s="197">
        <f>IF(N244="sníž. přenesená",J244,0)</f>
        <v>0</v>
      </c>
      <c r="BI244" s="197">
        <f>IF(N244="nulová",J244,0)</f>
        <v>0</v>
      </c>
      <c r="BJ244" s="22" t="s">
        <v>10</v>
      </c>
      <c r="BK244" s="197">
        <f>ROUND(I244*H244,0)</f>
        <v>0</v>
      </c>
      <c r="BL244" s="22" t="s">
        <v>137</v>
      </c>
      <c r="BM244" s="22" t="s">
        <v>395</v>
      </c>
    </row>
    <row r="245" spans="2:65" s="1" customFormat="1" ht="27">
      <c r="B245" s="39"/>
      <c r="C245" s="61"/>
      <c r="D245" s="201" t="s">
        <v>139</v>
      </c>
      <c r="E245" s="61"/>
      <c r="F245" s="202" t="s">
        <v>396</v>
      </c>
      <c r="G245" s="61"/>
      <c r="H245" s="61"/>
      <c r="I245" s="156"/>
      <c r="J245" s="61"/>
      <c r="K245" s="61"/>
      <c r="L245" s="59"/>
      <c r="M245" s="200"/>
      <c r="N245" s="40"/>
      <c r="O245" s="40"/>
      <c r="P245" s="40"/>
      <c r="Q245" s="40"/>
      <c r="R245" s="40"/>
      <c r="S245" s="40"/>
      <c r="T245" s="76"/>
      <c r="AT245" s="22" t="s">
        <v>139</v>
      </c>
      <c r="AU245" s="22" t="s">
        <v>91</v>
      </c>
    </row>
    <row r="246" spans="2:65" s="11" customFormat="1" ht="13.5">
      <c r="B246" s="203"/>
      <c r="C246" s="204"/>
      <c r="D246" s="198" t="s">
        <v>146</v>
      </c>
      <c r="E246" s="205" t="s">
        <v>34</v>
      </c>
      <c r="F246" s="206" t="s">
        <v>377</v>
      </c>
      <c r="G246" s="204"/>
      <c r="H246" s="207">
        <v>73.599999999999994</v>
      </c>
      <c r="I246" s="208"/>
      <c r="J246" s="204"/>
      <c r="K246" s="204"/>
      <c r="L246" s="209"/>
      <c r="M246" s="210"/>
      <c r="N246" s="211"/>
      <c r="O246" s="211"/>
      <c r="P246" s="211"/>
      <c r="Q246" s="211"/>
      <c r="R246" s="211"/>
      <c r="S246" s="211"/>
      <c r="T246" s="212"/>
      <c r="AT246" s="213" t="s">
        <v>146</v>
      </c>
      <c r="AU246" s="213" t="s">
        <v>91</v>
      </c>
      <c r="AV246" s="11" t="s">
        <v>91</v>
      </c>
      <c r="AW246" s="11" t="s">
        <v>41</v>
      </c>
      <c r="AX246" s="11" t="s">
        <v>10</v>
      </c>
      <c r="AY246" s="213" t="s">
        <v>130</v>
      </c>
    </row>
    <row r="247" spans="2:65" s="1" customFormat="1" ht="57" customHeight="1">
      <c r="B247" s="39"/>
      <c r="C247" s="186" t="s">
        <v>397</v>
      </c>
      <c r="D247" s="186" t="s">
        <v>132</v>
      </c>
      <c r="E247" s="187" t="s">
        <v>398</v>
      </c>
      <c r="F247" s="188" t="s">
        <v>399</v>
      </c>
      <c r="G247" s="189" t="s">
        <v>143</v>
      </c>
      <c r="H247" s="190">
        <v>122.6</v>
      </c>
      <c r="I247" s="191"/>
      <c r="J247" s="192">
        <f>ROUND(I247*H247,0)</f>
        <v>0</v>
      </c>
      <c r="K247" s="188" t="s">
        <v>136</v>
      </c>
      <c r="L247" s="59"/>
      <c r="M247" s="193" t="s">
        <v>34</v>
      </c>
      <c r="N247" s="194" t="s">
        <v>51</v>
      </c>
      <c r="O247" s="40"/>
      <c r="P247" s="195">
        <f>O247*H247</f>
        <v>0</v>
      </c>
      <c r="Q247" s="195">
        <v>8.5650000000000004E-2</v>
      </c>
      <c r="R247" s="195">
        <f>Q247*H247</f>
        <v>10.500690000000001</v>
      </c>
      <c r="S247" s="195">
        <v>0</v>
      </c>
      <c r="T247" s="196">
        <f>S247*H247</f>
        <v>0</v>
      </c>
      <c r="AR247" s="22" t="s">
        <v>137</v>
      </c>
      <c r="AT247" s="22" t="s">
        <v>132</v>
      </c>
      <c r="AU247" s="22" t="s">
        <v>91</v>
      </c>
      <c r="AY247" s="22" t="s">
        <v>130</v>
      </c>
      <c r="BE247" s="197">
        <f>IF(N247="základní",J247,0)</f>
        <v>0</v>
      </c>
      <c r="BF247" s="197">
        <f>IF(N247="snížená",J247,0)</f>
        <v>0</v>
      </c>
      <c r="BG247" s="197">
        <f>IF(N247="zákl. přenesená",J247,0)</f>
        <v>0</v>
      </c>
      <c r="BH247" s="197">
        <f>IF(N247="sníž. přenesená",J247,0)</f>
        <v>0</v>
      </c>
      <c r="BI247" s="197">
        <f>IF(N247="nulová",J247,0)</f>
        <v>0</v>
      </c>
      <c r="BJ247" s="22" t="s">
        <v>10</v>
      </c>
      <c r="BK247" s="197">
        <f>ROUND(I247*H247,0)</f>
        <v>0</v>
      </c>
      <c r="BL247" s="22" t="s">
        <v>137</v>
      </c>
      <c r="BM247" s="22" t="s">
        <v>400</v>
      </c>
    </row>
    <row r="248" spans="2:65" s="1" customFormat="1" ht="121.5">
      <c r="B248" s="39"/>
      <c r="C248" s="61"/>
      <c r="D248" s="201" t="s">
        <v>139</v>
      </c>
      <c r="E248" s="61"/>
      <c r="F248" s="202" t="s">
        <v>401</v>
      </c>
      <c r="G248" s="61"/>
      <c r="H248" s="61"/>
      <c r="I248" s="156"/>
      <c r="J248" s="61"/>
      <c r="K248" s="61"/>
      <c r="L248" s="59"/>
      <c r="M248" s="200"/>
      <c r="N248" s="40"/>
      <c r="O248" s="40"/>
      <c r="P248" s="40"/>
      <c r="Q248" s="40"/>
      <c r="R248" s="40"/>
      <c r="S248" s="40"/>
      <c r="T248" s="76"/>
      <c r="AT248" s="22" t="s">
        <v>139</v>
      </c>
      <c r="AU248" s="22" t="s">
        <v>91</v>
      </c>
    </row>
    <row r="249" spans="2:65" s="11" customFormat="1" ht="13.5">
      <c r="B249" s="203"/>
      <c r="C249" s="204"/>
      <c r="D249" s="201" t="s">
        <v>146</v>
      </c>
      <c r="E249" s="214" t="s">
        <v>34</v>
      </c>
      <c r="F249" s="215" t="s">
        <v>369</v>
      </c>
      <c r="G249" s="204"/>
      <c r="H249" s="216">
        <v>69.099999999999994</v>
      </c>
      <c r="I249" s="208"/>
      <c r="J249" s="204"/>
      <c r="K249" s="204"/>
      <c r="L249" s="209"/>
      <c r="M249" s="210"/>
      <c r="N249" s="211"/>
      <c r="O249" s="211"/>
      <c r="P249" s="211"/>
      <c r="Q249" s="211"/>
      <c r="R249" s="211"/>
      <c r="S249" s="211"/>
      <c r="T249" s="212"/>
      <c r="AT249" s="213" t="s">
        <v>146</v>
      </c>
      <c r="AU249" s="213" t="s">
        <v>91</v>
      </c>
      <c r="AV249" s="11" t="s">
        <v>91</v>
      </c>
      <c r="AW249" s="11" t="s">
        <v>41</v>
      </c>
      <c r="AX249" s="11" t="s">
        <v>80</v>
      </c>
      <c r="AY249" s="213" t="s">
        <v>130</v>
      </c>
    </row>
    <row r="250" spans="2:65" s="11" customFormat="1" ht="13.5">
      <c r="B250" s="203"/>
      <c r="C250" s="204"/>
      <c r="D250" s="201" t="s">
        <v>146</v>
      </c>
      <c r="E250" s="214" t="s">
        <v>34</v>
      </c>
      <c r="F250" s="215" t="s">
        <v>370</v>
      </c>
      <c r="G250" s="204"/>
      <c r="H250" s="216">
        <v>35.5</v>
      </c>
      <c r="I250" s="208"/>
      <c r="J250" s="204"/>
      <c r="K250" s="204"/>
      <c r="L250" s="209"/>
      <c r="M250" s="210"/>
      <c r="N250" s="211"/>
      <c r="O250" s="211"/>
      <c r="P250" s="211"/>
      <c r="Q250" s="211"/>
      <c r="R250" s="211"/>
      <c r="S250" s="211"/>
      <c r="T250" s="212"/>
      <c r="AT250" s="213" t="s">
        <v>146</v>
      </c>
      <c r="AU250" s="213" t="s">
        <v>91</v>
      </c>
      <c r="AV250" s="11" t="s">
        <v>91</v>
      </c>
      <c r="AW250" s="11" t="s">
        <v>41</v>
      </c>
      <c r="AX250" s="11" t="s">
        <v>80</v>
      </c>
      <c r="AY250" s="213" t="s">
        <v>130</v>
      </c>
    </row>
    <row r="251" spans="2:65" s="11" customFormat="1" ht="13.5">
      <c r="B251" s="203"/>
      <c r="C251" s="204"/>
      <c r="D251" s="201" t="s">
        <v>146</v>
      </c>
      <c r="E251" s="214" t="s">
        <v>34</v>
      </c>
      <c r="F251" s="215" t="s">
        <v>371</v>
      </c>
      <c r="G251" s="204"/>
      <c r="H251" s="216">
        <v>10.5</v>
      </c>
      <c r="I251" s="208"/>
      <c r="J251" s="204"/>
      <c r="K251" s="204"/>
      <c r="L251" s="209"/>
      <c r="M251" s="210"/>
      <c r="N251" s="211"/>
      <c r="O251" s="211"/>
      <c r="P251" s="211"/>
      <c r="Q251" s="211"/>
      <c r="R251" s="211"/>
      <c r="S251" s="211"/>
      <c r="T251" s="212"/>
      <c r="AT251" s="213" t="s">
        <v>146</v>
      </c>
      <c r="AU251" s="213" t="s">
        <v>91</v>
      </c>
      <c r="AV251" s="11" t="s">
        <v>91</v>
      </c>
      <c r="AW251" s="11" t="s">
        <v>41</v>
      </c>
      <c r="AX251" s="11" t="s">
        <v>80</v>
      </c>
      <c r="AY251" s="213" t="s">
        <v>130</v>
      </c>
    </row>
    <row r="252" spans="2:65" s="11" customFormat="1" ht="13.5">
      <c r="B252" s="203"/>
      <c r="C252" s="204"/>
      <c r="D252" s="201" t="s">
        <v>146</v>
      </c>
      <c r="E252" s="214" t="s">
        <v>34</v>
      </c>
      <c r="F252" s="215" t="s">
        <v>372</v>
      </c>
      <c r="G252" s="204"/>
      <c r="H252" s="216">
        <v>7.5</v>
      </c>
      <c r="I252" s="208"/>
      <c r="J252" s="204"/>
      <c r="K252" s="204"/>
      <c r="L252" s="209"/>
      <c r="M252" s="210"/>
      <c r="N252" s="211"/>
      <c r="O252" s="211"/>
      <c r="P252" s="211"/>
      <c r="Q252" s="211"/>
      <c r="R252" s="211"/>
      <c r="S252" s="211"/>
      <c r="T252" s="212"/>
      <c r="AT252" s="213" t="s">
        <v>146</v>
      </c>
      <c r="AU252" s="213" t="s">
        <v>91</v>
      </c>
      <c r="AV252" s="11" t="s">
        <v>91</v>
      </c>
      <c r="AW252" s="11" t="s">
        <v>41</v>
      </c>
      <c r="AX252" s="11" t="s">
        <v>80</v>
      </c>
      <c r="AY252" s="213" t="s">
        <v>130</v>
      </c>
    </row>
    <row r="253" spans="2:65" s="12" customFormat="1" ht="13.5">
      <c r="B253" s="217"/>
      <c r="C253" s="218"/>
      <c r="D253" s="198" t="s">
        <v>146</v>
      </c>
      <c r="E253" s="219" t="s">
        <v>34</v>
      </c>
      <c r="F253" s="220" t="s">
        <v>184</v>
      </c>
      <c r="G253" s="218"/>
      <c r="H253" s="221">
        <v>122.6</v>
      </c>
      <c r="I253" s="222"/>
      <c r="J253" s="218"/>
      <c r="K253" s="218"/>
      <c r="L253" s="223"/>
      <c r="M253" s="224"/>
      <c r="N253" s="225"/>
      <c r="O253" s="225"/>
      <c r="P253" s="225"/>
      <c r="Q253" s="225"/>
      <c r="R253" s="225"/>
      <c r="S253" s="225"/>
      <c r="T253" s="226"/>
      <c r="AT253" s="227" t="s">
        <v>146</v>
      </c>
      <c r="AU253" s="227" t="s">
        <v>91</v>
      </c>
      <c r="AV253" s="12" t="s">
        <v>137</v>
      </c>
      <c r="AW253" s="12" t="s">
        <v>41</v>
      </c>
      <c r="AX253" s="12" t="s">
        <v>10</v>
      </c>
      <c r="AY253" s="227" t="s">
        <v>130</v>
      </c>
    </row>
    <row r="254" spans="2:65" s="1" customFormat="1" ht="22.5" customHeight="1">
      <c r="B254" s="39"/>
      <c r="C254" s="228" t="s">
        <v>402</v>
      </c>
      <c r="D254" s="228" t="s">
        <v>266</v>
      </c>
      <c r="E254" s="229" t="s">
        <v>403</v>
      </c>
      <c r="F254" s="230" t="s">
        <v>404</v>
      </c>
      <c r="G254" s="231" t="s">
        <v>178</v>
      </c>
      <c r="H254" s="232">
        <v>0.69699999999999995</v>
      </c>
      <c r="I254" s="233"/>
      <c r="J254" s="234">
        <f>ROUND(I254*H254,0)</f>
        <v>0</v>
      </c>
      <c r="K254" s="230" t="s">
        <v>34</v>
      </c>
      <c r="L254" s="235"/>
      <c r="M254" s="236" t="s">
        <v>34</v>
      </c>
      <c r="N254" s="237" t="s">
        <v>51</v>
      </c>
      <c r="O254" s="40"/>
      <c r="P254" s="195">
        <f>O254*H254</f>
        <v>0</v>
      </c>
      <c r="Q254" s="195">
        <v>0.12</v>
      </c>
      <c r="R254" s="195">
        <f>Q254*H254</f>
        <v>8.3639999999999992E-2</v>
      </c>
      <c r="S254" s="195">
        <v>0</v>
      </c>
      <c r="T254" s="196">
        <f>S254*H254</f>
        <v>0</v>
      </c>
      <c r="AR254" s="22" t="s">
        <v>171</v>
      </c>
      <c r="AT254" s="22" t="s">
        <v>266</v>
      </c>
      <c r="AU254" s="22" t="s">
        <v>91</v>
      </c>
      <c r="AY254" s="22" t="s">
        <v>130</v>
      </c>
      <c r="BE254" s="197">
        <f>IF(N254="základní",J254,0)</f>
        <v>0</v>
      </c>
      <c r="BF254" s="197">
        <f>IF(N254="snížená",J254,0)</f>
        <v>0</v>
      </c>
      <c r="BG254" s="197">
        <f>IF(N254="zákl. přenesená",J254,0)</f>
        <v>0</v>
      </c>
      <c r="BH254" s="197">
        <f>IF(N254="sníž. přenesená",J254,0)</f>
        <v>0</v>
      </c>
      <c r="BI254" s="197">
        <f>IF(N254="nulová",J254,0)</f>
        <v>0</v>
      </c>
      <c r="BJ254" s="22" t="s">
        <v>10</v>
      </c>
      <c r="BK254" s="197">
        <f>ROUND(I254*H254,0)</f>
        <v>0</v>
      </c>
      <c r="BL254" s="22" t="s">
        <v>137</v>
      </c>
      <c r="BM254" s="22" t="s">
        <v>405</v>
      </c>
    </row>
    <row r="255" spans="2:65" s="11" customFormat="1" ht="13.5">
      <c r="B255" s="203"/>
      <c r="C255" s="204"/>
      <c r="D255" s="198" t="s">
        <v>146</v>
      </c>
      <c r="E255" s="205" t="s">
        <v>34</v>
      </c>
      <c r="F255" s="206" t="s">
        <v>406</v>
      </c>
      <c r="G255" s="204"/>
      <c r="H255" s="207">
        <v>0.69699999999999995</v>
      </c>
      <c r="I255" s="208"/>
      <c r="J255" s="204"/>
      <c r="K255" s="204"/>
      <c r="L255" s="209"/>
      <c r="M255" s="210"/>
      <c r="N255" s="211"/>
      <c r="O255" s="211"/>
      <c r="P255" s="211"/>
      <c r="Q255" s="211"/>
      <c r="R255" s="211"/>
      <c r="S255" s="211"/>
      <c r="T255" s="212"/>
      <c r="AT255" s="213" t="s">
        <v>146</v>
      </c>
      <c r="AU255" s="213" t="s">
        <v>91</v>
      </c>
      <c r="AV255" s="11" t="s">
        <v>91</v>
      </c>
      <c r="AW255" s="11" t="s">
        <v>41</v>
      </c>
      <c r="AX255" s="11" t="s">
        <v>10</v>
      </c>
      <c r="AY255" s="213" t="s">
        <v>130</v>
      </c>
    </row>
    <row r="256" spans="2:65" s="1" customFormat="1" ht="44.25" customHeight="1">
      <c r="B256" s="39"/>
      <c r="C256" s="228" t="s">
        <v>407</v>
      </c>
      <c r="D256" s="228" t="s">
        <v>266</v>
      </c>
      <c r="E256" s="229" t="s">
        <v>408</v>
      </c>
      <c r="F256" s="230" t="s">
        <v>409</v>
      </c>
      <c r="G256" s="231" t="s">
        <v>143</v>
      </c>
      <c r="H256" s="232">
        <v>10.506</v>
      </c>
      <c r="I256" s="233"/>
      <c r="J256" s="234">
        <f>ROUND(I256*H256,0)</f>
        <v>0</v>
      </c>
      <c r="K256" s="230" t="s">
        <v>136</v>
      </c>
      <c r="L256" s="235"/>
      <c r="M256" s="236" t="s">
        <v>34</v>
      </c>
      <c r="N256" s="237" t="s">
        <v>51</v>
      </c>
      <c r="O256" s="40"/>
      <c r="P256" s="195">
        <f>O256*H256</f>
        <v>0</v>
      </c>
      <c r="Q256" s="195">
        <v>0.17599999999999999</v>
      </c>
      <c r="R256" s="195">
        <f>Q256*H256</f>
        <v>1.849056</v>
      </c>
      <c r="S256" s="195">
        <v>0</v>
      </c>
      <c r="T256" s="196">
        <f>S256*H256</f>
        <v>0</v>
      </c>
      <c r="AR256" s="22" t="s">
        <v>171</v>
      </c>
      <c r="AT256" s="22" t="s">
        <v>266</v>
      </c>
      <c r="AU256" s="22" t="s">
        <v>91</v>
      </c>
      <c r="AY256" s="22" t="s">
        <v>130</v>
      </c>
      <c r="BE256" s="197">
        <f>IF(N256="základní",J256,0)</f>
        <v>0</v>
      </c>
      <c r="BF256" s="197">
        <f>IF(N256="snížená",J256,0)</f>
        <v>0</v>
      </c>
      <c r="BG256" s="197">
        <f>IF(N256="zákl. přenesená",J256,0)</f>
        <v>0</v>
      </c>
      <c r="BH256" s="197">
        <f>IF(N256="sníž. přenesená",J256,0)</f>
        <v>0</v>
      </c>
      <c r="BI256" s="197">
        <f>IF(N256="nulová",J256,0)</f>
        <v>0</v>
      </c>
      <c r="BJ256" s="22" t="s">
        <v>10</v>
      </c>
      <c r="BK256" s="197">
        <f>ROUND(I256*H256,0)</f>
        <v>0</v>
      </c>
      <c r="BL256" s="22" t="s">
        <v>137</v>
      </c>
      <c r="BM256" s="22" t="s">
        <v>410</v>
      </c>
    </row>
    <row r="257" spans="2:65" s="11" customFormat="1" ht="13.5">
      <c r="B257" s="203"/>
      <c r="C257" s="204"/>
      <c r="D257" s="201" t="s">
        <v>146</v>
      </c>
      <c r="E257" s="214" t="s">
        <v>34</v>
      </c>
      <c r="F257" s="215" t="s">
        <v>411</v>
      </c>
      <c r="G257" s="204"/>
      <c r="H257" s="216">
        <v>2.7</v>
      </c>
      <c r="I257" s="208"/>
      <c r="J257" s="204"/>
      <c r="K257" s="204"/>
      <c r="L257" s="209"/>
      <c r="M257" s="210"/>
      <c r="N257" s="211"/>
      <c r="O257" s="211"/>
      <c r="P257" s="211"/>
      <c r="Q257" s="211"/>
      <c r="R257" s="211"/>
      <c r="S257" s="211"/>
      <c r="T257" s="212"/>
      <c r="AT257" s="213" t="s">
        <v>146</v>
      </c>
      <c r="AU257" s="213" t="s">
        <v>91</v>
      </c>
      <c r="AV257" s="11" t="s">
        <v>91</v>
      </c>
      <c r="AW257" s="11" t="s">
        <v>41</v>
      </c>
      <c r="AX257" s="11" t="s">
        <v>80</v>
      </c>
      <c r="AY257" s="213" t="s">
        <v>130</v>
      </c>
    </row>
    <row r="258" spans="2:65" s="11" customFormat="1" ht="13.5">
      <c r="B258" s="203"/>
      <c r="C258" s="204"/>
      <c r="D258" s="201" t="s">
        <v>146</v>
      </c>
      <c r="E258" s="214" t="s">
        <v>34</v>
      </c>
      <c r="F258" s="215" t="s">
        <v>372</v>
      </c>
      <c r="G258" s="204"/>
      <c r="H258" s="216">
        <v>7.5</v>
      </c>
      <c r="I258" s="208"/>
      <c r="J258" s="204"/>
      <c r="K258" s="204"/>
      <c r="L258" s="209"/>
      <c r="M258" s="210"/>
      <c r="N258" s="211"/>
      <c r="O258" s="211"/>
      <c r="P258" s="211"/>
      <c r="Q258" s="211"/>
      <c r="R258" s="211"/>
      <c r="S258" s="211"/>
      <c r="T258" s="212"/>
      <c r="AT258" s="213" t="s">
        <v>146</v>
      </c>
      <c r="AU258" s="213" t="s">
        <v>91</v>
      </c>
      <c r="AV258" s="11" t="s">
        <v>91</v>
      </c>
      <c r="AW258" s="11" t="s">
        <v>41</v>
      </c>
      <c r="AX258" s="11" t="s">
        <v>80</v>
      </c>
      <c r="AY258" s="213" t="s">
        <v>130</v>
      </c>
    </row>
    <row r="259" spans="2:65" s="12" customFormat="1" ht="13.5">
      <c r="B259" s="217"/>
      <c r="C259" s="218"/>
      <c r="D259" s="201" t="s">
        <v>146</v>
      </c>
      <c r="E259" s="238" t="s">
        <v>34</v>
      </c>
      <c r="F259" s="239" t="s">
        <v>184</v>
      </c>
      <c r="G259" s="218"/>
      <c r="H259" s="240">
        <v>10.199999999999999</v>
      </c>
      <c r="I259" s="222"/>
      <c r="J259" s="218"/>
      <c r="K259" s="218"/>
      <c r="L259" s="223"/>
      <c r="M259" s="224"/>
      <c r="N259" s="225"/>
      <c r="O259" s="225"/>
      <c r="P259" s="225"/>
      <c r="Q259" s="225"/>
      <c r="R259" s="225"/>
      <c r="S259" s="225"/>
      <c r="T259" s="226"/>
      <c r="AT259" s="227" t="s">
        <v>146</v>
      </c>
      <c r="AU259" s="227" t="s">
        <v>91</v>
      </c>
      <c r="AV259" s="12" t="s">
        <v>137</v>
      </c>
      <c r="AW259" s="12" t="s">
        <v>41</v>
      </c>
      <c r="AX259" s="12" t="s">
        <v>10</v>
      </c>
      <c r="AY259" s="227" t="s">
        <v>130</v>
      </c>
    </row>
    <row r="260" spans="2:65" s="11" customFormat="1" ht="13.5">
      <c r="B260" s="203"/>
      <c r="C260" s="204"/>
      <c r="D260" s="198" t="s">
        <v>146</v>
      </c>
      <c r="E260" s="204"/>
      <c r="F260" s="206" t="s">
        <v>412</v>
      </c>
      <c r="G260" s="204"/>
      <c r="H260" s="207">
        <v>10.506</v>
      </c>
      <c r="I260" s="208"/>
      <c r="J260" s="204"/>
      <c r="K260" s="204"/>
      <c r="L260" s="209"/>
      <c r="M260" s="210"/>
      <c r="N260" s="211"/>
      <c r="O260" s="211"/>
      <c r="P260" s="211"/>
      <c r="Q260" s="211"/>
      <c r="R260" s="211"/>
      <c r="S260" s="211"/>
      <c r="T260" s="212"/>
      <c r="AT260" s="213" t="s">
        <v>146</v>
      </c>
      <c r="AU260" s="213" t="s">
        <v>91</v>
      </c>
      <c r="AV260" s="11" t="s">
        <v>91</v>
      </c>
      <c r="AW260" s="11" t="s">
        <v>6</v>
      </c>
      <c r="AX260" s="11" t="s">
        <v>10</v>
      </c>
      <c r="AY260" s="213" t="s">
        <v>130</v>
      </c>
    </row>
    <row r="261" spans="2:65" s="1" customFormat="1" ht="44.25" customHeight="1">
      <c r="B261" s="39"/>
      <c r="C261" s="228" t="s">
        <v>413</v>
      </c>
      <c r="D261" s="228" t="s">
        <v>266</v>
      </c>
      <c r="E261" s="229" t="s">
        <v>414</v>
      </c>
      <c r="F261" s="230" t="s">
        <v>415</v>
      </c>
      <c r="G261" s="231" t="s">
        <v>143</v>
      </c>
      <c r="H261" s="232">
        <v>103.938</v>
      </c>
      <c r="I261" s="233"/>
      <c r="J261" s="234">
        <f>ROUND(I261*H261,0)</f>
        <v>0</v>
      </c>
      <c r="K261" s="230" t="s">
        <v>136</v>
      </c>
      <c r="L261" s="235"/>
      <c r="M261" s="236" t="s">
        <v>34</v>
      </c>
      <c r="N261" s="237" t="s">
        <v>51</v>
      </c>
      <c r="O261" s="40"/>
      <c r="P261" s="195">
        <f>O261*H261</f>
        <v>0</v>
      </c>
      <c r="Q261" s="195">
        <v>0.17599999999999999</v>
      </c>
      <c r="R261" s="195">
        <f>Q261*H261</f>
        <v>18.293088000000001</v>
      </c>
      <c r="S261" s="195">
        <v>0</v>
      </c>
      <c r="T261" s="196">
        <f>S261*H261</f>
        <v>0</v>
      </c>
      <c r="AR261" s="22" t="s">
        <v>171</v>
      </c>
      <c r="AT261" s="22" t="s">
        <v>266</v>
      </c>
      <c r="AU261" s="22" t="s">
        <v>91</v>
      </c>
      <c r="AY261" s="22" t="s">
        <v>130</v>
      </c>
      <c r="BE261" s="197">
        <f>IF(N261="základní",J261,0)</f>
        <v>0</v>
      </c>
      <c r="BF261" s="197">
        <f>IF(N261="snížená",J261,0)</f>
        <v>0</v>
      </c>
      <c r="BG261" s="197">
        <f>IF(N261="zákl. přenesená",J261,0)</f>
        <v>0</v>
      </c>
      <c r="BH261" s="197">
        <f>IF(N261="sníž. přenesená",J261,0)</f>
        <v>0</v>
      </c>
      <c r="BI261" s="197">
        <f>IF(N261="nulová",J261,0)</f>
        <v>0</v>
      </c>
      <c r="BJ261" s="22" t="s">
        <v>10</v>
      </c>
      <c r="BK261" s="197">
        <f>ROUND(I261*H261,0)</f>
        <v>0</v>
      </c>
      <c r="BL261" s="22" t="s">
        <v>137</v>
      </c>
      <c r="BM261" s="22" t="s">
        <v>416</v>
      </c>
    </row>
    <row r="262" spans="2:65" s="11" customFormat="1" ht="13.5">
      <c r="B262" s="203"/>
      <c r="C262" s="204"/>
      <c r="D262" s="201" t="s">
        <v>146</v>
      </c>
      <c r="E262" s="214" t="s">
        <v>34</v>
      </c>
      <c r="F262" s="215" t="s">
        <v>417</v>
      </c>
      <c r="G262" s="204"/>
      <c r="H262" s="216">
        <v>101.9</v>
      </c>
      <c r="I262" s="208"/>
      <c r="J262" s="204"/>
      <c r="K262" s="204"/>
      <c r="L262" s="209"/>
      <c r="M262" s="210"/>
      <c r="N262" s="211"/>
      <c r="O262" s="211"/>
      <c r="P262" s="211"/>
      <c r="Q262" s="211"/>
      <c r="R262" s="211"/>
      <c r="S262" s="211"/>
      <c r="T262" s="212"/>
      <c r="AT262" s="213" t="s">
        <v>146</v>
      </c>
      <c r="AU262" s="213" t="s">
        <v>91</v>
      </c>
      <c r="AV262" s="11" t="s">
        <v>91</v>
      </c>
      <c r="AW262" s="11" t="s">
        <v>41</v>
      </c>
      <c r="AX262" s="11" t="s">
        <v>10</v>
      </c>
      <c r="AY262" s="213" t="s">
        <v>130</v>
      </c>
    </row>
    <row r="263" spans="2:65" s="11" customFormat="1" ht="13.5">
      <c r="B263" s="203"/>
      <c r="C263" s="204"/>
      <c r="D263" s="198" t="s">
        <v>146</v>
      </c>
      <c r="E263" s="204"/>
      <c r="F263" s="206" t="s">
        <v>418</v>
      </c>
      <c r="G263" s="204"/>
      <c r="H263" s="207">
        <v>103.938</v>
      </c>
      <c r="I263" s="208"/>
      <c r="J263" s="204"/>
      <c r="K263" s="204"/>
      <c r="L263" s="209"/>
      <c r="M263" s="210"/>
      <c r="N263" s="211"/>
      <c r="O263" s="211"/>
      <c r="P263" s="211"/>
      <c r="Q263" s="211"/>
      <c r="R263" s="211"/>
      <c r="S263" s="211"/>
      <c r="T263" s="212"/>
      <c r="AT263" s="213" t="s">
        <v>146</v>
      </c>
      <c r="AU263" s="213" t="s">
        <v>91</v>
      </c>
      <c r="AV263" s="11" t="s">
        <v>91</v>
      </c>
      <c r="AW263" s="11" t="s">
        <v>6</v>
      </c>
      <c r="AX263" s="11" t="s">
        <v>10</v>
      </c>
      <c r="AY263" s="213" t="s">
        <v>130</v>
      </c>
    </row>
    <row r="264" spans="2:65" s="1" customFormat="1" ht="57" customHeight="1">
      <c r="B264" s="39"/>
      <c r="C264" s="186" t="s">
        <v>419</v>
      </c>
      <c r="D264" s="186" t="s">
        <v>132</v>
      </c>
      <c r="E264" s="187" t="s">
        <v>420</v>
      </c>
      <c r="F264" s="188" t="s">
        <v>421</v>
      </c>
      <c r="G264" s="189" t="s">
        <v>143</v>
      </c>
      <c r="H264" s="190">
        <v>10.199999999999999</v>
      </c>
      <c r="I264" s="191"/>
      <c r="J264" s="192">
        <f>ROUND(I264*H264,0)</f>
        <v>0</v>
      </c>
      <c r="K264" s="188" t="s">
        <v>136</v>
      </c>
      <c r="L264" s="59"/>
      <c r="M264" s="193" t="s">
        <v>34</v>
      </c>
      <c r="N264" s="194" t="s">
        <v>51</v>
      </c>
      <c r="O264" s="40"/>
      <c r="P264" s="195">
        <f>O264*H264</f>
        <v>0</v>
      </c>
      <c r="Q264" s="195">
        <v>0</v>
      </c>
      <c r="R264" s="195">
        <f>Q264*H264</f>
        <v>0</v>
      </c>
      <c r="S264" s="195">
        <v>0</v>
      </c>
      <c r="T264" s="196">
        <f>S264*H264</f>
        <v>0</v>
      </c>
      <c r="AR264" s="22" t="s">
        <v>137</v>
      </c>
      <c r="AT264" s="22" t="s">
        <v>132</v>
      </c>
      <c r="AU264" s="22" t="s">
        <v>91</v>
      </c>
      <c r="AY264" s="22" t="s">
        <v>130</v>
      </c>
      <c r="BE264" s="197">
        <f>IF(N264="základní",J264,0)</f>
        <v>0</v>
      </c>
      <c r="BF264" s="197">
        <f>IF(N264="snížená",J264,0)</f>
        <v>0</v>
      </c>
      <c r="BG264" s="197">
        <f>IF(N264="zákl. přenesená",J264,0)</f>
        <v>0</v>
      </c>
      <c r="BH264" s="197">
        <f>IF(N264="sníž. přenesená",J264,0)</f>
        <v>0</v>
      </c>
      <c r="BI264" s="197">
        <f>IF(N264="nulová",J264,0)</f>
        <v>0</v>
      </c>
      <c r="BJ264" s="22" t="s">
        <v>10</v>
      </c>
      <c r="BK264" s="197">
        <f>ROUND(I264*H264,0)</f>
        <v>0</v>
      </c>
      <c r="BL264" s="22" t="s">
        <v>137</v>
      </c>
      <c r="BM264" s="22" t="s">
        <v>422</v>
      </c>
    </row>
    <row r="265" spans="2:65" s="1" customFormat="1" ht="121.5">
      <c r="B265" s="39"/>
      <c r="C265" s="61"/>
      <c r="D265" s="201" t="s">
        <v>139</v>
      </c>
      <c r="E265" s="61"/>
      <c r="F265" s="202" t="s">
        <v>401</v>
      </c>
      <c r="G265" s="61"/>
      <c r="H265" s="61"/>
      <c r="I265" s="156"/>
      <c r="J265" s="61"/>
      <c r="K265" s="61"/>
      <c r="L265" s="59"/>
      <c r="M265" s="200"/>
      <c r="N265" s="40"/>
      <c r="O265" s="40"/>
      <c r="P265" s="40"/>
      <c r="Q265" s="40"/>
      <c r="R265" s="40"/>
      <c r="S265" s="40"/>
      <c r="T265" s="76"/>
      <c r="AT265" s="22" t="s">
        <v>139</v>
      </c>
      <c r="AU265" s="22" t="s">
        <v>91</v>
      </c>
    </row>
    <row r="266" spans="2:65" s="11" customFormat="1" ht="13.5">
      <c r="B266" s="203"/>
      <c r="C266" s="204"/>
      <c r="D266" s="198" t="s">
        <v>146</v>
      </c>
      <c r="E266" s="205" t="s">
        <v>34</v>
      </c>
      <c r="F266" s="206" t="s">
        <v>423</v>
      </c>
      <c r="G266" s="204"/>
      <c r="H266" s="207">
        <v>10.199999999999999</v>
      </c>
      <c r="I266" s="208"/>
      <c r="J266" s="204"/>
      <c r="K266" s="204"/>
      <c r="L266" s="209"/>
      <c r="M266" s="210"/>
      <c r="N266" s="211"/>
      <c r="O266" s="211"/>
      <c r="P266" s="211"/>
      <c r="Q266" s="211"/>
      <c r="R266" s="211"/>
      <c r="S266" s="211"/>
      <c r="T266" s="212"/>
      <c r="AT266" s="213" t="s">
        <v>146</v>
      </c>
      <c r="AU266" s="213" t="s">
        <v>91</v>
      </c>
      <c r="AV266" s="11" t="s">
        <v>91</v>
      </c>
      <c r="AW266" s="11" t="s">
        <v>41</v>
      </c>
      <c r="AX266" s="11" t="s">
        <v>10</v>
      </c>
      <c r="AY266" s="213" t="s">
        <v>130</v>
      </c>
    </row>
    <row r="267" spans="2:65" s="1" customFormat="1" ht="22.5" customHeight="1">
      <c r="B267" s="39"/>
      <c r="C267" s="186" t="s">
        <v>424</v>
      </c>
      <c r="D267" s="186" t="s">
        <v>132</v>
      </c>
      <c r="E267" s="187" t="s">
        <v>425</v>
      </c>
      <c r="F267" s="188" t="s">
        <v>426</v>
      </c>
      <c r="G267" s="189" t="s">
        <v>168</v>
      </c>
      <c r="H267" s="190">
        <v>26.7</v>
      </c>
      <c r="I267" s="191"/>
      <c r="J267" s="192">
        <f>ROUND(I267*H267,0)</f>
        <v>0</v>
      </c>
      <c r="K267" s="188" t="s">
        <v>136</v>
      </c>
      <c r="L267" s="59"/>
      <c r="M267" s="193" t="s">
        <v>34</v>
      </c>
      <c r="N267" s="194" t="s">
        <v>51</v>
      </c>
      <c r="O267" s="40"/>
      <c r="P267" s="195">
        <f>O267*H267</f>
        <v>0</v>
      </c>
      <c r="Q267" s="195">
        <v>3.5999999999999999E-3</v>
      </c>
      <c r="R267" s="195">
        <f>Q267*H267</f>
        <v>9.6119999999999997E-2</v>
      </c>
      <c r="S267" s="195">
        <v>0</v>
      </c>
      <c r="T267" s="196">
        <f>S267*H267</f>
        <v>0</v>
      </c>
      <c r="AR267" s="22" t="s">
        <v>137</v>
      </c>
      <c r="AT267" s="22" t="s">
        <v>132</v>
      </c>
      <c r="AU267" s="22" t="s">
        <v>91</v>
      </c>
      <c r="AY267" s="22" t="s">
        <v>130</v>
      </c>
      <c r="BE267" s="197">
        <f>IF(N267="základní",J267,0)</f>
        <v>0</v>
      </c>
      <c r="BF267" s="197">
        <f>IF(N267="snížená",J267,0)</f>
        <v>0</v>
      </c>
      <c r="BG267" s="197">
        <f>IF(N267="zákl. přenesená",J267,0)</f>
        <v>0</v>
      </c>
      <c r="BH267" s="197">
        <f>IF(N267="sníž. přenesená",J267,0)</f>
        <v>0</v>
      </c>
      <c r="BI267" s="197">
        <f>IF(N267="nulová",J267,0)</f>
        <v>0</v>
      </c>
      <c r="BJ267" s="22" t="s">
        <v>10</v>
      </c>
      <c r="BK267" s="197">
        <f>ROUND(I267*H267,0)</f>
        <v>0</v>
      </c>
      <c r="BL267" s="22" t="s">
        <v>137</v>
      </c>
      <c r="BM267" s="22" t="s">
        <v>427</v>
      </c>
    </row>
    <row r="268" spans="2:65" s="1" customFormat="1" ht="54">
      <c r="B268" s="39"/>
      <c r="C268" s="61"/>
      <c r="D268" s="201" t="s">
        <v>139</v>
      </c>
      <c r="E268" s="61"/>
      <c r="F268" s="202" t="s">
        <v>428</v>
      </c>
      <c r="G268" s="61"/>
      <c r="H268" s="61"/>
      <c r="I268" s="156"/>
      <c r="J268" s="61"/>
      <c r="K268" s="61"/>
      <c r="L268" s="59"/>
      <c r="M268" s="200"/>
      <c r="N268" s="40"/>
      <c r="O268" s="40"/>
      <c r="P268" s="40"/>
      <c r="Q268" s="40"/>
      <c r="R268" s="40"/>
      <c r="S268" s="40"/>
      <c r="T268" s="76"/>
      <c r="AT268" s="22" t="s">
        <v>139</v>
      </c>
      <c r="AU268" s="22" t="s">
        <v>91</v>
      </c>
    </row>
    <row r="269" spans="2:65" s="11" customFormat="1" ht="13.5">
      <c r="B269" s="203"/>
      <c r="C269" s="204"/>
      <c r="D269" s="201" t="s">
        <v>146</v>
      </c>
      <c r="E269" s="214" t="s">
        <v>34</v>
      </c>
      <c r="F269" s="215" t="s">
        <v>429</v>
      </c>
      <c r="G269" s="204"/>
      <c r="H269" s="216">
        <v>26.7</v>
      </c>
      <c r="I269" s="208"/>
      <c r="J269" s="204"/>
      <c r="K269" s="204"/>
      <c r="L269" s="209"/>
      <c r="M269" s="210"/>
      <c r="N269" s="211"/>
      <c r="O269" s="211"/>
      <c r="P269" s="211"/>
      <c r="Q269" s="211"/>
      <c r="R269" s="211"/>
      <c r="S269" s="211"/>
      <c r="T269" s="212"/>
      <c r="AT269" s="213" t="s">
        <v>146</v>
      </c>
      <c r="AU269" s="213" t="s">
        <v>91</v>
      </c>
      <c r="AV269" s="11" t="s">
        <v>91</v>
      </c>
      <c r="AW269" s="11" t="s">
        <v>41</v>
      </c>
      <c r="AX269" s="11" t="s">
        <v>10</v>
      </c>
      <c r="AY269" s="213" t="s">
        <v>130</v>
      </c>
    </row>
    <row r="270" spans="2:65" s="10" customFormat="1" ht="29.85" customHeight="1">
      <c r="B270" s="169"/>
      <c r="C270" s="170"/>
      <c r="D270" s="183" t="s">
        <v>79</v>
      </c>
      <c r="E270" s="184" t="s">
        <v>161</v>
      </c>
      <c r="F270" s="184" t="s">
        <v>430</v>
      </c>
      <c r="G270" s="170"/>
      <c r="H270" s="170"/>
      <c r="I270" s="173"/>
      <c r="J270" s="185">
        <f>BK270</f>
        <v>0</v>
      </c>
      <c r="K270" s="170"/>
      <c r="L270" s="175"/>
      <c r="M270" s="176"/>
      <c r="N270" s="177"/>
      <c r="O270" s="177"/>
      <c r="P270" s="178">
        <f>SUM(P271:P272)</f>
        <v>0</v>
      </c>
      <c r="Q270" s="177"/>
      <c r="R270" s="178">
        <f>SUM(R271:R272)</f>
        <v>5.2082999999999995</v>
      </c>
      <c r="S270" s="177"/>
      <c r="T270" s="179">
        <f>SUM(T271:T272)</f>
        <v>0</v>
      </c>
      <c r="AR270" s="180" t="s">
        <v>10</v>
      </c>
      <c r="AT270" s="181" t="s">
        <v>79</v>
      </c>
      <c r="AU270" s="181" t="s">
        <v>10</v>
      </c>
      <c r="AY270" s="180" t="s">
        <v>130</v>
      </c>
      <c r="BK270" s="182">
        <f>SUM(BK271:BK272)</f>
        <v>0</v>
      </c>
    </row>
    <row r="271" spans="2:65" s="1" customFormat="1" ht="22.5" customHeight="1">
      <c r="B271" s="39"/>
      <c r="C271" s="186" t="s">
        <v>431</v>
      </c>
      <c r="D271" s="186" t="s">
        <v>132</v>
      </c>
      <c r="E271" s="187" t="s">
        <v>432</v>
      </c>
      <c r="F271" s="188" t="s">
        <v>433</v>
      </c>
      <c r="G271" s="189" t="s">
        <v>143</v>
      </c>
      <c r="H271" s="190">
        <v>8.1</v>
      </c>
      <c r="I271" s="191"/>
      <c r="J271" s="192">
        <f>ROUND(I271*H271,0)</f>
        <v>0</v>
      </c>
      <c r="K271" s="188" t="s">
        <v>136</v>
      </c>
      <c r="L271" s="59"/>
      <c r="M271" s="193" t="s">
        <v>34</v>
      </c>
      <c r="N271" s="194" t="s">
        <v>51</v>
      </c>
      <c r="O271" s="40"/>
      <c r="P271" s="195">
        <f>O271*H271</f>
        <v>0</v>
      </c>
      <c r="Q271" s="195">
        <v>0.64300000000000002</v>
      </c>
      <c r="R271" s="195">
        <f>Q271*H271</f>
        <v>5.2082999999999995</v>
      </c>
      <c r="S271" s="195">
        <v>0</v>
      </c>
      <c r="T271" s="196">
        <f>S271*H271</f>
        <v>0</v>
      </c>
      <c r="AR271" s="22" t="s">
        <v>137</v>
      </c>
      <c r="AT271" s="22" t="s">
        <v>132</v>
      </c>
      <c r="AU271" s="22" t="s">
        <v>91</v>
      </c>
      <c r="AY271" s="22" t="s">
        <v>130</v>
      </c>
      <c r="BE271" s="197">
        <f>IF(N271="základní",J271,0)</f>
        <v>0</v>
      </c>
      <c r="BF271" s="197">
        <f>IF(N271="snížená",J271,0)</f>
        <v>0</v>
      </c>
      <c r="BG271" s="197">
        <f>IF(N271="zákl. přenesená",J271,0)</f>
        <v>0</v>
      </c>
      <c r="BH271" s="197">
        <f>IF(N271="sníž. přenesená",J271,0)</f>
        <v>0</v>
      </c>
      <c r="BI271" s="197">
        <f>IF(N271="nulová",J271,0)</f>
        <v>0</v>
      </c>
      <c r="BJ271" s="22" t="s">
        <v>10</v>
      </c>
      <c r="BK271" s="197">
        <f>ROUND(I271*H271,0)</f>
        <v>0</v>
      </c>
      <c r="BL271" s="22" t="s">
        <v>137</v>
      </c>
      <c r="BM271" s="22" t="s">
        <v>434</v>
      </c>
    </row>
    <row r="272" spans="2:65" s="11" customFormat="1" ht="13.5">
      <c r="B272" s="203"/>
      <c r="C272" s="204"/>
      <c r="D272" s="201" t="s">
        <v>146</v>
      </c>
      <c r="E272" s="214" t="s">
        <v>34</v>
      </c>
      <c r="F272" s="215" t="s">
        <v>435</v>
      </c>
      <c r="G272" s="204"/>
      <c r="H272" s="216">
        <v>8.1</v>
      </c>
      <c r="I272" s="208"/>
      <c r="J272" s="204"/>
      <c r="K272" s="204"/>
      <c r="L272" s="209"/>
      <c r="M272" s="210"/>
      <c r="N272" s="211"/>
      <c r="O272" s="211"/>
      <c r="P272" s="211"/>
      <c r="Q272" s="211"/>
      <c r="R272" s="211"/>
      <c r="S272" s="211"/>
      <c r="T272" s="212"/>
      <c r="AT272" s="213" t="s">
        <v>146</v>
      </c>
      <c r="AU272" s="213" t="s">
        <v>91</v>
      </c>
      <c r="AV272" s="11" t="s">
        <v>91</v>
      </c>
      <c r="AW272" s="11" t="s">
        <v>41</v>
      </c>
      <c r="AX272" s="11" t="s">
        <v>10</v>
      </c>
      <c r="AY272" s="213" t="s">
        <v>130</v>
      </c>
    </row>
    <row r="273" spans="2:65" s="10" customFormat="1" ht="29.85" customHeight="1">
      <c r="B273" s="169"/>
      <c r="C273" s="170"/>
      <c r="D273" s="183" t="s">
        <v>79</v>
      </c>
      <c r="E273" s="184" t="s">
        <v>171</v>
      </c>
      <c r="F273" s="184" t="s">
        <v>436</v>
      </c>
      <c r="G273" s="170"/>
      <c r="H273" s="170"/>
      <c r="I273" s="173"/>
      <c r="J273" s="185">
        <f>BK273</f>
        <v>0</v>
      </c>
      <c r="K273" s="170"/>
      <c r="L273" s="175"/>
      <c r="M273" s="176"/>
      <c r="N273" s="177"/>
      <c r="O273" s="177"/>
      <c r="P273" s="178">
        <f>SUM(P274:P275)</f>
        <v>0</v>
      </c>
      <c r="Q273" s="177"/>
      <c r="R273" s="178">
        <f>SUM(R274:R275)</f>
        <v>0.42080000000000001</v>
      </c>
      <c r="S273" s="177"/>
      <c r="T273" s="179">
        <f>SUM(T274:T275)</f>
        <v>0</v>
      </c>
      <c r="AR273" s="180" t="s">
        <v>10</v>
      </c>
      <c r="AT273" s="181" t="s">
        <v>79</v>
      </c>
      <c r="AU273" s="181" t="s">
        <v>10</v>
      </c>
      <c r="AY273" s="180" t="s">
        <v>130</v>
      </c>
      <c r="BK273" s="182">
        <f>SUM(BK274:BK275)</f>
        <v>0</v>
      </c>
    </row>
    <row r="274" spans="2:65" s="1" customFormat="1" ht="22.5" customHeight="1">
      <c r="B274" s="39"/>
      <c r="C274" s="186" t="s">
        <v>437</v>
      </c>
      <c r="D274" s="186" t="s">
        <v>132</v>
      </c>
      <c r="E274" s="187" t="s">
        <v>438</v>
      </c>
      <c r="F274" s="188" t="s">
        <v>439</v>
      </c>
      <c r="G274" s="189" t="s">
        <v>135</v>
      </c>
      <c r="H274" s="190">
        <v>1</v>
      </c>
      <c r="I274" s="191"/>
      <c r="J274" s="192">
        <f>ROUND(I274*H274,0)</f>
        <v>0</v>
      </c>
      <c r="K274" s="188" t="s">
        <v>136</v>
      </c>
      <c r="L274" s="59"/>
      <c r="M274" s="193" t="s">
        <v>34</v>
      </c>
      <c r="N274" s="194" t="s">
        <v>51</v>
      </c>
      <c r="O274" s="40"/>
      <c r="P274" s="195">
        <f>O274*H274</f>
        <v>0</v>
      </c>
      <c r="Q274" s="195">
        <v>0.42080000000000001</v>
      </c>
      <c r="R274" s="195">
        <f>Q274*H274</f>
        <v>0.42080000000000001</v>
      </c>
      <c r="S274" s="195">
        <v>0</v>
      </c>
      <c r="T274" s="196">
        <f>S274*H274</f>
        <v>0</v>
      </c>
      <c r="AR274" s="22" t="s">
        <v>137</v>
      </c>
      <c r="AT274" s="22" t="s">
        <v>132</v>
      </c>
      <c r="AU274" s="22" t="s">
        <v>91</v>
      </c>
      <c r="AY274" s="22" t="s">
        <v>130</v>
      </c>
      <c r="BE274" s="197">
        <f>IF(N274="základní",J274,0)</f>
        <v>0</v>
      </c>
      <c r="BF274" s="197">
        <f>IF(N274="snížená",J274,0)</f>
        <v>0</v>
      </c>
      <c r="BG274" s="197">
        <f>IF(N274="zákl. přenesená",J274,0)</f>
        <v>0</v>
      </c>
      <c r="BH274" s="197">
        <f>IF(N274="sníž. přenesená",J274,0)</f>
        <v>0</v>
      </c>
      <c r="BI274" s="197">
        <f>IF(N274="nulová",J274,0)</f>
        <v>0</v>
      </c>
      <c r="BJ274" s="22" t="s">
        <v>10</v>
      </c>
      <c r="BK274" s="197">
        <f>ROUND(I274*H274,0)</f>
        <v>0</v>
      </c>
      <c r="BL274" s="22" t="s">
        <v>137</v>
      </c>
      <c r="BM274" s="22" t="s">
        <v>440</v>
      </c>
    </row>
    <row r="275" spans="2:65" s="1" customFormat="1" ht="108">
      <c r="B275" s="39"/>
      <c r="C275" s="61"/>
      <c r="D275" s="201" t="s">
        <v>139</v>
      </c>
      <c r="E275" s="61"/>
      <c r="F275" s="202" t="s">
        <v>441</v>
      </c>
      <c r="G275" s="61"/>
      <c r="H275" s="61"/>
      <c r="I275" s="156"/>
      <c r="J275" s="61"/>
      <c r="K275" s="61"/>
      <c r="L275" s="59"/>
      <c r="M275" s="200"/>
      <c r="N275" s="40"/>
      <c r="O275" s="40"/>
      <c r="P275" s="40"/>
      <c r="Q275" s="40"/>
      <c r="R275" s="40"/>
      <c r="S275" s="40"/>
      <c r="T275" s="76"/>
      <c r="AT275" s="22" t="s">
        <v>139</v>
      </c>
      <c r="AU275" s="22" t="s">
        <v>91</v>
      </c>
    </row>
    <row r="276" spans="2:65" s="10" customFormat="1" ht="29.85" customHeight="1">
      <c r="B276" s="169"/>
      <c r="C276" s="170"/>
      <c r="D276" s="183" t="s">
        <v>79</v>
      </c>
      <c r="E276" s="184" t="s">
        <v>175</v>
      </c>
      <c r="F276" s="184" t="s">
        <v>442</v>
      </c>
      <c r="G276" s="170"/>
      <c r="H276" s="170"/>
      <c r="I276" s="173"/>
      <c r="J276" s="185">
        <f>BK276</f>
        <v>0</v>
      </c>
      <c r="K276" s="170"/>
      <c r="L276" s="175"/>
      <c r="M276" s="176"/>
      <c r="N276" s="177"/>
      <c r="O276" s="177"/>
      <c r="P276" s="178">
        <f>SUM(P277:P312)</f>
        <v>0</v>
      </c>
      <c r="Q276" s="177"/>
      <c r="R276" s="178">
        <f>SUM(R277:R312)</f>
        <v>14.394297999999999</v>
      </c>
      <c r="S276" s="177"/>
      <c r="T276" s="179">
        <f>SUM(T277:T312)</f>
        <v>18.263000000000002</v>
      </c>
      <c r="AR276" s="180" t="s">
        <v>10</v>
      </c>
      <c r="AT276" s="181" t="s">
        <v>79</v>
      </c>
      <c r="AU276" s="181" t="s">
        <v>10</v>
      </c>
      <c r="AY276" s="180" t="s">
        <v>130</v>
      </c>
      <c r="BK276" s="182">
        <f>SUM(BK277:BK312)</f>
        <v>0</v>
      </c>
    </row>
    <row r="277" spans="2:65" s="1" customFormat="1" ht="31.5" customHeight="1">
      <c r="B277" s="39"/>
      <c r="C277" s="186" t="s">
        <v>443</v>
      </c>
      <c r="D277" s="186" t="s">
        <v>132</v>
      </c>
      <c r="E277" s="187" t="s">
        <v>444</v>
      </c>
      <c r="F277" s="188" t="s">
        <v>445</v>
      </c>
      <c r="G277" s="189" t="s">
        <v>135</v>
      </c>
      <c r="H277" s="190">
        <v>2</v>
      </c>
      <c r="I277" s="191"/>
      <c r="J277" s="192">
        <f>ROUND(I277*H277,0)</f>
        <v>0</v>
      </c>
      <c r="K277" s="188" t="s">
        <v>136</v>
      </c>
      <c r="L277" s="59"/>
      <c r="M277" s="193" t="s">
        <v>34</v>
      </c>
      <c r="N277" s="194" t="s">
        <v>51</v>
      </c>
      <c r="O277" s="40"/>
      <c r="P277" s="195">
        <f>O277*H277</f>
        <v>0</v>
      </c>
      <c r="Q277" s="195">
        <v>6.9999999999999999E-4</v>
      </c>
      <c r="R277" s="195">
        <f>Q277*H277</f>
        <v>1.4E-3</v>
      </c>
      <c r="S277" s="195">
        <v>0</v>
      </c>
      <c r="T277" s="196">
        <f>S277*H277</f>
        <v>0</v>
      </c>
      <c r="AR277" s="22" t="s">
        <v>137</v>
      </c>
      <c r="AT277" s="22" t="s">
        <v>132</v>
      </c>
      <c r="AU277" s="22" t="s">
        <v>91</v>
      </c>
      <c r="AY277" s="22" t="s">
        <v>130</v>
      </c>
      <c r="BE277" s="197">
        <f>IF(N277="základní",J277,0)</f>
        <v>0</v>
      </c>
      <c r="BF277" s="197">
        <f>IF(N277="snížená",J277,0)</f>
        <v>0</v>
      </c>
      <c r="BG277" s="197">
        <f>IF(N277="zákl. přenesená",J277,0)</f>
        <v>0</v>
      </c>
      <c r="BH277" s="197">
        <f>IF(N277="sníž. přenesená",J277,0)</f>
        <v>0</v>
      </c>
      <c r="BI277" s="197">
        <f>IF(N277="nulová",J277,0)</f>
        <v>0</v>
      </c>
      <c r="BJ277" s="22" t="s">
        <v>10</v>
      </c>
      <c r="BK277" s="197">
        <f>ROUND(I277*H277,0)</f>
        <v>0</v>
      </c>
      <c r="BL277" s="22" t="s">
        <v>137</v>
      </c>
      <c r="BM277" s="22" t="s">
        <v>446</v>
      </c>
    </row>
    <row r="278" spans="2:65" s="1" customFormat="1" ht="135">
      <c r="B278" s="39"/>
      <c r="C278" s="61"/>
      <c r="D278" s="198" t="s">
        <v>139</v>
      </c>
      <c r="E278" s="61"/>
      <c r="F278" s="199" t="s">
        <v>447</v>
      </c>
      <c r="G278" s="61"/>
      <c r="H278" s="61"/>
      <c r="I278" s="156"/>
      <c r="J278" s="61"/>
      <c r="K278" s="61"/>
      <c r="L278" s="59"/>
      <c r="M278" s="200"/>
      <c r="N278" s="40"/>
      <c r="O278" s="40"/>
      <c r="P278" s="40"/>
      <c r="Q278" s="40"/>
      <c r="R278" s="40"/>
      <c r="S278" s="40"/>
      <c r="T278" s="76"/>
      <c r="AT278" s="22" t="s">
        <v>139</v>
      </c>
      <c r="AU278" s="22" t="s">
        <v>91</v>
      </c>
    </row>
    <row r="279" spans="2:65" s="1" customFormat="1" ht="57" customHeight="1">
      <c r="B279" s="39"/>
      <c r="C279" s="228" t="s">
        <v>448</v>
      </c>
      <c r="D279" s="228" t="s">
        <v>266</v>
      </c>
      <c r="E279" s="229" t="s">
        <v>449</v>
      </c>
      <c r="F279" s="230" t="s">
        <v>450</v>
      </c>
      <c r="G279" s="231" t="s">
        <v>135</v>
      </c>
      <c r="H279" s="232">
        <v>2</v>
      </c>
      <c r="I279" s="233"/>
      <c r="J279" s="234">
        <f>ROUND(I279*H279,0)</f>
        <v>0</v>
      </c>
      <c r="K279" s="230" t="s">
        <v>136</v>
      </c>
      <c r="L279" s="235"/>
      <c r="M279" s="236" t="s">
        <v>34</v>
      </c>
      <c r="N279" s="237" t="s">
        <v>51</v>
      </c>
      <c r="O279" s="40"/>
      <c r="P279" s="195">
        <f>O279*H279</f>
        <v>0</v>
      </c>
      <c r="Q279" s="195">
        <v>3.0000000000000001E-3</v>
      </c>
      <c r="R279" s="195">
        <f>Q279*H279</f>
        <v>6.0000000000000001E-3</v>
      </c>
      <c r="S279" s="195">
        <v>0</v>
      </c>
      <c r="T279" s="196">
        <f>S279*H279</f>
        <v>0</v>
      </c>
      <c r="AR279" s="22" t="s">
        <v>171</v>
      </c>
      <c r="AT279" s="22" t="s">
        <v>266</v>
      </c>
      <c r="AU279" s="22" t="s">
        <v>91</v>
      </c>
      <c r="AY279" s="22" t="s">
        <v>130</v>
      </c>
      <c r="BE279" s="197">
        <f>IF(N279="základní",J279,0)</f>
        <v>0</v>
      </c>
      <c r="BF279" s="197">
        <f>IF(N279="snížená",J279,0)</f>
        <v>0</v>
      </c>
      <c r="BG279" s="197">
        <f>IF(N279="zákl. přenesená",J279,0)</f>
        <v>0</v>
      </c>
      <c r="BH279" s="197">
        <f>IF(N279="sníž. přenesená",J279,0)</f>
        <v>0</v>
      </c>
      <c r="BI279" s="197">
        <f>IF(N279="nulová",J279,0)</f>
        <v>0</v>
      </c>
      <c r="BJ279" s="22" t="s">
        <v>10</v>
      </c>
      <c r="BK279" s="197">
        <f>ROUND(I279*H279,0)</f>
        <v>0</v>
      </c>
      <c r="BL279" s="22" t="s">
        <v>137</v>
      </c>
      <c r="BM279" s="22" t="s">
        <v>451</v>
      </c>
    </row>
    <row r="280" spans="2:65" s="1" customFormat="1" ht="22.5" customHeight="1">
      <c r="B280" s="39"/>
      <c r="C280" s="186" t="s">
        <v>452</v>
      </c>
      <c r="D280" s="186" t="s">
        <v>132</v>
      </c>
      <c r="E280" s="187" t="s">
        <v>453</v>
      </c>
      <c r="F280" s="188" t="s">
        <v>454</v>
      </c>
      <c r="G280" s="189" t="s">
        <v>135</v>
      </c>
      <c r="H280" s="190">
        <v>2</v>
      </c>
      <c r="I280" s="191"/>
      <c r="J280" s="192">
        <f>ROUND(I280*H280,0)</f>
        <v>0</v>
      </c>
      <c r="K280" s="188" t="s">
        <v>136</v>
      </c>
      <c r="L280" s="59"/>
      <c r="M280" s="193" t="s">
        <v>34</v>
      </c>
      <c r="N280" s="194" t="s">
        <v>51</v>
      </c>
      <c r="O280" s="40"/>
      <c r="P280" s="195">
        <f>O280*H280</f>
        <v>0</v>
      </c>
      <c r="Q280" s="195">
        <v>0.10940999999999999</v>
      </c>
      <c r="R280" s="195">
        <f>Q280*H280</f>
        <v>0.21881999999999999</v>
      </c>
      <c r="S280" s="195">
        <v>0</v>
      </c>
      <c r="T280" s="196">
        <f>S280*H280</f>
        <v>0</v>
      </c>
      <c r="AR280" s="22" t="s">
        <v>137</v>
      </c>
      <c r="AT280" s="22" t="s">
        <v>132</v>
      </c>
      <c r="AU280" s="22" t="s">
        <v>91</v>
      </c>
      <c r="AY280" s="22" t="s">
        <v>130</v>
      </c>
      <c r="BE280" s="197">
        <f>IF(N280="základní",J280,0)</f>
        <v>0</v>
      </c>
      <c r="BF280" s="197">
        <f>IF(N280="snížená",J280,0)</f>
        <v>0</v>
      </c>
      <c r="BG280" s="197">
        <f>IF(N280="zákl. přenesená",J280,0)</f>
        <v>0</v>
      </c>
      <c r="BH280" s="197">
        <f>IF(N280="sníž. přenesená",J280,0)</f>
        <v>0</v>
      </c>
      <c r="BI280" s="197">
        <f>IF(N280="nulová",J280,0)</f>
        <v>0</v>
      </c>
      <c r="BJ280" s="22" t="s">
        <v>10</v>
      </c>
      <c r="BK280" s="197">
        <f>ROUND(I280*H280,0)</f>
        <v>0</v>
      </c>
      <c r="BL280" s="22" t="s">
        <v>137</v>
      </c>
      <c r="BM280" s="22" t="s">
        <v>455</v>
      </c>
    </row>
    <row r="281" spans="2:65" s="1" customFormat="1" ht="94.5">
      <c r="B281" s="39"/>
      <c r="C281" s="61"/>
      <c r="D281" s="198" t="s">
        <v>139</v>
      </c>
      <c r="E281" s="61"/>
      <c r="F281" s="199" t="s">
        <v>456</v>
      </c>
      <c r="G281" s="61"/>
      <c r="H281" s="61"/>
      <c r="I281" s="156"/>
      <c r="J281" s="61"/>
      <c r="K281" s="61"/>
      <c r="L281" s="59"/>
      <c r="M281" s="200"/>
      <c r="N281" s="40"/>
      <c r="O281" s="40"/>
      <c r="P281" s="40"/>
      <c r="Q281" s="40"/>
      <c r="R281" s="40"/>
      <c r="S281" s="40"/>
      <c r="T281" s="76"/>
      <c r="AT281" s="22" t="s">
        <v>139</v>
      </c>
      <c r="AU281" s="22" t="s">
        <v>91</v>
      </c>
    </row>
    <row r="282" spans="2:65" s="1" customFormat="1" ht="31.5" customHeight="1">
      <c r="B282" s="39"/>
      <c r="C282" s="228" t="s">
        <v>457</v>
      </c>
      <c r="D282" s="228" t="s">
        <v>266</v>
      </c>
      <c r="E282" s="229" t="s">
        <v>458</v>
      </c>
      <c r="F282" s="230" t="s">
        <v>459</v>
      </c>
      <c r="G282" s="231" t="s">
        <v>135</v>
      </c>
      <c r="H282" s="232">
        <v>2</v>
      </c>
      <c r="I282" s="233"/>
      <c r="J282" s="234">
        <f>ROUND(I282*H282,0)</f>
        <v>0</v>
      </c>
      <c r="K282" s="230" t="s">
        <v>136</v>
      </c>
      <c r="L282" s="235"/>
      <c r="M282" s="236" t="s">
        <v>34</v>
      </c>
      <c r="N282" s="237" t="s">
        <v>51</v>
      </c>
      <c r="O282" s="40"/>
      <c r="P282" s="195">
        <f>O282*H282</f>
        <v>0</v>
      </c>
      <c r="Q282" s="195">
        <v>6.1000000000000004E-3</v>
      </c>
      <c r="R282" s="195">
        <f>Q282*H282</f>
        <v>1.2200000000000001E-2</v>
      </c>
      <c r="S282" s="195">
        <v>0</v>
      </c>
      <c r="T282" s="196">
        <f>S282*H282</f>
        <v>0</v>
      </c>
      <c r="AR282" s="22" t="s">
        <v>171</v>
      </c>
      <c r="AT282" s="22" t="s">
        <v>266</v>
      </c>
      <c r="AU282" s="22" t="s">
        <v>91</v>
      </c>
      <c r="AY282" s="22" t="s">
        <v>130</v>
      </c>
      <c r="BE282" s="197">
        <f>IF(N282="základní",J282,0)</f>
        <v>0</v>
      </c>
      <c r="BF282" s="197">
        <f>IF(N282="snížená",J282,0)</f>
        <v>0</v>
      </c>
      <c r="BG282" s="197">
        <f>IF(N282="zákl. přenesená",J282,0)</f>
        <v>0</v>
      </c>
      <c r="BH282" s="197">
        <f>IF(N282="sníž. přenesená",J282,0)</f>
        <v>0</v>
      </c>
      <c r="BI282" s="197">
        <f>IF(N282="nulová",J282,0)</f>
        <v>0</v>
      </c>
      <c r="BJ282" s="22" t="s">
        <v>10</v>
      </c>
      <c r="BK282" s="197">
        <f>ROUND(I282*H282,0)</f>
        <v>0</v>
      </c>
      <c r="BL282" s="22" t="s">
        <v>137</v>
      </c>
      <c r="BM282" s="22" t="s">
        <v>460</v>
      </c>
    </row>
    <row r="283" spans="2:65" s="1" customFormat="1" ht="31.5" customHeight="1">
      <c r="B283" s="39"/>
      <c r="C283" s="228" t="s">
        <v>461</v>
      </c>
      <c r="D283" s="228" t="s">
        <v>266</v>
      </c>
      <c r="E283" s="229" t="s">
        <v>462</v>
      </c>
      <c r="F283" s="230" t="s">
        <v>463</v>
      </c>
      <c r="G283" s="231" t="s">
        <v>135</v>
      </c>
      <c r="H283" s="232">
        <v>2</v>
      </c>
      <c r="I283" s="233"/>
      <c r="J283" s="234">
        <f>ROUND(I283*H283,0)</f>
        <v>0</v>
      </c>
      <c r="K283" s="230" t="s">
        <v>136</v>
      </c>
      <c r="L283" s="235"/>
      <c r="M283" s="236" t="s">
        <v>34</v>
      </c>
      <c r="N283" s="237" t="s">
        <v>51</v>
      </c>
      <c r="O283" s="40"/>
      <c r="P283" s="195">
        <f>O283*H283</f>
        <v>0</v>
      </c>
      <c r="Q283" s="195">
        <v>1E-4</v>
      </c>
      <c r="R283" s="195">
        <f>Q283*H283</f>
        <v>2.0000000000000001E-4</v>
      </c>
      <c r="S283" s="195">
        <v>0</v>
      </c>
      <c r="T283" s="196">
        <f>S283*H283</f>
        <v>0</v>
      </c>
      <c r="AR283" s="22" t="s">
        <v>171</v>
      </c>
      <c r="AT283" s="22" t="s">
        <v>266</v>
      </c>
      <c r="AU283" s="22" t="s">
        <v>91</v>
      </c>
      <c r="AY283" s="22" t="s">
        <v>130</v>
      </c>
      <c r="BE283" s="197">
        <f>IF(N283="základní",J283,0)</f>
        <v>0</v>
      </c>
      <c r="BF283" s="197">
        <f>IF(N283="snížená",J283,0)</f>
        <v>0</v>
      </c>
      <c r="BG283" s="197">
        <f>IF(N283="zákl. přenesená",J283,0)</f>
        <v>0</v>
      </c>
      <c r="BH283" s="197">
        <f>IF(N283="sníž. přenesená",J283,0)</f>
        <v>0</v>
      </c>
      <c r="BI283" s="197">
        <f>IF(N283="nulová",J283,0)</f>
        <v>0</v>
      </c>
      <c r="BJ283" s="22" t="s">
        <v>10</v>
      </c>
      <c r="BK283" s="197">
        <f>ROUND(I283*H283,0)</f>
        <v>0</v>
      </c>
      <c r="BL283" s="22" t="s">
        <v>137</v>
      </c>
      <c r="BM283" s="22" t="s">
        <v>464</v>
      </c>
    </row>
    <row r="284" spans="2:65" s="1" customFormat="1" ht="44.25" customHeight="1">
      <c r="B284" s="39"/>
      <c r="C284" s="186" t="s">
        <v>465</v>
      </c>
      <c r="D284" s="186" t="s">
        <v>132</v>
      </c>
      <c r="E284" s="187" t="s">
        <v>466</v>
      </c>
      <c r="F284" s="188" t="s">
        <v>467</v>
      </c>
      <c r="G284" s="189" t="s">
        <v>168</v>
      </c>
      <c r="H284" s="190">
        <v>29</v>
      </c>
      <c r="I284" s="191"/>
      <c r="J284" s="192">
        <f>ROUND(I284*H284,0)</f>
        <v>0</v>
      </c>
      <c r="K284" s="188" t="s">
        <v>136</v>
      </c>
      <c r="L284" s="59"/>
      <c r="M284" s="193" t="s">
        <v>34</v>
      </c>
      <c r="N284" s="194" t="s">
        <v>51</v>
      </c>
      <c r="O284" s="40"/>
      <c r="P284" s="195">
        <f>O284*H284</f>
        <v>0</v>
      </c>
      <c r="Q284" s="195">
        <v>0.15540000000000001</v>
      </c>
      <c r="R284" s="195">
        <f>Q284*H284</f>
        <v>4.5066000000000006</v>
      </c>
      <c r="S284" s="195">
        <v>0</v>
      </c>
      <c r="T284" s="196">
        <f>S284*H284</f>
        <v>0</v>
      </c>
      <c r="AR284" s="22" t="s">
        <v>137</v>
      </c>
      <c r="AT284" s="22" t="s">
        <v>132</v>
      </c>
      <c r="AU284" s="22" t="s">
        <v>91</v>
      </c>
      <c r="AY284" s="22" t="s">
        <v>130</v>
      </c>
      <c r="BE284" s="197">
        <f>IF(N284="základní",J284,0)</f>
        <v>0</v>
      </c>
      <c r="BF284" s="197">
        <f>IF(N284="snížená",J284,0)</f>
        <v>0</v>
      </c>
      <c r="BG284" s="197">
        <f>IF(N284="zákl. přenesená",J284,0)</f>
        <v>0</v>
      </c>
      <c r="BH284" s="197">
        <f>IF(N284="sníž. přenesená",J284,0)</f>
        <v>0</v>
      </c>
      <c r="BI284" s="197">
        <f>IF(N284="nulová",J284,0)</f>
        <v>0</v>
      </c>
      <c r="BJ284" s="22" t="s">
        <v>10</v>
      </c>
      <c r="BK284" s="197">
        <f>ROUND(I284*H284,0)</f>
        <v>0</v>
      </c>
      <c r="BL284" s="22" t="s">
        <v>137</v>
      </c>
      <c r="BM284" s="22" t="s">
        <v>468</v>
      </c>
    </row>
    <row r="285" spans="2:65" s="1" customFormat="1" ht="94.5">
      <c r="B285" s="39"/>
      <c r="C285" s="61"/>
      <c r="D285" s="201" t="s">
        <v>139</v>
      </c>
      <c r="E285" s="61"/>
      <c r="F285" s="202" t="s">
        <v>469</v>
      </c>
      <c r="G285" s="61"/>
      <c r="H285" s="61"/>
      <c r="I285" s="156"/>
      <c r="J285" s="61"/>
      <c r="K285" s="61"/>
      <c r="L285" s="59"/>
      <c r="M285" s="200"/>
      <c r="N285" s="40"/>
      <c r="O285" s="40"/>
      <c r="P285" s="40"/>
      <c r="Q285" s="40"/>
      <c r="R285" s="40"/>
      <c r="S285" s="40"/>
      <c r="T285" s="76"/>
      <c r="AT285" s="22" t="s">
        <v>139</v>
      </c>
      <c r="AU285" s="22" t="s">
        <v>91</v>
      </c>
    </row>
    <row r="286" spans="2:65" s="11" customFormat="1" ht="13.5">
      <c r="B286" s="203"/>
      <c r="C286" s="204"/>
      <c r="D286" s="198" t="s">
        <v>146</v>
      </c>
      <c r="E286" s="205" t="s">
        <v>34</v>
      </c>
      <c r="F286" s="206" t="s">
        <v>470</v>
      </c>
      <c r="G286" s="204"/>
      <c r="H286" s="207">
        <v>29</v>
      </c>
      <c r="I286" s="208"/>
      <c r="J286" s="204"/>
      <c r="K286" s="204"/>
      <c r="L286" s="209"/>
      <c r="M286" s="210"/>
      <c r="N286" s="211"/>
      <c r="O286" s="211"/>
      <c r="P286" s="211"/>
      <c r="Q286" s="211"/>
      <c r="R286" s="211"/>
      <c r="S286" s="211"/>
      <c r="T286" s="212"/>
      <c r="AT286" s="213" t="s">
        <v>146</v>
      </c>
      <c r="AU286" s="213" t="s">
        <v>91</v>
      </c>
      <c r="AV286" s="11" t="s">
        <v>91</v>
      </c>
      <c r="AW286" s="11" t="s">
        <v>41</v>
      </c>
      <c r="AX286" s="11" t="s">
        <v>10</v>
      </c>
      <c r="AY286" s="213" t="s">
        <v>130</v>
      </c>
    </row>
    <row r="287" spans="2:65" s="1" customFormat="1" ht="22.5" customHeight="1">
      <c r="B287" s="39"/>
      <c r="C287" s="228" t="s">
        <v>471</v>
      </c>
      <c r="D287" s="228" t="s">
        <v>266</v>
      </c>
      <c r="E287" s="229" t="s">
        <v>472</v>
      </c>
      <c r="F287" s="230" t="s">
        <v>473</v>
      </c>
      <c r="G287" s="231" t="s">
        <v>135</v>
      </c>
      <c r="H287" s="232">
        <v>29</v>
      </c>
      <c r="I287" s="233"/>
      <c r="J287" s="234">
        <f>ROUND(I287*H287,0)</f>
        <v>0</v>
      </c>
      <c r="K287" s="230" t="s">
        <v>136</v>
      </c>
      <c r="L287" s="235"/>
      <c r="M287" s="236" t="s">
        <v>34</v>
      </c>
      <c r="N287" s="237" t="s">
        <v>51</v>
      </c>
      <c r="O287" s="40"/>
      <c r="P287" s="195">
        <f>O287*H287</f>
        <v>0</v>
      </c>
      <c r="Q287" s="195">
        <v>0.08</v>
      </c>
      <c r="R287" s="195">
        <f>Q287*H287</f>
        <v>2.3199999999999998</v>
      </c>
      <c r="S287" s="195">
        <v>0</v>
      </c>
      <c r="T287" s="196">
        <f>S287*H287</f>
        <v>0</v>
      </c>
      <c r="AR287" s="22" t="s">
        <v>171</v>
      </c>
      <c r="AT287" s="22" t="s">
        <v>266</v>
      </c>
      <c r="AU287" s="22" t="s">
        <v>91</v>
      </c>
      <c r="AY287" s="22" t="s">
        <v>130</v>
      </c>
      <c r="BE287" s="197">
        <f>IF(N287="základní",J287,0)</f>
        <v>0</v>
      </c>
      <c r="BF287" s="197">
        <f>IF(N287="snížená",J287,0)</f>
        <v>0</v>
      </c>
      <c r="BG287" s="197">
        <f>IF(N287="zákl. přenesená",J287,0)</f>
        <v>0</v>
      </c>
      <c r="BH287" s="197">
        <f>IF(N287="sníž. přenesená",J287,0)</f>
        <v>0</v>
      </c>
      <c r="BI287" s="197">
        <f>IF(N287="nulová",J287,0)</f>
        <v>0</v>
      </c>
      <c r="BJ287" s="22" t="s">
        <v>10</v>
      </c>
      <c r="BK287" s="197">
        <f>ROUND(I287*H287,0)</f>
        <v>0</v>
      </c>
      <c r="BL287" s="22" t="s">
        <v>137</v>
      </c>
      <c r="BM287" s="22" t="s">
        <v>474</v>
      </c>
    </row>
    <row r="288" spans="2:65" s="1" customFormat="1" ht="44.25" customHeight="1">
      <c r="B288" s="39"/>
      <c r="C288" s="186" t="s">
        <v>475</v>
      </c>
      <c r="D288" s="186" t="s">
        <v>132</v>
      </c>
      <c r="E288" s="187" t="s">
        <v>476</v>
      </c>
      <c r="F288" s="188" t="s">
        <v>477</v>
      </c>
      <c r="G288" s="189" t="s">
        <v>168</v>
      </c>
      <c r="H288" s="190">
        <v>38.5</v>
      </c>
      <c r="I288" s="191"/>
      <c r="J288" s="192">
        <f>ROUND(I288*H288,0)</f>
        <v>0</v>
      </c>
      <c r="K288" s="188" t="s">
        <v>136</v>
      </c>
      <c r="L288" s="59"/>
      <c r="M288" s="193" t="s">
        <v>34</v>
      </c>
      <c r="N288" s="194" t="s">
        <v>51</v>
      </c>
      <c r="O288" s="40"/>
      <c r="P288" s="195">
        <f>O288*H288</f>
        <v>0</v>
      </c>
      <c r="Q288" s="195">
        <v>0.1295</v>
      </c>
      <c r="R288" s="195">
        <f>Q288*H288</f>
        <v>4.9857500000000003</v>
      </c>
      <c r="S288" s="195">
        <v>0</v>
      </c>
      <c r="T288" s="196">
        <f>S288*H288</f>
        <v>0</v>
      </c>
      <c r="AR288" s="22" t="s">
        <v>137</v>
      </c>
      <c r="AT288" s="22" t="s">
        <v>132</v>
      </c>
      <c r="AU288" s="22" t="s">
        <v>91</v>
      </c>
      <c r="AY288" s="22" t="s">
        <v>130</v>
      </c>
      <c r="BE288" s="197">
        <f>IF(N288="základní",J288,0)</f>
        <v>0</v>
      </c>
      <c r="BF288" s="197">
        <f>IF(N288="snížená",J288,0)</f>
        <v>0</v>
      </c>
      <c r="BG288" s="197">
        <f>IF(N288="zákl. přenesená",J288,0)</f>
        <v>0</v>
      </c>
      <c r="BH288" s="197">
        <f>IF(N288="sníž. přenesená",J288,0)</f>
        <v>0</v>
      </c>
      <c r="BI288" s="197">
        <f>IF(N288="nulová",J288,0)</f>
        <v>0</v>
      </c>
      <c r="BJ288" s="22" t="s">
        <v>10</v>
      </c>
      <c r="BK288" s="197">
        <f>ROUND(I288*H288,0)</f>
        <v>0</v>
      </c>
      <c r="BL288" s="22" t="s">
        <v>137</v>
      </c>
      <c r="BM288" s="22" t="s">
        <v>478</v>
      </c>
    </row>
    <row r="289" spans="2:65" s="1" customFormat="1" ht="94.5">
      <c r="B289" s="39"/>
      <c r="C289" s="61"/>
      <c r="D289" s="201" t="s">
        <v>139</v>
      </c>
      <c r="E289" s="61"/>
      <c r="F289" s="202" t="s">
        <v>479</v>
      </c>
      <c r="G289" s="61"/>
      <c r="H289" s="61"/>
      <c r="I289" s="156"/>
      <c r="J289" s="61"/>
      <c r="K289" s="61"/>
      <c r="L289" s="59"/>
      <c r="M289" s="200"/>
      <c r="N289" s="40"/>
      <c r="O289" s="40"/>
      <c r="P289" s="40"/>
      <c r="Q289" s="40"/>
      <c r="R289" s="40"/>
      <c r="S289" s="40"/>
      <c r="T289" s="76"/>
      <c r="AT289" s="22" t="s">
        <v>139</v>
      </c>
      <c r="AU289" s="22" t="s">
        <v>91</v>
      </c>
    </row>
    <row r="290" spans="2:65" s="11" customFormat="1" ht="13.5">
      <c r="B290" s="203"/>
      <c r="C290" s="204"/>
      <c r="D290" s="198" t="s">
        <v>146</v>
      </c>
      <c r="E290" s="205" t="s">
        <v>34</v>
      </c>
      <c r="F290" s="206" t="s">
        <v>480</v>
      </c>
      <c r="G290" s="204"/>
      <c r="H290" s="207">
        <v>38.5</v>
      </c>
      <c r="I290" s="208"/>
      <c r="J290" s="204"/>
      <c r="K290" s="204"/>
      <c r="L290" s="209"/>
      <c r="M290" s="210"/>
      <c r="N290" s="211"/>
      <c r="O290" s="211"/>
      <c r="P290" s="211"/>
      <c r="Q290" s="211"/>
      <c r="R290" s="211"/>
      <c r="S290" s="211"/>
      <c r="T290" s="212"/>
      <c r="AT290" s="213" t="s">
        <v>146</v>
      </c>
      <c r="AU290" s="213" t="s">
        <v>91</v>
      </c>
      <c r="AV290" s="11" t="s">
        <v>91</v>
      </c>
      <c r="AW290" s="11" t="s">
        <v>41</v>
      </c>
      <c r="AX290" s="11" t="s">
        <v>10</v>
      </c>
      <c r="AY290" s="213" t="s">
        <v>130</v>
      </c>
    </row>
    <row r="291" spans="2:65" s="1" customFormat="1" ht="22.5" customHeight="1">
      <c r="B291" s="39"/>
      <c r="C291" s="228" t="s">
        <v>481</v>
      </c>
      <c r="D291" s="228" t="s">
        <v>266</v>
      </c>
      <c r="E291" s="229" t="s">
        <v>482</v>
      </c>
      <c r="F291" s="230" t="s">
        <v>483</v>
      </c>
      <c r="G291" s="231" t="s">
        <v>135</v>
      </c>
      <c r="H291" s="232">
        <v>38.5</v>
      </c>
      <c r="I291" s="233"/>
      <c r="J291" s="234">
        <f>ROUND(I291*H291,0)</f>
        <v>0</v>
      </c>
      <c r="K291" s="230" t="s">
        <v>136</v>
      </c>
      <c r="L291" s="235"/>
      <c r="M291" s="236" t="s">
        <v>34</v>
      </c>
      <c r="N291" s="237" t="s">
        <v>51</v>
      </c>
      <c r="O291" s="40"/>
      <c r="P291" s="195">
        <f>O291*H291</f>
        <v>0</v>
      </c>
      <c r="Q291" s="195">
        <v>5.3999999999999999E-2</v>
      </c>
      <c r="R291" s="195">
        <f>Q291*H291</f>
        <v>2.0790000000000002</v>
      </c>
      <c r="S291" s="195">
        <v>0</v>
      </c>
      <c r="T291" s="196">
        <f>S291*H291</f>
        <v>0</v>
      </c>
      <c r="AR291" s="22" t="s">
        <v>171</v>
      </c>
      <c r="AT291" s="22" t="s">
        <v>266</v>
      </c>
      <c r="AU291" s="22" t="s">
        <v>91</v>
      </c>
      <c r="AY291" s="22" t="s">
        <v>130</v>
      </c>
      <c r="BE291" s="197">
        <f>IF(N291="základní",J291,0)</f>
        <v>0</v>
      </c>
      <c r="BF291" s="197">
        <f>IF(N291="snížená",J291,0)</f>
        <v>0</v>
      </c>
      <c r="BG291" s="197">
        <f>IF(N291="zákl. přenesená",J291,0)</f>
        <v>0</v>
      </c>
      <c r="BH291" s="197">
        <f>IF(N291="sníž. přenesená",J291,0)</f>
        <v>0</v>
      </c>
      <c r="BI291" s="197">
        <f>IF(N291="nulová",J291,0)</f>
        <v>0</v>
      </c>
      <c r="BJ291" s="22" t="s">
        <v>10</v>
      </c>
      <c r="BK291" s="197">
        <f>ROUND(I291*H291,0)</f>
        <v>0</v>
      </c>
      <c r="BL291" s="22" t="s">
        <v>137</v>
      </c>
      <c r="BM291" s="22" t="s">
        <v>484</v>
      </c>
    </row>
    <row r="292" spans="2:65" s="1" customFormat="1" ht="31.5" customHeight="1">
      <c r="B292" s="39"/>
      <c r="C292" s="186" t="s">
        <v>485</v>
      </c>
      <c r="D292" s="186" t="s">
        <v>132</v>
      </c>
      <c r="E292" s="187" t="s">
        <v>486</v>
      </c>
      <c r="F292" s="188" t="s">
        <v>487</v>
      </c>
      <c r="G292" s="189" t="s">
        <v>168</v>
      </c>
      <c r="H292" s="190">
        <v>1</v>
      </c>
      <c r="I292" s="191"/>
      <c r="J292" s="192">
        <f>ROUND(I292*H292,0)</f>
        <v>0</v>
      </c>
      <c r="K292" s="188" t="s">
        <v>136</v>
      </c>
      <c r="L292" s="59"/>
      <c r="M292" s="193" t="s">
        <v>34</v>
      </c>
      <c r="N292" s="194" t="s">
        <v>51</v>
      </c>
      <c r="O292" s="40"/>
      <c r="P292" s="195">
        <f>O292*H292</f>
        <v>0</v>
      </c>
      <c r="Q292" s="195">
        <v>0.10095</v>
      </c>
      <c r="R292" s="195">
        <f>Q292*H292</f>
        <v>0.10095</v>
      </c>
      <c r="S292" s="195">
        <v>0</v>
      </c>
      <c r="T292" s="196">
        <f>S292*H292</f>
        <v>0</v>
      </c>
      <c r="AR292" s="22" t="s">
        <v>137</v>
      </c>
      <c r="AT292" s="22" t="s">
        <v>132</v>
      </c>
      <c r="AU292" s="22" t="s">
        <v>91</v>
      </c>
      <c r="AY292" s="22" t="s">
        <v>130</v>
      </c>
      <c r="BE292" s="197">
        <f>IF(N292="základní",J292,0)</f>
        <v>0</v>
      </c>
      <c r="BF292" s="197">
        <f>IF(N292="snížená",J292,0)</f>
        <v>0</v>
      </c>
      <c r="BG292" s="197">
        <f>IF(N292="zákl. přenesená",J292,0)</f>
        <v>0</v>
      </c>
      <c r="BH292" s="197">
        <f>IF(N292="sníž. přenesená",J292,0)</f>
        <v>0</v>
      </c>
      <c r="BI292" s="197">
        <f>IF(N292="nulová",J292,0)</f>
        <v>0</v>
      </c>
      <c r="BJ292" s="22" t="s">
        <v>10</v>
      </c>
      <c r="BK292" s="197">
        <f>ROUND(I292*H292,0)</f>
        <v>0</v>
      </c>
      <c r="BL292" s="22" t="s">
        <v>137</v>
      </c>
      <c r="BM292" s="22" t="s">
        <v>488</v>
      </c>
    </row>
    <row r="293" spans="2:65" s="1" customFormat="1" ht="67.5">
      <c r="B293" s="39"/>
      <c r="C293" s="61"/>
      <c r="D293" s="198" t="s">
        <v>139</v>
      </c>
      <c r="E293" s="61"/>
      <c r="F293" s="199" t="s">
        <v>489</v>
      </c>
      <c r="G293" s="61"/>
      <c r="H293" s="61"/>
      <c r="I293" s="156"/>
      <c r="J293" s="61"/>
      <c r="K293" s="61"/>
      <c r="L293" s="59"/>
      <c r="M293" s="200"/>
      <c r="N293" s="40"/>
      <c r="O293" s="40"/>
      <c r="P293" s="40"/>
      <c r="Q293" s="40"/>
      <c r="R293" s="40"/>
      <c r="S293" s="40"/>
      <c r="T293" s="76"/>
      <c r="AT293" s="22" t="s">
        <v>139</v>
      </c>
      <c r="AU293" s="22" t="s">
        <v>91</v>
      </c>
    </row>
    <row r="294" spans="2:65" s="1" customFormat="1" ht="31.5" customHeight="1">
      <c r="B294" s="39"/>
      <c r="C294" s="228" t="s">
        <v>490</v>
      </c>
      <c r="D294" s="228" t="s">
        <v>266</v>
      </c>
      <c r="E294" s="229" t="s">
        <v>491</v>
      </c>
      <c r="F294" s="230" t="s">
        <v>492</v>
      </c>
      <c r="G294" s="231" t="s">
        <v>135</v>
      </c>
      <c r="H294" s="232">
        <v>2</v>
      </c>
      <c r="I294" s="233"/>
      <c r="J294" s="234">
        <f>ROUND(I294*H294,0)</f>
        <v>0</v>
      </c>
      <c r="K294" s="230" t="s">
        <v>136</v>
      </c>
      <c r="L294" s="235"/>
      <c r="M294" s="236" t="s">
        <v>34</v>
      </c>
      <c r="N294" s="237" t="s">
        <v>51</v>
      </c>
      <c r="O294" s="40"/>
      <c r="P294" s="195">
        <f>O294*H294</f>
        <v>0</v>
      </c>
      <c r="Q294" s="195">
        <v>1.4E-2</v>
      </c>
      <c r="R294" s="195">
        <f>Q294*H294</f>
        <v>2.8000000000000001E-2</v>
      </c>
      <c r="S294" s="195">
        <v>0</v>
      </c>
      <c r="T294" s="196">
        <f>S294*H294</f>
        <v>0</v>
      </c>
      <c r="AR294" s="22" t="s">
        <v>171</v>
      </c>
      <c r="AT294" s="22" t="s">
        <v>266</v>
      </c>
      <c r="AU294" s="22" t="s">
        <v>91</v>
      </c>
      <c r="AY294" s="22" t="s">
        <v>130</v>
      </c>
      <c r="BE294" s="197">
        <f>IF(N294="základní",J294,0)</f>
        <v>0</v>
      </c>
      <c r="BF294" s="197">
        <f>IF(N294="snížená",J294,0)</f>
        <v>0</v>
      </c>
      <c r="BG294" s="197">
        <f>IF(N294="zákl. přenesená",J294,0)</f>
        <v>0</v>
      </c>
      <c r="BH294" s="197">
        <f>IF(N294="sníž. přenesená",J294,0)</f>
        <v>0</v>
      </c>
      <c r="BI294" s="197">
        <f>IF(N294="nulová",J294,0)</f>
        <v>0</v>
      </c>
      <c r="BJ294" s="22" t="s">
        <v>10</v>
      </c>
      <c r="BK294" s="197">
        <f>ROUND(I294*H294,0)</f>
        <v>0</v>
      </c>
      <c r="BL294" s="22" t="s">
        <v>137</v>
      </c>
      <c r="BM294" s="22" t="s">
        <v>493</v>
      </c>
    </row>
    <row r="295" spans="2:65" s="1" customFormat="1" ht="31.5" customHeight="1">
      <c r="B295" s="39"/>
      <c r="C295" s="186" t="s">
        <v>494</v>
      </c>
      <c r="D295" s="186" t="s">
        <v>132</v>
      </c>
      <c r="E295" s="187" t="s">
        <v>495</v>
      </c>
      <c r="F295" s="188" t="s">
        <v>496</v>
      </c>
      <c r="G295" s="189" t="s">
        <v>143</v>
      </c>
      <c r="H295" s="190">
        <v>196.2</v>
      </c>
      <c r="I295" s="191"/>
      <c r="J295" s="192">
        <f>ROUND(I295*H295,0)</f>
        <v>0</v>
      </c>
      <c r="K295" s="188" t="s">
        <v>136</v>
      </c>
      <c r="L295" s="59"/>
      <c r="M295" s="193" t="s">
        <v>34</v>
      </c>
      <c r="N295" s="194" t="s">
        <v>51</v>
      </c>
      <c r="O295" s="40"/>
      <c r="P295" s="195">
        <f>O295*H295</f>
        <v>0</v>
      </c>
      <c r="Q295" s="195">
        <v>6.8999999999999997E-4</v>
      </c>
      <c r="R295" s="195">
        <f>Q295*H295</f>
        <v>0.135378</v>
      </c>
      <c r="S295" s="195">
        <v>0</v>
      </c>
      <c r="T295" s="196">
        <f>S295*H295</f>
        <v>0</v>
      </c>
      <c r="AR295" s="22" t="s">
        <v>137</v>
      </c>
      <c r="AT295" s="22" t="s">
        <v>132</v>
      </c>
      <c r="AU295" s="22" t="s">
        <v>91</v>
      </c>
      <c r="AY295" s="22" t="s">
        <v>130</v>
      </c>
      <c r="BE295" s="197">
        <f>IF(N295="základní",J295,0)</f>
        <v>0</v>
      </c>
      <c r="BF295" s="197">
        <f>IF(N295="snížená",J295,0)</f>
        <v>0</v>
      </c>
      <c r="BG295" s="197">
        <f>IF(N295="zákl. přenesená",J295,0)</f>
        <v>0</v>
      </c>
      <c r="BH295" s="197">
        <f>IF(N295="sníž. přenesená",J295,0)</f>
        <v>0</v>
      </c>
      <c r="BI295" s="197">
        <f>IF(N295="nulová",J295,0)</f>
        <v>0</v>
      </c>
      <c r="BJ295" s="22" t="s">
        <v>10</v>
      </c>
      <c r="BK295" s="197">
        <f>ROUND(I295*H295,0)</f>
        <v>0</v>
      </c>
      <c r="BL295" s="22" t="s">
        <v>137</v>
      </c>
      <c r="BM295" s="22" t="s">
        <v>497</v>
      </c>
    </row>
    <row r="296" spans="2:65" s="1" customFormat="1" ht="27">
      <c r="B296" s="39"/>
      <c r="C296" s="61"/>
      <c r="D296" s="201" t="s">
        <v>139</v>
      </c>
      <c r="E296" s="61"/>
      <c r="F296" s="202" t="s">
        <v>498</v>
      </c>
      <c r="G296" s="61"/>
      <c r="H296" s="61"/>
      <c r="I296" s="156"/>
      <c r="J296" s="61"/>
      <c r="K296" s="61"/>
      <c r="L296" s="59"/>
      <c r="M296" s="200"/>
      <c r="N296" s="40"/>
      <c r="O296" s="40"/>
      <c r="P296" s="40"/>
      <c r="Q296" s="40"/>
      <c r="R296" s="40"/>
      <c r="S296" s="40"/>
      <c r="T296" s="76"/>
      <c r="AT296" s="22" t="s">
        <v>139</v>
      </c>
      <c r="AU296" s="22" t="s">
        <v>91</v>
      </c>
    </row>
    <row r="297" spans="2:65" s="11" customFormat="1" ht="13.5">
      <c r="B297" s="203"/>
      <c r="C297" s="204"/>
      <c r="D297" s="198" t="s">
        <v>146</v>
      </c>
      <c r="E297" s="205" t="s">
        <v>34</v>
      </c>
      <c r="F297" s="206" t="s">
        <v>313</v>
      </c>
      <c r="G297" s="204"/>
      <c r="H297" s="207">
        <v>196.2</v>
      </c>
      <c r="I297" s="208"/>
      <c r="J297" s="204"/>
      <c r="K297" s="204"/>
      <c r="L297" s="209"/>
      <c r="M297" s="210"/>
      <c r="N297" s="211"/>
      <c r="O297" s="211"/>
      <c r="P297" s="211"/>
      <c r="Q297" s="211"/>
      <c r="R297" s="211"/>
      <c r="S297" s="211"/>
      <c r="T297" s="212"/>
      <c r="AT297" s="213" t="s">
        <v>146</v>
      </c>
      <c r="AU297" s="213" t="s">
        <v>91</v>
      </c>
      <c r="AV297" s="11" t="s">
        <v>91</v>
      </c>
      <c r="AW297" s="11" t="s">
        <v>41</v>
      </c>
      <c r="AX297" s="11" t="s">
        <v>10</v>
      </c>
      <c r="AY297" s="213" t="s">
        <v>130</v>
      </c>
    </row>
    <row r="298" spans="2:65" s="1" customFormat="1" ht="22.5" customHeight="1">
      <c r="B298" s="39"/>
      <c r="C298" s="186" t="s">
        <v>499</v>
      </c>
      <c r="D298" s="186" t="s">
        <v>132</v>
      </c>
      <c r="E298" s="187" t="s">
        <v>500</v>
      </c>
      <c r="F298" s="188" t="s">
        <v>501</v>
      </c>
      <c r="G298" s="189" t="s">
        <v>168</v>
      </c>
      <c r="H298" s="190">
        <v>8</v>
      </c>
      <c r="I298" s="191"/>
      <c r="J298" s="192">
        <f>ROUND(I298*H298,0)</f>
        <v>0</v>
      </c>
      <c r="K298" s="188" t="s">
        <v>136</v>
      </c>
      <c r="L298" s="59"/>
      <c r="M298" s="193" t="s">
        <v>34</v>
      </c>
      <c r="N298" s="194" t="s">
        <v>51</v>
      </c>
      <c r="O298" s="40"/>
      <c r="P298" s="195">
        <f>O298*H298</f>
        <v>0</v>
      </c>
      <c r="Q298" s="195">
        <v>0</v>
      </c>
      <c r="R298" s="195">
        <f>Q298*H298</f>
        <v>0</v>
      </c>
      <c r="S298" s="195">
        <v>0</v>
      </c>
      <c r="T298" s="196">
        <f>S298*H298</f>
        <v>0</v>
      </c>
      <c r="AR298" s="22" t="s">
        <v>137</v>
      </c>
      <c r="AT298" s="22" t="s">
        <v>132</v>
      </c>
      <c r="AU298" s="22" t="s">
        <v>91</v>
      </c>
      <c r="AY298" s="22" t="s">
        <v>130</v>
      </c>
      <c r="BE298" s="197">
        <f>IF(N298="základní",J298,0)</f>
        <v>0</v>
      </c>
      <c r="BF298" s="197">
        <f>IF(N298="snížená",J298,0)</f>
        <v>0</v>
      </c>
      <c r="BG298" s="197">
        <f>IF(N298="zákl. přenesená",J298,0)</f>
        <v>0</v>
      </c>
      <c r="BH298" s="197">
        <f>IF(N298="sníž. přenesená",J298,0)</f>
        <v>0</v>
      </c>
      <c r="BI298" s="197">
        <f>IF(N298="nulová",J298,0)</f>
        <v>0</v>
      </c>
      <c r="BJ298" s="22" t="s">
        <v>10</v>
      </c>
      <c r="BK298" s="197">
        <f>ROUND(I298*H298,0)</f>
        <v>0</v>
      </c>
      <c r="BL298" s="22" t="s">
        <v>137</v>
      </c>
      <c r="BM298" s="22" t="s">
        <v>502</v>
      </c>
    </row>
    <row r="299" spans="2:65" s="1" customFormat="1" ht="27">
      <c r="B299" s="39"/>
      <c r="C299" s="61"/>
      <c r="D299" s="198" t="s">
        <v>139</v>
      </c>
      <c r="E299" s="61"/>
      <c r="F299" s="199" t="s">
        <v>503</v>
      </c>
      <c r="G299" s="61"/>
      <c r="H299" s="61"/>
      <c r="I299" s="156"/>
      <c r="J299" s="61"/>
      <c r="K299" s="61"/>
      <c r="L299" s="59"/>
      <c r="M299" s="200"/>
      <c r="N299" s="40"/>
      <c r="O299" s="40"/>
      <c r="P299" s="40"/>
      <c r="Q299" s="40"/>
      <c r="R299" s="40"/>
      <c r="S299" s="40"/>
      <c r="T299" s="76"/>
      <c r="AT299" s="22" t="s">
        <v>139</v>
      </c>
      <c r="AU299" s="22" t="s">
        <v>91</v>
      </c>
    </row>
    <row r="300" spans="2:65" s="1" customFormat="1" ht="31.5" customHeight="1">
      <c r="B300" s="39"/>
      <c r="C300" s="186" t="s">
        <v>504</v>
      </c>
      <c r="D300" s="186" t="s">
        <v>132</v>
      </c>
      <c r="E300" s="187" t="s">
        <v>505</v>
      </c>
      <c r="F300" s="188" t="s">
        <v>506</v>
      </c>
      <c r="G300" s="189" t="s">
        <v>168</v>
      </c>
      <c r="H300" s="190">
        <v>50</v>
      </c>
      <c r="I300" s="191"/>
      <c r="J300" s="192">
        <f>ROUND(I300*H300,0)</f>
        <v>0</v>
      </c>
      <c r="K300" s="188" t="s">
        <v>136</v>
      </c>
      <c r="L300" s="59"/>
      <c r="M300" s="193" t="s">
        <v>34</v>
      </c>
      <c r="N300" s="194" t="s">
        <v>51</v>
      </c>
      <c r="O300" s="40"/>
      <c r="P300" s="195">
        <f>O300*H300</f>
        <v>0</v>
      </c>
      <c r="Q300" s="195">
        <v>0</v>
      </c>
      <c r="R300" s="195">
        <f>Q300*H300</f>
        <v>0</v>
      </c>
      <c r="S300" s="195">
        <v>0</v>
      </c>
      <c r="T300" s="196">
        <f>S300*H300</f>
        <v>0</v>
      </c>
      <c r="AR300" s="22" t="s">
        <v>137</v>
      </c>
      <c r="AT300" s="22" t="s">
        <v>132</v>
      </c>
      <c r="AU300" s="22" t="s">
        <v>91</v>
      </c>
      <c r="AY300" s="22" t="s">
        <v>130</v>
      </c>
      <c r="BE300" s="197">
        <f>IF(N300="základní",J300,0)</f>
        <v>0</v>
      </c>
      <c r="BF300" s="197">
        <f>IF(N300="snížená",J300,0)</f>
        <v>0</v>
      </c>
      <c r="BG300" s="197">
        <f>IF(N300="zákl. přenesená",J300,0)</f>
        <v>0</v>
      </c>
      <c r="BH300" s="197">
        <f>IF(N300="sníž. přenesená",J300,0)</f>
        <v>0</v>
      </c>
      <c r="BI300" s="197">
        <f>IF(N300="nulová",J300,0)</f>
        <v>0</v>
      </c>
      <c r="BJ300" s="22" t="s">
        <v>10</v>
      </c>
      <c r="BK300" s="197">
        <f>ROUND(I300*H300,0)</f>
        <v>0</v>
      </c>
      <c r="BL300" s="22" t="s">
        <v>137</v>
      </c>
      <c r="BM300" s="22" t="s">
        <v>507</v>
      </c>
    </row>
    <row r="301" spans="2:65" s="1" customFormat="1" ht="54">
      <c r="B301" s="39"/>
      <c r="C301" s="61"/>
      <c r="D301" s="198" t="s">
        <v>139</v>
      </c>
      <c r="E301" s="61"/>
      <c r="F301" s="199" t="s">
        <v>508</v>
      </c>
      <c r="G301" s="61"/>
      <c r="H301" s="61"/>
      <c r="I301" s="156"/>
      <c r="J301" s="61"/>
      <c r="K301" s="61"/>
      <c r="L301" s="59"/>
      <c r="M301" s="200"/>
      <c r="N301" s="40"/>
      <c r="O301" s="40"/>
      <c r="P301" s="40"/>
      <c r="Q301" s="40"/>
      <c r="R301" s="40"/>
      <c r="S301" s="40"/>
      <c r="T301" s="76"/>
      <c r="AT301" s="22" t="s">
        <v>139</v>
      </c>
      <c r="AU301" s="22" t="s">
        <v>91</v>
      </c>
    </row>
    <row r="302" spans="2:65" s="1" customFormat="1" ht="22.5" customHeight="1">
      <c r="B302" s="39"/>
      <c r="C302" s="186" t="s">
        <v>509</v>
      </c>
      <c r="D302" s="186" t="s">
        <v>132</v>
      </c>
      <c r="E302" s="187" t="s">
        <v>510</v>
      </c>
      <c r="F302" s="188" t="s">
        <v>511</v>
      </c>
      <c r="G302" s="189" t="s">
        <v>178</v>
      </c>
      <c r="H302" s="190">
        <v>7.5</v>
      </c>
      <c r="I302" s="191"/>
      <c r="J302" s="192">
        <f>ROUND(I302*H302,0)</f>
        <v>0</v>
      </c>
      <c r="K302" s="188" t="s">
        <v>136</v>
      </c>
      <c r="L302" s="59"/>
      <c r="M302" s="193" t="s">
        <v>34</v>
      </c>
      <c r="N302" s="194" t="s">
        <v>51</v>
      </c>
      <c r="O302" s="40"/>
      <c r="P302" s="195">
        <f>O302*H302</f>
        <v>0</v>
      </c>
      <c r="Q302" s="195">
        <v>0</v>
      </c>
      <c r="R302" s="195">
        <f>Q302*H302</f>
        <v>0</v>
      </c>
      <c r="S302" s="195">
        <v>2</v>
      </c>
      <c r="T302" s="196">
        <f>S302*H302</f>
        <v>15</v>
      </c>
      <c r="AR302" s="22" t="s">
        <v>137</v>
      </c>
      <c r="AT302" s="22" t="s">
        <v>132</v>
      </c>
      <c r="AU302" s="22" t="s">
        <v>91</v>
      </c>
      <c r="AY302" s="22" t="s">
        <v>130</v>
      </c>
      <c r="BE302" s="197">
        <f>IF(N302="základní",J302,0)</f>
        <v>0</v>
      </c>
      <c r="BF302" s="197">
        <f>IF(N302="snížená",J302,0)</f>
        <v>0</v>
      </c>
      <c r="BG302" s="197">
        <f>IF(N302="zákl. přenesená",J302,0)</f>
        <v>0</v>
      </c>
      <c r="BH302" s="197">
        <f>IF(N302="sníž. přenesená",J302,0)</f>
        <v>0</v>
      </c>
      <c r="BI302" s="197">
        <f>IF(N302="nulová",J302,0)</f>
        <v>0</v>
      </c>
      <c r="BJ302" s="22" t="s">
        <v>10</v>
      </c>
      <c r="BK302" s="197">
        <f>ROUND(I302*H302,0)</f>
        <v>0</v>
      </c>
      <c r="BL302" s="22" t="s">
        <v>137</v>
      </c>
      <c r="BM302" s="22" t="s">
        <v>512</v>
      </c>
    </row>
    <row r="303" spans="2:65" s="11" customFormat="1" ht="13.5">
      <c r="B303" s="203"/>
      <c r="C303" s="204"/>
      <c r="D303" s="198" t="s">
        <v>146</v>
      </c>
      <c r="E303" s="205" t="s">
        <v>34</v>
      </c>
      <c r="F303" s="206" t="s">
        <v>513</v>
      </c>
      <c r="G303" s="204"/>
      <c r="H303" s="207">
        <v>7.5</v>
      </c>
      <c r="I303" s="208"/>
      <c r="J303" s="204"/>
      <c r="K303" s="204"/>
      <c r="L303" s="209"/>
      <c r="M303" s="210"/>
      <c r="N303" s="211"/>
      <c r="O303" s="211"/>
      <c r="P303" s="211"/>
      <c r="Q303" s="211"/>
      <c r="R303" s="211"/>
      <c r="S303" s="211"/>
      <c r="T303" s="212"/>
      <c r="AT303" s="213" t="s">
        <v>146</v>
      </c>
      <c r="AU303" s="213" t="s">
        <v>91</v>
      </c>
      <c r="AV303" s="11" t="s">
        <v>91</v>
      </c>
      <c r="AW303" s="11" t="s">
        <v>41</v>
      </c>
      <c r="AX303" s="11" t="s">
        <v>10</v>
      </c>
      <c r="AY303" s="213" t="s">
        <v>130</v>
      </c>
    </row>
    <row r="304" spans="2:65" s="1" customFormat="1" ht="31.5" customHeight="1">
      <c r="B304" s="39"/>
      <c r="C304" s="186" t="s">
        <v>514</v>
      </c>
      <c r="D304" s="186" t="s">
        <v>132</v>
      </c>
      <c r="E304" s="187" t="s">
        <v>515</v>
      </c>
      <c r="F304" s="188" t="s">
        <v>516</v>
      </c>
      <c r="G304" s="189" t="s">
        <v>135</v>
      </c>
      <c r="H304" s="190">
        <v>4</v>
      </c>
      <c r="I304" s="191"/>
      <c r="J304" s="192">
        <f>ROUND(I304*H304,0)</f>
        <v>0</v>
      </c>
      <c r="K304" s="188" t="s">
        <v>136</v>
      </c>
      <c r="L304" s="59"/>
      <c r="M304" s="193" t="s">
        <v>34</v>
      </c>
      <c r="N304" s="194" t="s">
        <v>51</v>
      </c>
      <c r="O304" s="40"/>
      <c r="P304" s="195">
        <f>O304*H304</f>
        <v>0</v>
      </c>
      <c r="Q304" s="195">
        <v>0</v>
      </c>
      <c r="R304" s="195">
        <f>Q304*H304</f>
        <v>0</v>
      </c>
      <c r="S304" s="195">
        <v>0.65700000000000003</v>
      </c>
      <c r="T304" s="196">
        <f>S304*H304</f>
        <v>2.6280000000000001</v>
      </c>
      <c r="AR304" s="22" t="s">
        <v>137</v>
      </c>
      <c r="AT304" s="22" t="s">
        <v>132</v>
      </c>
      <c r="AU304" s="22" t="s">
        <v>91</v>
      </c>
      <c r="AY304" s="22" t="s">
        <v>130</v>
      </c>
      <c r="BE304" s="197">
        <f>IF(N304="základní",J304,0)</f>
        <v>0</v>
      </c>
      <c r="BF304" s="197">
        <f>IF(N304="snížená",J304,0)</f>
        <v>0</v>
      </c>
      <c r="BG304" s="197">
        <f>IF(N304="zákl. přenesená",J304,0)</f>
        <v>0</v>
      </c>
      <c r="BH304" s="197">
        <f>IF(N304="sníž. přenesená",J304,0)</f>
        <v>0</v>
      </c>
      <c r="BI304" s="197">
        <f>IF(N304="nulová",J304,0)</f>
        <v>0</v>
      </c>
      <c r="BJ304" s="22" t="s">
        <v>10</v>
      </c>
      <c r="BK304" s="197">
        <f>ROUND(I304*H304,0)</f>
        <v>0</v>
      </c>
      <c r="BL304" s="22" t="s">
        <v>137</v>
      </c>
      <c r="BM304" s="22" t="s">
        <v>517</v>
      </c>
    </row>
    <row r="305" spans="2:65" s="1" customFormat="1" ht="31.5" customHeight="1">
      <c r="B305" s="39"/>
      <c r="C305" s="186" t="s">
        <v>518</v>
      </c>
      <c r="D305" s="186" t="s">
        <v>132</v>
      </c>
      <c r="E305" s="187" t="s">
        <v>519</v>
      </c>
      <c r="F305" s="188" t="s">
        <v>520</v>
      </c>
      <c r="G305" s="189" t="s">
        <v>135</v>
      </c>
      <c r="H305" s="190">
        <v>13</v>
      </c>
      <c r="I305" s="191"/>
      <c r="J305" s="192">
        <f>ROUND(I305*H305,0)</f>
        <v>0</v>
      </c>
      <c r="K305" s="188" t="s">
        <v>136</v>
      </c>
      <c r="L305" s="59"/>
      <c r="M305" s="193" t="s">
        <v>34</v>
      </c>
      <c r="N305" s="194" t="s">
        <v>51</v>
      </c>
      <c r="O305" s="40"/>
      <c r="P305" s="195">
        <f>O305*H305</f>
        <v>0</v>
      </c>
      <c r="Q305" s="195">
        <v>0</v>
      </c>
      <c r="R305" s="195">
        <f>Q305*H305</f>
        <v>0</v>
      </c>
      <c r="S305" s="195">
        <v>6.0000000000000001E-3</v>
      </c>
      <c r="T305" s="196">
        <f>S305*H305</f>
        <v>7.8E-2</v>
      </c>
      <c r="AR305" s="22" t="s">
        <v>137</v>
      </c>
      <c r="AT305" s="22" t="s">
        <v>132</v>
      </c>
      <c r="AU305" s="22" t="s">
        <v>91</v>
      </c>
      <c r="AY305" s="22" t="s">
        <v>130</v>
      </c>
      <c r="BE305" s="197">
        <f>IF(N305="základní",J305,0)</f>
        <v>0</v>
      </c>
      <c r="BF305" s="197">
        <f>IF(N305="snížená",J305,0)</f>
        <v>0</v>
      </c>
      <c r="BG305" s="197">
        <f>IF(N305="zákl. přenesená",J305,0)</f>
        <v>0</v>
      </c>
      <c r="BH305" s="197">
        <f>IF(N305="sníž. přenesená",J305,0)</f>
        <v>0</v>
      </c>
      <c r="BI305" s="197">
        <f>IF(N305="nulová",J305,0)</f>
        <v>0</v>
      </c>
      <c r="BJ305" s="22" t="s">
        <v>10</v>
      </c>
      <c r="BK305" s="197">
        <f>ROUND(I305*H305,0)</f>
        <v>0</v>
      </c>
      <c r="BL305" s="22" t="s">
        <v>137</v>
      </c>
      <c r="BM305" s="22" t="s">
        <v>521</v>
      </c>
    </row>
    <row r="306" spans="2:65" s="1" customFormat="1" ht="22.5" customHeight="1">
      <c r="B306" s="39"/>
      <c r="C306" s="186" t="s">
        <v>522</v>
      </c>
      <c r="D306" s="186" t="s">
        <v>132</v>
      </c>
      <c r="E306" s="187" t="s">
        <v>523</v>
      </c>
      <c r="F306" s="188" t="s">
        <v>524</v>
      </c>
      <c r="G306" s="189" t="s">
        <v>168</v>
      </c>
      <c r="H306" s="190">
        <v>25</v>
      </c>
      <c r="I306" s="191"/>
      <c r="J306" s="192">
        <f>ROUND(I306*H306,0)</f>
        <v>0</v>
      </c>
      <c r="K306" s="188" t="s">
        <v>136</v>
      </c>
      <c r="L306" s="59"/>
      <c r="M306" s="193" t="s">
        <v>34</v>
      </c>
      <c r="N306" s="194" t="s">
        <v>51</v>
      </c>
      <c r="O306" s="40"/>
      <c r="P306" s="195">
        <f>O306*H306</f>
        <v>0</v>
      </c>
      <c r="Q306" s="195">
        <v>0</v>
      </c>
      <c r="R306" s="195">
        <f>Q306*H306</f>
        <v>0</v>
      </c>
      <c r="S306" s="195">
        <v>2.48E-3</v>
      </c>
      <c r="T306" s="196">
        <f>S306*H306</f>
        <v>6.2E-2</v>
      </c>
      <c r="AR306" s="22" t="s">
        <v>137</v>
      </c>
      <c r="AT306" s="22" t="s">
        <v>132</v>
      </c>
      <c r="AU306" s="22" t="s">
        <v>91</v>
      </c>
      <c r="AY306" s="22" t="s">
        <v>130</v>
      </c>
      <c r="BE306" s="197">
        <f>IF(N306="základní",J306,0)</f>
        <v>0</v>
      </c>
      <c r="BF306" s="197">
        <f>IF(N306="snížená",J306,0)</f>
        <v>0</v>
      </c>
      <c r="BG306" s="197">
        <f>IF(N306="zákl. přenesená",J306,0)</f>
        <v>0</v>
      </c>
      <c r="BH306" s="197">
        <f>IF(N306="sníž. přenesená",J306,0)</f>
        <v>0</v>
      </c>
      <c r="BI306" s="197">
        <f>IF(N306="nulová",J306,0)</f>
        <v>0</v>
      </c>
      <c r="BJ306" s="22" t="s">
        <v>10</v>
      </c>
      <c r="BK306" s="197">
        <f>ROUND(I306*H306,0)</f>
        <v>0</v>
      </c>
      <c r="BL306" s="22" t="s">
        <v>137</v>
      </c>
      <c r="BM306" s="22" t="s">
        <v>525</v>
      </c>
    </row>
    <row r="307" spans="2:65" s="1" customFormat="1" ht="27">
      <c r="B307" s="39"/>
      <c r="C307" s="61"/>
      <c r="D307" s="198" t="s">
        <v>139</v>
      </c>
      <c r="E307" s="61"/>
      <c r="F307" s="199" t="s">
        <v>526</v>
      </c>
      <c r="G307" s="61"/>
      <c r="H307" s="61"/>
      <c r="I307" s="156"/>
      <c r="J307" s="61"/>
      <c r="K307" s="61"/>
      <c r="L307" s="59"/>
      <c r="M307" s="200"/>
      <c r="N307" s="40"/>
      <c r="O307" s="40"/>
      <c r="P307" s="40"/>
      <c r="Q307" s="40"/>
      <c r="R307" s="40"/>
      <c r="S307" s="40"/>
      <c r="T307" s="76"/>
      <c r="AT307" s="22" t="s">
        <v>139</v>
      </c>
      <c r="AU307" s="22" t="s">
        <v>91</v>
      </c>
    </row>
    <row r="308" spans="2:65" s="1" customFormat="1" ht="22.5" customHeight="1">
      <c r="B308" s="39"/>
      <c r="C308" s="186" t="s">
        <v>527</v>
      </c>
      <c r="D308" s="186" t="s">
        <v>132</v>
      </c>
      <c r="E308" s="187" t="s">
        <v>528</v>
      </c>
      <c r="F308" s="188" t="s">
        <v>529</v>
      </c>
      <c r="G308" s="189" t="s">
        <v>135</v>
      </c>
      <c r="H308" s="190">
        <v>1</v>
      </c>
      <c r="I308" s="191"/>
      <c r="J308" s="192">
        <f>ROUND(I308*H308,0)</f>
        <v>0</v>
      </c>
      <c r="K308" s="188" t="s">
        <v>136</v>
      </c>
      <c r="L308" s="59"/>
      <c r="M308" s="193" t="s">
        <v>34</v>
      </c>
      <c r="N308" s="194" t="s">
        <v>51</v>
      </c>
      <c r="O308" s="40"/>
      <c r="P308" s="195">
        <f>O308*H308</f>
        <v>0</v>
      </c>
      <c r="Q308" s="195">
        <v>0</v>
      </c>
      <c r="R308" s="195">
        <f>Q308*H308</f>
        <v>0</v>
      </c>
      <c r="S308" s="195">
        <v>0.21</v>
      </c>
      <c r="T308" s="196">
        <f>S308*H308</f>
        <v>0.21</v>
      </c>
      <c r="AR308" s="22" t="s">
        <v>137</v>
      </c>
      <c r="AT308" s="22" t="s">
        <v>132</v>
      </c>
      <c r="AU308" s="22" t="s">
        <v>91</v>
      </c>
      <c r="AY308" s="22" t="s">
        <v>130</v>
      </c>
      <c r="BE308" s="197">
        <f>IF(N308="základní",J308,0)</f>
        <v>0</v>
      </c>
      <c r="BF308" s="197">
        <f>IF(N308="snížená",J308,0)</f>
        <v>0</v>
      </c>
      <c r="BG308" s="197">
        <f>IF(N308="zákl. přenesená",J308,0)</f>
        <v>0</v>
      </c>
      <c r="BH308" s="197">
        <f>IF(N308="sníž. přenesená",J308,0)</f>
        <v>0</v>
      </c>
      <c r="BI308" s="197">
        <f>IF(N308="nulová",J308,0)</f>
        <v>0</v>
      </c>
      <c r="BJ308" s="22" t="s">
        <v>10</v>
      </c>
      <c r="BK308" s="197">
        <f>ROUND(I308*H308,0)</f>
        <v>0</v>
      </c>
      <c r="BL308" s="22" t="s">
        <v>137</v>
      </c>
      <c r="BM308" s="22" t="s">
        <v>530</v>
      </c>
    </row>
    <row r="309" spans="2:65" s="1" customFormat="1" ht="22.5" customHeight="1">
      <c r="B309" s="39"/>
      <c r="C309" s="186" t="s">
        <v>531</v>
      </c>
      <c r="D309" s="186" t="s">
        <v>132</v>
      </c>
      <c r="E309" s="187" t="s">
        <v>532</v>
      </c>
      <c r="F309" s="188" t="s">
        <v>533</v>
      </c>
      <c r="G309" s="189" t="s">
        <v>135</v>
      </c>
      <c r="H309" s="190">
        <v>1</v>
      </c>
      <c r="I309" s="191"/>
      <c r="J309" s="192">
        <f>ROUND(I309*H309,0)</f>
        <v>0</v>
      </c>
      <c r="K309" s="188" t="s">
        <v>136</v>
      </c>
      <c r="L309" s="59"/>
      <c r="M309" s="193" t="s">
        <v>34</v>
      </c>
      <c r="N309" s="194" t="s">
        <v>51</v>
      </c>
      <c r="O309" s="40"/>
      <c r="P309" s="195">
        <f>O309*H309</f>
        <v>0</v>
      </c>
      <c r="Q309" s="195">
        <v>0</v>
      </c>
      <c r="R309" s="195">
        <f>Q309*H309</f>
        <v>0</v>
      </c>
      <c r="S309" s="195">
        <v>0.28499999999999998</v>
      </c>
      <c r="T309" s="196">
        <f>S309*H309</f>
        <v>0.28499999999999998</v>
      </c>
      <c r="AR309" s="22" t="s">
        <v>137</v>
      </c>
      <c r="AT309" s="22" t="s">
        <v>132</v>
      </c>
      <c r="AU309" s="22" t="s">
        <v>91</v>
      </c>
      <c r="AY309" s="22" t="s">
        <v>130</v>
      </c>
      <c r="BE309" s="197">
        <f>IF(N309="základní",J309,0)</f>
        <v>0</v>
      </c>
      <c r="BF309" s="197">
        <f>IF(N309="snížená",J309,0)</f>
        <v>0</v>
      </c>
      <c r="BG309" s="197">
        <f>IF(N309="zákl. přenesená",J309,0)</f>
        <v>0</v>
      </c>
      <c r="BH309" s="197">
        <f>IF(N309="sníž. přenesená",J309,0)</f>
        <v>0</v>
      </c>
      <c r="BI309" s="197">
        <f>IF(N309="nulová",J309,0)</f>
        <v>0</v>
      </c>
      <c r="BJ309" s="22" t="s">
        <v>10</v>
      </c>
      <c r="BK309" s="197">
        <f>ROUND(I309*H309,0)</f>
        <v>0</v>
      </c>
      <c r="BL309" s="22" t="s">
        <v>137</v>
      </c>
      <c r="BM309" s="22" t="s">
        <v>534</v>
      </c>
    </row>
    <row r="310" spans="2:65" s="1" customFormat="1" ht="57" customHeight="1">
      <c r="B310" s="39"/>
      <c r="C310" s="186" t="s">
        <v>535</v>
      </c>
      <c r="D310" s="186" t="s">
        <v>132</v>
      </c>
      <c r="E310" s="187" t="s">
        <v>536</v>
      </c>
      <c r="F310" s="188" t="s">
        <v>537</v>
      </c>
      <c r="G310" s="189" t="s">
        <v>143</v>
      </c>
      <c r="H310" s="190">
        <v>10.5</v>
      </c>
      <c r="I310" s="191"/>
      <c r="J310" s="192">
        <f>ROUND(I310*H310,0)</f>
        <v>0</v>
      </c>
      <c r="K310" s="188" t="s">
        <v>136</v>
      </c>
      <c r="L310" s="59"/>
      <c r="M310" s="193" t="s">
        <v>34</v>
      </c>
      <c r="N310" s="194" t="s">
        <v>51</v>
      </c>
      <c r="O310" s="40"/>
      <c r="P310" s="195">
        <f>O310*H310</f>
        <v>0</v>
      </c>
      <c r="Q310" s="195">
        <v>0</v>
      </c>
      <c r="R310" s="195">
        <f>Q310*H310</f>
        <v>0</v>
      </c>
      <c r="S310" s="195">
        <v>0</v>
      </c>
      <c r="T310" s="196">
        <f>S310*H310</f>
        <v>0</v>
      </c>
      <c r="AR310" s="22" t="s">
        <v>137</v>
      </c>
      <c r="AT310" s="22" t="s">
        <v>132</v>
      </c>
      <c r="AU310" s="22" t="s">
        <v>91</v>
      </c>
      <c r="AY310" s="22" t="s">
        <v>130</v>
      </c>
      <c r="BE310" s="197">
        <f>IF(N310="základní",J310,0)</f>
        <v>0</v>
      </c>
      <c r="BF310" s="197">
        <f>IF(N310="snížená",J310,0)</f>
        <v>0</v>
      </c>
      <c r="BG310" s="197">
        <f>IF(N310="zákl. přenesená",J310,0)</f>
        <v>0</v>
      </c>
      <c r="BH310" s="197">
        <f>IF(N310="sníž. přenesená",J310,0)</f>
        <v>0</v>
      </c>
      <c r="BI310" s="197">
        <f>IF(N310="nulová",J310,0)</f>
        <v>0</v>
      </c>
      <c r="BJ310" s="22" t="s">
        <v>10</v>
      </c>
      <c r="BK310" s="197">
        <f>ROUND(I310*H310,0)</f>
        <v>0</v>
      </c>
      <c r="BL310" s="22" t="s">
        <v>137</v>
      </c>
      <c r="BM310" s="22" t="s">
        <v>538</v>
      </c>
    </row>
    <row r="311" spans="2:65" s="1" customFormat="1" ht="81">
      <c r="B311" s="39"/>
      <c r="C311" s="61"/>
      <c r="D311" s="201" t="s">
        <v>139</v>
      </c>
      <c r="E311" s="61"/>
      <c r="F311" s="202" t="s">
        <v>539</v>
      </c>
      <c r="G311" s="61"/>
      <c r="H311" s="61"/>
      <c r="I311" s="156"/>
      <c r="J311" s="61"/>
      <c r="K311" s="61"/>
      <c r="L311" s="59"/>
      <c r="M311" s="200"/>
      <c r="N311" s="40"/>
      <c r="O311" s="40"/>
      <c r="P311" s="40"/>
      <c r="Q311" s="40"/>
      <c r="R311" s="40"/>
      <c r="S311" s="40"/>
      <c r="T311" s="76"/>
      <c r="AT311" s="22" t="s">
        <v>139</v>
      </c>
      <c r="AU311" s="22" t="s">
        <v>91</v>
      </c>
    </row>
    <row r="312" spans="2:65" s="11" customFormat="1" ht="13.5">
      <c r="B312" s="203"/>
      <c r="C312" s="204"/>
      <c r="D312" s="201" t="s">
        <v>146</v>
      </c>
      <c r="E312" s="214" t="s">
        <v>34</v>
      </c>
      <c r="F312" s="215" t="s">
        <v>540</v>
      </c>
      <c r="G312" s="204"/>
      <c r="H312" s="216">
        <v>10.5</v>
      </c>
      <c r="I312" s="208"/>
      <c r="J312" s="204"/>
      <c r="K312" s="204"/>
      <c r="L312" s="209"/>
      <c r="M312" s="210"/>
      <c r="N312" s="211"/>
      <c r="O312" s="211"/>
      <c r="P312" s="211"/>
      <c r="Q312" s="211"/>
      <c r="R312" s="211"/>
      <c r="S312" s="211"/>
      <c r="T312" s="212"/>
      <c r="AT312" s="213" t="s">
        <v>146</v>
      </c>
      <c r="AU312" s="213" t="s">
        <v>91</v>
      </c>
      <c r="AV312" s="11" t="s">
        <v>91</v>
      </c>
      <c r="AW312" s="11" t="s">
        <v>41</v>
      </c>
      <c r="AX312" s="11" t="s">
        <v>10</v>
      </c>
      <c r="AY312" s="213" t="s">
        <v>130</v>
      </c>
    </row>
    <row r="313" spans="2:65" s="10" customFormat="1" ht="29.85" customHeight="1">
      <c r="B313" s="169"/>
      <c r="C313" s="170"/>
      <c r="D313" s="183" t="s">
        <v>79</v>
      </c>
      <c r="E313" s="184" t="s">
        <v>541</v>
      </c>
      <c r="F313" s="184" t="s">
        <v>542</v>
      </c>
      <c r="G313" s="170"/>
      <c r="H313" s="170"/>
      <c r="I313" s="173"/>
      <c r="J313" s="185">
        <f>BK313</f>
        <v>0</v>
      </c>
      <c r="K313" s="170"/>
      <c r="L313" s="175"/>
      <c r="M313" s="176"/>
      <c r="N313" s="177"/>
      <c r="O313" s="177"/>
      <c r="P313" s="178">
        <f>SUM(P314:P342)</f>
        <v>0</v>
      </c>
      <c r="Q313" s="177"/>
      <c r="R313" s="178">
        <f>SUM(R314:R342)</f>
        <v>0</v>
      </c>
      <c r="S313" s="177"/>
      <c r="T313" s="179">
        <f>SUM(T314:T342)</f>
        <v>0</v>
      </c>
      <c r="AR313" s="180" t="s">
        <v>10</v>
      </c>
      <c r="AT313" s="181" t="s">
        <v>79</v>
      </c>
      <c r="AU313" s="181" t="s">
        <v>10</v>
      </c>
      <c r="AY313" s="180" t="s">
        <v>130</v>
      </c>
      <c r="BK313" s="182">
        <f>SUM(BK314:BK342)</f>
        <v>0</v>
      </c>
    </row>
    <row r="314" spans="2:65" s="1" customFormat="1" ht="31.5" customHeight="1">
      <c r="B314" s="39"/>
      <c r="C314" s="186" t="s">
        <v>543</v>
      </c>
      <c r="D314" s="186" t="s">
        <v>132</v>
      </c>
      <c r="E314" s="187" t="s">
        <v>544</v>
      </c>
      <c r="F314" s="188" t="s">
        <v>545</v>
      </c>
      <c r="G314" s="189" t="s">
        <v>210</v>
      </c>
      <c r="H314" s="190">
        <v>20.529</v>
      </c>
      <c r="I314" s="191"/>
      <c r="J314" s="192">
        <f>ROUND(I314*H314,0)</f>
        <v>0</v>
      </c>
      <c r="K314" s="188" t="s">
        <v>136</v>
      </c>
      <c r="L314" s="59"/>
      <c r="M314" s="193" t="s">
        <v>34</v>
      </c>
      <c r="N314" s="194" t="s">
        <v>51</v>
      </c>
      <c r="O314" s="40"/>
      <c r="P314" s="195">
        <f>O314*H314</f>
        <v>0</v>
      </c>
      <c r="Q314" s="195">
        <v>0</v>
      </c>
      <c r="R314" s="195">
        <f>Q314*H314</f>
        <v>0</v>
      </c>
      <c r="S314" s="195">
        <v>0</v>
      </c>
      <c r="T314" s="196">
        <f>S314*H314</f>
        <v>0</v>
      </c>
      <c r="AR314" s="22" t="s">
        <v>137</v>
      </c>
      <c r="AT314" s="22" t="s">
        <v>132</v>
      </c>
      <c r="AU314" s="22" t="s">
        <v>91</v>
      </c>
      <c r="AY314" s="22" t="s">
        <v>130</v>
      </c>
      <c r="BE314" s="197">
        <f>IF(N314="základní",J314,0)</f>
        <v>0</v>
      </c>
      <c r="BF314" s="197">
        <f>IF(N314="snížená",J314,0)</f>
        <v>0</v>
      </c>
      <c r="BG314" s="197">
        <f>IF(N314="zákl. přenesená",J314,0)</f>
        <v>0</v>
      </c>
      <c r="BH314" s="197">
        <f>IF(N314="sníž. přenesená",J314,0)</f>
        <v>0</v>
      </c>
      <c r="BI314" s="197">
        <f>IF(N314="nulová",J314,0)</f>
        <v>0</v>
      </c>
      <c r="BJ314" s="22" t="s">
        <v>10</v>
      </c>
      <c r="BK314" s="197">
        <f>ROUND(I314*H314,0)</f>
        <v>0</v>
      </c>
      <c r="BL314" s="22" t="s">
        <v>137</v>
      </c>
      <c r="BM314" s="22" t="s">
        <v>546</v>
      </c>
    </row>
    <row r="315" spans="2:65" s="1" customFormat="1" ht="94.5">
      <c r="B315" s="39"/>
      <c r="C315" s="61"/>
      <c r="D315" s="201" t="s">
        <v>139</v>
      </c>
      <c r="E315" s="61"/>
      <c r="F315" s="202" t="s">
        <v>547</v>
      </c>
      <c r="G315" s="61"/>
      <c r="H315" s="61"/>
      <c r="I315" s="156"/>
      <c r="J315" s="61"/>
      <c r="K315" s="61"/>
      <c r="L315" s="59"/>
      <c r="M315" s="200"/>
      <c r="N315" s="40"/>
      <c r="O315" s="40"/>
      <c r="P315" s="40"/>
      <c r="Q315" s="40"/>
      <c r="R315" s="40"/>
      <c r="S315" s="40"/>
      <c r="T315" s="76"/>
      <c r="AT315" s="22" t="s">
        <v>139</v>
      </c>
      <c r="AU315" s="22" t="s">
        <v>91</v>
      </c>
    </row>
    <row r="316" spans="2:65" s="11" customFormat="1" ht="13.5">
      <c r="B316" s="203"/>
      <c r="C316" s="204"/>
      <c r="D316" s="198" t="s">
        <v>146</v>
      </c>
      <c r="E316" s="205" t="s">
        <v>34</v>
      </c>
      <c r="F316" s="206" t="s">
        <v>548</v>
      </c>
      <c r="G316" s="204"/>
      <c r="H316" s="207">
        <v>20.529</v>
      </c>
      <c r="I316" s="208"/>
      <c r="J316" s="204"/>
      <c r="K316" s="204"/>
      <c r="L316" s="209"/>
      <c r="M316" s="210"/>
      <c r="N316" s="211"/>
      <c r="O316" s="211"/>
      <c r="P316" s="211"/>
      <c r="Q316" s="211"/>
      <c r="R316" s="211"/>
      <c r="S316" s="211"/>
      <c r="T316" s="212"/>
      <c r="AT316" s="213" t="s">
        <v>146</v>
      </c>
      <c r="AU316" s="213" t="s">
        <v>91</v>
      </c>
      <c r="AV316" s="11" t="s">
        <v>91</v>
      </c>
      <c r="AW316" s="11" t="s">
        <v>41</v>
      </c>
      <c r="AX316" s="11" t="s">
        <v>10</v>
      </c>
      <c r="AY316" s="213" t="s">
        <v>130</v>
      </c>
    </row>
    <row r="317" spans="2:65" s="1" customFormat="1" ht="31.5" customHeight="1">
      <c r="B317" s="39"/>
      <c r="C317" s="186" t="s">
        <v>549</v>
      </c>
      <c r="D317" s="186" t="s">
        <v>132</v>
      </c>
      <c r="E317" s="187" t="s">
        <v>550</v>
      </c>
      <c r="F317" s="188" t="s">
        <v>551</v>
      </c>
      <c r="G317" s="189" t="s">
        <v>210</v>
      </c>
      <c r="H317" s="190">
        <v>759.57299999999998</v>
      </c>
      <c r="I317" s="191"/>
      <c r="J317" s="192">
        <f>ROUND(I317*H317,0)</f>
        <v>0</v>
      </c>
      <c r="K317" s="188" t="s">
        <v>136</v>
      </c>
      <c r="L317" s="59"/>
      <c r="M317" s="193" t="s">
        <v>34</v>
      </c>
      <c r="N317" s="194" t="s">
        <v>51</v>
      </c>
      <c r="O317" s="40"/>
      <c r="P317" s="195">
        <f>O317*H317</f>
        <v>0</v>
      </c>
      <c r="Q317" s="195">
        <v>0</v>
      </c>
      <c r="R317" s="195">
        <f>Q317*H317</f>
        <v>0</v>
      </c>
      <c r="S317" s="195">
        <v>0</v>
      </c>
      <c r="T317" s="196">
        <f>S317*H317</f>
        <v>0</v>
      </c>
      <c r="AR317" s="22" t="s">
        <v>137</v>
      </c>
      <c r="AT317" s="22" t="s">
        <v>132</v>
      </c>
      <c r="AU317" s="22" t="s">
        <v>91</v>
      </c>
      <c r="AY317" s="22" t="s">
        <v>130</v>
      </c>
      <c r="BE317" s="197">
        <f>IF(N317="základní",J317,0)</f>
        <v>0</v>
      </c>
      <c r="BF317" s="197">
        <f>IF(N317="snížená",J317,0)</f>
        <v>0</v>
      </c>
      <c r="BG317" s="197">
        <f>IF(N317="zákl. přenesená",J317,0)</f>
        <v>0</v>
      </c>
      <c r="BH317" s="197">
        <f>IF(N317="sníž. přenesená",J317,0)</f>
        <v>0</v>
      </c>
      <c r="BI317" s="197">
        <f>IF(N317="nulová",J317,0)</f>
        <v>0</v>
      </c>
      <c r="BJ317" s="22" t="s">
        <v>10</v>
      </c>
      <c r="BK317" s="197">
        <f>ROUND(I317*H317,0)</f>
        <v>0</v>
      </c>
      <c r="BL317" s="22" t="s">
        <v>137</v>
      </c>
      <c r="BM317" s="22" t="s">
        <v>552</v>
      </c>
    </row>
    <row r="318" spans="2:65" s="1" customFormat="1" ht="94.5">
      <c r="B318" s="39"/>
      <c r="C318" s="61"/>
      <c r="D318" s="201" t="s">
        <v>139</v>
      </c>
      <c r="E318" s="61"/>
      <c r="F318" s="202" t="s">
        <v>547</v>
      </c>
      <c r="G318" s="61"/>
      <c r="H318" s="61"/>
      <c r="I318" s="156"/>
      <c r="J318" s="61"/>
      <c r="K318" s="61"/>
      <c r="L318" s="59"/>
      <c r="M318" s="200"/>
      <c r="N318" s="40"/>
      <c r="O318" s="40"/>
      <c r="P318" s="40"/>
      <c r="Q318" s="40"/>
      <c r="R318" s="40"/>
      <c r="S318" s="40"/>
      <c r="T318" s="76"/>
      <c r="AT318" s="22" t="s">
        <v>139</v>
      </c>
      <c r="AU318" s="22" t="s">
        <v>91</v>
      </c>
    </row>
    <row r="319" spans="2:65" s="11" customFormat="1" ht="13.5">
      <c r="B319" s="203"/>
      <c r="C319" s="204"/>
      <c r="D319" s="198" t="s">
        <v>146</v>
      </c>
      <c r="E319" s="204"/>
      <c r="F319" s="206" t="s">
        <v>553</v>
      </c>
      <c r="G319" s="204"/>
      <c r="H319" s="207">
        <v>759.57299999999998</v>
      </c>
      <c r="I319" s="208"/>
      <c r="J319" s="204"/>
      <c r="K319" s="204"/>
      <c r="L319" s="209"/>
      <c r="M319" s="210"/>
      <c r="N319" s="211"/>
      <c r="O319" s="211"/>
      <c r="P319" s="211"/>
      <c r="Q319" s="211"/>
      <c r="R319" s="211"/>
      <c r="S319" s="211"/>
      <c r="T319" s="212"/>
      <c r="AT319" s="213" t="s">
        <v>146</v>
      </c>
      <c r="AU319" s="213" t="s">
        <v>91</v>
      </c>
      <c r="AV319" s="11" t="s">
        <v>91</v>
      </c>
      <c r="AW319" s="11" t="s">
        <v>6</v>
      </c>
      <c r="AX319" s="11" t="s">
        <v>10</v>
      </c>
      <c r="AY319" s="213" t="s">
        <v>130</v>
      </c>
    </row>
    <row r="320" spans="2:65" s="1" customFormat="1" ht="31.5" customHeight="1">
      <c r="B320" s="39"/>
      <c r="C320" s="186" t="s">
        <v>554</v>
      </c>
      <c r="D320" s="186" t="s">
        <v>132</v>
      </c>
      <c r="E320" s="187" t="s">
        <v>555</v>
      </c>
      <c r="F320" s="188" t="s">
        <v>556</v>
      </c>
      <c r="G320" s="189" t="s">
        <v>210</v>
      </c>
      <c r="H320" s="190">
        <v>53.914000000000001</v>
      </c>
      <c r="I320" s="191"/>
      <c r="J320" s="192">
        <f>ROUND(I320*H320,0)</f>
        <v>0</v>
      </c>
      <c r="K320" s="188" t="s">
        <v>136</v>
      </c>
      <c r="L320" s="59"/>
      <c r="M320" s="193" t="s">
        <v>34</v>
      </c>
      <c r="N320" s="194" t="s">
        <v>51</v>
      </c>
      <c r="O320" s="40"/>
      <c r="P320" s="195">
        <f>O320*H320</f>
        <v>0</v>
      </c>
      <c r="Q320" s="195">
        <v>0</v>
      </c>
      <c r="R320" s="195">
        <f>Q320*H320</f>
        <v>0</v>
      </c>
      <c r="S320" s="195">
        <v>0</v>
      </c>
      <c r="T320" s="196">
        <f>S320*H320</f>
        <v>0</v>
      </c>
      <c r="AR320" s="22" t="s">
        <v>137</v>
      </c>
      <c r="AT320" s="22" t="s">
        <v>132</v>
      </c>
      <c r="AU320" s="22" t="s">
        <v>91</v>
      </c>
      <c r="AY320" s="22" t="s">
        <v>130</v>
      </c>
      <c r="BE320" s="197">
        <f>IF(N320="základní",J320,0)</f>
        <v>0</v>
      </c>
      <c r="BF320" s="197">
        <f>IF(N320="snížená",J320,0)</f>
        <v>0</v>
      </c>
      <c r="BG320" s="197">
        <f>IF(N320="zákl. přenesená",J320,0)</f>
        <v>0</v>
      </c>
      <c r="BH320" s="197">
        <f>IF(N320="sníž. přenesená",J320,0)</f>
        <v>0</v>
      </c>
      <c r="BI320" s="197">
        <f>IF(N320="nulová",J320,0)</f>
        <v>0</v>
      </c>
      <c r="BJ320" s="22" t="s">
        <v>10</v>
      </c>
      <c r="BK320" s="197">
        <f>ROUND(I320*H320,0)</f>
        <v>0</v>
      </c>
      <c r="BL320" s="22" t="s">
        <v>137</v>
      </c>
      <c r="BM320" s="22" t="s">
        <v>557</v>
      </c>
    </row>
    <row r="321" spans="2:65" s="1" customFormat="1" ht="94.5">
      <c r="B321" s="39"/>
      <c r="C321" s="61"/>
      <c r="D321" s="201" t="s">
        <v>139</v>
      </c>
      <c r="E321" s="61"/>
      <c r="F321" s="202" t="s">
        <v>547</v>
      </c>
      <c r="G321" s="61"/>
      <c r="H321" s="61"/>
      <c r="I321" s="156"/>
      <c r="J321" s="61"/>
      <c r="K321" s="61"/>
      <c r="L321" s="59"/>
      <c r="M321" s="200"/>
      <c r="N321" s="40"/>
      <c r="O321" s="40"/>
      <c r="P321" s="40"/>
      <c r="Q321" s="40"/>
      <c r="R321" s="40"/>
      <c r="S321" s="40"/>
      <c r="T321" s="76"/>
      <c r="AT321" s="22" t="s">
        <v>139</v>
      </c>
      <c r="AU321" s="22" t="s">
        <v>91</v>
      </c>
    </row>
    <row r="322" spans="2:65" s="11" customFormat="1" ht="13.5">
      <c r="B322" s="203"/>
      <c r="C322" s="204"/>
      <c r="D322" s="201" t="s">
        <v>146</v>
      </c>
      <c r="E322" s="214" t="s">
        <v>34</v>
      </c>
      <c r="F322" s="215" t="s">
        <v>558</v>
      </c>
      <c r="G322" s="204"/>
      <c r="H322" s="216">
        <v>24.986999999999998</v>
      </c>
      <c r="I322" s="208"/>
      <c r="J322" s="204"/>
      <c r="K322" s="204"/>
      <c r="L322" s="209"/>
      <c r="M322" s="210"/>
      <c r="N322" s="211"/>
      <c r="O322" s="211"/>
      <c r="P322" s="211"/>
      <c r="Q322" s="211"/>
      <c r="R322" s="211"/>
      <c r="S322" s="211"/>
      <c r="T322" s="212"/>
      <c r="AT322" s="213" t="s">
        <v>146</v>
      </c>
      <c r="AU322" s="213" t="s">
        <v>91</v>
      </c>
      <c r="AV322" s="11" t="s">
        <v>91</v>
      </c>
      <c r="AW322" s="11" t="s">
        <v>41</v>
      </c>
      <c r="AX322" s="11" t="s">
        <v>80</v>
      </c>
      <c r="AY322" s="213" t="s">
        <v>130</v>
      </c>
    </row>
    <row r="323" spans="2:65" s="11" customFormat="1" ht="13.5">
      <c r="B323" s="203"/>
      <c r="C323" s="204"/>
      <c r="D323" s="201" t="s">
        <v>146</v>
      </c>
      <c r="E323" s="214" t="s">
        <v>34</v>
      </c>
      <c r="F323" s="215" t="s">
        <v>559</v>
      </c>
      <c r="G323" s="204"/>
      <c r="H323" s="216">
        <v>24.856999999999999</v>
      </c>
      <c r="I323" s="208"/>
      <c r="J323" s="204"/>
      <c r="K323" s="204"/>
      <c r="L323" s="209"/>
      <c r="M323" s="210"/>
      <c r="N323" s="211"/>
      <c r="O323" s="211"/>
      <c r="P323" s="211"/>
      <c r="Q323" s="211"/>
      <c r="R323" s="211"/>
      <c r="S323" s="211"/>
      <c r="T323" s="212"/>
      <c r="AT323" s="213" t="s">
        <v>146</v>
      </c>
      <c r="AU323" s="213" t="s">
        <v>91</v>
      </c>
      <c r="AV323" s="11" t="s">
        <v>91</v>
      </c>
      <c r="AW323" s="11" t="s">
        <v>41</v>
      </c>
      <c r="AX323" s="11" t="s">
        <v>80</v>
      </c>
      <c r="AY323" s="213" t="s">
        <v>130</v>
      </c>
    </row>
    <row r="324" spans="2:65" s="11" customFormat="1" ht="13.5">
      <c r="B324" s="203"/>
      <c r="C324" s="204"/>
      <c r="D324" s="201" t="s">
        <v>146</v>
      </c>
      <c r="E324" s="214" t="s">
        <v>34</v>
      </c>
      <c r="F324" s="215" t="s">
        <v>560</v>
      </c>
      <c r="G324" s="204"/>
      <c r="H324" s="216">
        <v>0.86899999999999999</v>
      </c>
      <c r="I324" s="208"/>
      <c r="J324" s="204"/>
      <c r="K324" s="204"/>
      <c r="L324" s="209"/>
      <c r="M324" s="210"/>
      <c r="N324" s="211"/>
      <c r="O324" s="211"/>
      <c r="P324" s="211"/>
      <c r="Q324" s="211"/>
      <c r="R324" s="211"/>
      <c r="S324" s="211"/>
      <c r="T324" s="212"/>
      <c r="AT324" s="213" t="s">
        <v>146</v>
      </c>
      <c r="AU324" s="213" t="s">
        <v>91</v>
      </c>
      <c r="AV324" s="11" t="s">
        <v>91</v>
      </c>
      <c r="AW324" s="11" t="s">
        <v>41</v>
      </c>
      <c r="AX324" s="11" t="s">
        <v>80</v>
      </c>
      <c r="AY324" s="213" t="s">
        <v>130</v>
      </c>
    </row>
    <row r="325" spans="2:65" s="11" customFormat="1" ht="13.5">
      <c r="B325" s="203"/>
      <c r="C325" s="204"/>
      <c r="D325" s="201" t="s">
        <v>146</v>
      </c>
      <c r="E325" s="214" t="s">
        <v>34</v>
      </c>
      <c r="F325" s="215" t="s">
        <v>561</v>
      </c>
      <c r="G325" s="204"/>
      <c r="H325" s="216">
        <v>3.2010000000000001</v>
      </c>
      <c r="I325" s="208"/>
      <c r="J325" s="204"/>
      <c r="K325" s="204"/>
      <c r="L325" s="209"/>
      <c r="M325" s="210"/>
      <c r="N325" s="211"/>
      <c r="O325" s="211"/>
      <c r="P325" s="211"/>
      <c r="Q325" s="211"/>
      <c r="R325" s="211"/>
      <c r="S325" s="211"/>
      <c r="T325" s="212"/>
      <c r="AT325" s="213" t="s">
        <v>146</v>
      </c>
      <c r="AU325" s="213" t="s">
        <v>91</v>
      </c>
      <c r="AV325" s="11" t="s">
        <v>91</v>
      </c>
      <c r="AW325" s="11" t="s">
        <v>41</v>
      </c>
      <c r="AX325" s="11" t="s">
        <v>80</v>
      </c>
      <c r="AY325" s="213" t="s">
        <v>130</v>
      </c>
    </row>
    <row r="326" spans="2:65" s="12" customFormat="1" ht="13.5">
      <c r="B326" s="217"/>
      <c r="C326" s="218"/>
      <c r="D326" s="198" t="s">
        <v>146</v>
      </c>
      <c r="E326" s="219" t="s">
        <v>34</v>
      </c>
      <c r="F326" s="220" t="s">
        <v>184</v>
      </c>
      <c r="G326" s="218"/>
      <c r="H326" s="221">
        <v>53.914000000000001</v>
      </c>
      <c r="I326" s="222"/>
      <c r="J326" s="218"/>
      <c r="K326" s="218"/>
      <c r="L326" s="223"/>
      <c r="M326" s="224"/>
      <c r="N326" s="225"/>
      <c r="O326" s="225"/>
      <c r="P326" s="225"/>
      <c r="Q326" s="225"/>
      <c r="R326" s="225"/>
      <c r="S326" s="225"/>
      <c r="T326" s="226"/>
      <c r="AT326" s="227" t="s">
        <v>146</v>
      </c>
      <c r="AU326" s="227" t="s">
        <v>91</v>
      </c>
      <c r="AV326" s="12" t="s">
        <v>137</v>
      </c>
      <c r="AW326" s="12" t="s">
        <v>41</v>
      </c>
      <c r="AX326" s="12" t="s">
        <v>10</v>
      </c>
      <c r="AY326" s="227" t="s">
        <v>130</v>
      </c>
    </row>
    <row r="327" spans="2:65" s="1" customFormat="1" ht="31.5" customHeight="1">
      <c r="B327" s="39"/>
      <c r="C327" s="186" t="s">
        <v>562</v>
      </c>
      <c r="D327" s="186" t="s">
        <v>132</v>
      </c>
      <c r="E327" s="187" t="s">
        <v>563</v>
      </c>
      <c r="F327" s="188" t="s">
        <v>551</v>
      </c>
      <c r="G327" s="189" t="s">
        <v>210</v>
      </c>
      <c r="H327" s="190">
        <v>1994.818</v>
      </c>
      <c r="I327" s="191"/>
      <c r="J327" s="192">
        <f>ROUND(I327*H327,0)</f>
        <v>0</v>
      </c>
      <c r="K327" s="188" t="s">
        <v>136</v>
      </c>
      <c r="L327" s="59"/>
      <c r="M327" s="193" t="s">
        <v>34</v>
      </c>
      <c r="N327" s="194" t="s">
        <v>51</v>
      </c>
      <c r="O327" s="40"/>
      <c r="P327" s="195">
        <f>O327*H327</f>
        <v>0</v>
      </c>
      <c r="Q327" s="195">
        <v>0</v>
      </c>
      <c r="R327" s="195">
        <f>Q327*H327</f>
        <v>0</v>
      </c>
      <c r="S327" s="195">
        <v>0</v>
      </c>
      <c r="T327" s="196">
        <f>S327*H327</f>
        <v>0</v>
      </c>
      <c r="AR327" s="22" t="s">
        <v>137</v>
      </c>
      <c r="AT327" s="22" t="s">
        <v>132</v>
      </c>
      <c r="AU327" s="22" t="s">
        <v>91</v>
      </c>
      <c r="AY327" s="22" t="s">
        <v>130</v>
      </c>
      <c r="BE327" s="197">
        <f>IF(N327="základní",J327,0)</f>
        <v>0</v>
      </c>
      <c r="BF327" s="197">
        <f>IF(N327="snížená",J327,0)</f>
        <v>0</v>
      </c>
      <c r="BG327" s="197">
        <f>IF(N327="zákl. přenesená",J327,0)</f>
        <v>0</v>
      </c>
      <c r="BH327" s="197">
        <f>IF(N327="sníž. přenesená",J327,0)</f>
        <v>0</v>
      </c>
      <c r="BI327" s="197">
        <f>IF(N327="nulová",J327,0)</f>
        <v>0</v>
      </c>
      <c r="BJ327" s="22" t="s">
        <v>10</v>
      </c>
      <c r="BK327" s="197">
        <f>ROUND(I327*H327,0)</f>
        <v>0</v>
      </c>
      <c r="BL327" s="22" t="s">
        <v>137</v>
      </c>
      <c r="BM327" s="22" t="s">
        <v>564</v>
      </c>
    </row>
    <row r="328" spans="2:65" s="1" customFormat="1" ht="94.5">
      <c r="B328" s="39"/>
      <c r="C328" s="61"/>
      <c r="D328" s="201" t="s">
        <v>139</v>
      </c>
      <c r="E328" s="61"/>
      <c r="F328" s="202" t="s">
        <v>547</v>
      </c>
      <c r="G328" s="61"/>
      <c r="H328" s="61"/>
      <c r="I328" s="156"/>
      <c r="J328" s="61"/>
      <c r="K328" s="61"/>
      <c r="L328" s="59"/>
      <c r="M328" s="200"/>
      <c r="N328" s="40"/>
      <c r="O328" s="40"/>
      <c r="P328" s="40"/>
      <c r="Q328" s="40"/>
      <c r="R328" s="40"/>
      <c r="S328" s="40"/>
      <c r="T328" s="76"/>
      <c r="AT328" s="22" t="s">
        <v>139</v>
      </c>
      <c r="AU328" s="22" t="s">
        <v>91</v>
      </c>
    </row>
    <row r="329" spans="2:65" s="11" customFormat="1" ht="13.5">
      <c r="B329" s="203"/>
      <c r="C329" s="204"/>
      <c r="D329" s="198" t="s">
        <v>146</v>
      </c>
      <c r="E329" s="204"/>
      <c r="F329" s="206" t="s">
        <v>565</v>
      </c>
      <c r="G329" s="204"/>
      <c r="H329" s="207">
        <v>1994.818</v>
      </c>
      <c r="I329" s="208"/>
      <c r="J329" s="204"/>
      <c r="K329" s="204"/>
      <c r="L329" s="209"/>
      <c r="M329" s="210"/>
      <c r="N329" s="211"/>
      <c r="O329" s="211"/>
      <c r="P329" s="211"/>
      <c r="Q329" s="211"/>
      <c r="R329" s="211"/>
      <c r="S329" s="211"/>
      <c r="T329" s="212"/>
      <c r="AT329" s="213" t="s">
        <v>146</v>
      </c>
      <c r="AU329" s="213" t="s">
        <v>91</v>
      </c>
      <c r="AV329" s="11" t="s">
        <v>91</v>
      </c>
      <c r="AW329" s="11" t="s">
        <v>6</v>
      </c>
      <c r="AX329" s="11" t="s">
        <v>10</v>
      </c>
      <c r="AY329" s="213" t="s">
        <v>130</v>
      </c>
    </row>
    <row r="330" spans="2:65" s="1" customFormat="1" ht="22.5" customHeight="1">
      <c r="B330" s="39"/>
      <c r="C330" s="186" t="s">
        <v>566</v>
      </c>
      <c r="D330" s="186" t="s">
        <v>132</v>
      </c>
      <c r="E330" s="187" t="s">
        <v>567</v>
      </c>
      <c r="F330" s="188" t="s">
        <v>568</v>
      </c>
      <c r="G330" s="189" t="s">
        <v>210</v>
      </c>
      <c r="H330" s="190">
        <v>74.504000000000005</v>
      </c>
      <c r="I330" s="191"/>
      <c r="J330" s="192">
        <f>ROUND(I330*H330,0)</f>
        <v>0</v>
      </c>
      <c r="K330" s="188" t="s">
        <v>136</v>
      </c>
      <c r="L330" s="59"/>
      <c r="M330" s="193" t="s">
        <v>34</v>
      </c>
      <c r="N330" s="194" t="s">
        <v>51</v>
      </c>
      <c r="O330" s="40"/>
      <c r="P330" s="195">
        <f>O330*H330</f>
        <v>0</v>
      </c>
      <c r="Q330" s="195">
        <v>0</v>
      </c>
      <c r="R330" s="195">
        <f>Q330*H330</f>
        <v>0</v>
      </c>
      <c r="S330" s="195">
        <v>0</v>
      </c>
      <c r="T330" s="196">
        <f>S330*H330</f>
        <v>0</v>
      </c>
      <c r="AR330" s="22" t="s">
        <v>137</v>
      </c>
      <c r="AT330" s="22" t="s">
        <v>132</v>
      </c>
      <c r="AU330" s="22" t="s">
        <v>91</v>
      </c>
      <c r="AY330" s="22" t="s">
        <v>130</v>
      </c>
      <c r="BE330" s="197">
        <f>IF(N330="základní",J330,0)</f>
        <v>0</v>
      </c>
      <c r="BF330" s="197">
        <f>IF(N330="snížená",J330,0)</f>
        <v>0</v>
      </c>
      <c r="BG330" s="197">
        <f>IF(N330="zákl. přenesená",J330,0)</f>
        <v>0</v>
      </c>
      <c r="BH330" s="197">
        <f>IF(N330="sníž. přenesená",J330,0)</f>
        <v>0</v>
      </c>
      <c r="BI330" s="197">
        <f>IF(N330="nulová",J330,0)</f>
        <v>0</v>
      </c>
      <c r="BJ330" s="22" t="s">
        <v>10</v>
      </c>
      <c r="BK330" s="197">
        <f>ROUND(I330*H330,0)</f>
        <v>0</v>
      </c>
      <c r="BL330" s="22" t="s">
        <v>137</v>
      </c>
      <c r="BM330" s="22" t="s">
        <v>569</v>
      </c>
    </row>
    <row r="331" spans="2:65" s="1" customFormat="1" ht="40.5">
      <c r="B331" s="39"/>
      <c r="C331" s="61"/>
      <c r="D331" s="198" t="s">
        <v>139</v>
      </c>
      <c r="E331" s="61"/>
      <c r="F331" s="199" t="s">
        <v>570</v>
      </c>
      <c r="G331" s="61"/>
      <c r="H331" s="61"/>
      <c r="I331" s="156"/>
      <c r="J331" s="61"/>
      <c r="K331" s="61"/>
      <c r="L331" s="59"/>
      <c r="M331" s="200"/>
      <c r="N331" s="40"/>
      <c r="O331" s="40"/>
      <c r="P331" s="40"/>
      <c r="Q331" s="40"/>
      <c r="R331" s="40"/>
      <c r="S331" s="40"/>
      <c r="T331" s="76"/>
      <c r="AT331" s="22" t="s">
        <v>139</v>
      </c>
      <c r="AU331" s="22" t="s">
        <v>91</v>
      </c>
    </row>
    <row r="332" spans="2:65" s="1" customFormat="1" ht="22.5" customHeight="1">
      <c r="B332" s="39"/>
      <c r="C332" s="186" t="s">
        <v>571</v>
      </c>
      <c r="D332" s="186" t="s">
        <v>132</v>
      </c>
      <c r="E332" s="187" t="s">
        <v>572</v>
      </c>
      <c r="F332" s="188" t="s">
        <v>573</v>
      </c>
      <c r="G332" s="189" t="s">
        <v>210</v>
      </c>
      <c r="H332" s="190">
        <v>49.844000000000001</v>
      </c>
      <c r="I332" s="191"/>
      <c r="J332" s="192">
        <f>ROUND(I332*H332,0)</f>
        <v>0</v>
      </c>
      <c r="K332" s="188" t="s">
        <v>136</v>
      </c>
      <c r="L332" s="59"/>
      <c r="M332" s="193" t="s">
        <v>34</v>
      </c>
      <c r="N332" s="194" t="s">
        <v>51</v>
      </c>
      <c r="O332" s="40"/>
      <c r="P332" s="195">
        <f>O332*H332</f>
        <v>0</v>
      </c>
      <c r="Q332" s="195">
        <v>0</v>
      </c>
      <c r="R332" s="195">
        <f>Q332*H332</f>
        <v>0</v>
      </c>
      <c r="S332" s="195">
        <v>0</v>
      </c>
      <c r="T332" s="196">
        <f>S332*H332</f>
        <v>0</v>
      </c>
      <c r="AR332" s="22" t="s">
        <v>137</v>
      </c>
      <c r="AT332" s="22" t="s">
        <v>132</v>
      </c>
      <c r="AU332" s="22" t="s">
        <v>91</v>
      </c>
      <c r="AY332" s="22" t="s">
        <v>130</v>
      </c>
      <c r="BE332" s="197">
        <f>IF(N332="základní",J332,0)</f>
        <v>0</v>
      </c>
      <c r="BF332" s="197">
        <f>IF(N332="snížená",J332,0)</f>
        <v>0</v>
      </c>
      <c r="BG332" s="197">
        <f>IF(N332="zákl. přenesená",J332,0)</f>
        <v>0</v>
      </c>
      <c r="BH332" s="197">
        <f>IF(N332="sníž. přenesená",J332,0)</f>
        <v>0</v>
      </c>
      <c r="BI332" s="197">
        <f>IF(N332="nulová",J332,0)</f>
        <v>0</v>
      </c>
      <c r="BJ332" s="22" t="s">
        <v>10</v>
      </c>
      <c r="BK332" s="197">
        <f>ROUND(I332*H332,0)</f>
        <v>0</v>
      </c>
      <c r="BL332" s="22" t="s">
        <v>137</v>
      </c>
      <c r="BM332" s="22" t="s">
        <v>574</v>
      </c>
    </row>
    <row r="333" spans="2:65" s="1" customFormat="1" ht="67.5">
      <c r="B333" s="39"/>
      <c r="C333" s="61"/>
      <c r="D333" s="201" t="s">
        <v>139</v>
      </c>
      <c r="E333" s="61"/>
      <c r="F333" s="202" t="s">
        <v>575</v>
      </c>
      <c r="G333" s="61"/>
      <c r="H333" s="61"/>
      <c r="I333" s="156"/>
      <c r="J333" s="61"/>
      <c r="K333" s="61"/>
      <c r="L333" s="59"/>
      <c r="M333" s="200"/>
      <c r="N333" s="40"/>
      <c r="O333" s="40"/>
      <c r="P333" s="40"/>
      <c r="Q333" s="40"/>
      <c r="R333" s="40"/>
      <c r="S333" s="40"/>
      <c r="T333" s="76"/>
      <c r="AT333" s="22" t="s">
        <v>139</v>
      </c>
      <c r="AU333" s="22" t="s">
        <v>91</v>
      </c>
    </row>
    <row r="334" spans="2:65" s="11" customFormat="1" ht="13.5">
      <c r="B334" s="203"/>
      <c r="C334" s="204"/>
      <c r="D334" s="201" t="s">
        <v>146</v>
      </c>
      <c r="E334" s="214" t="s">
        <v>34</v>
      </c>
      <c r="F334" s="215" t="s">
        <v>558</v>
      </c>
      <c r="G334" s="204"/>
      <c r="H334" s="216">
        <v>24.986999999999998</v>
      </c>
      <c r="I334" s="208"/>
      <c r="J334" s="204"/>
      <c r="K334" s="204"/>
      <c r="L334" s="209"/>
      <c r="M334" s="210"/>
      <c r="N334" s="211"/>
      <c r="O334" s="211"/>
      <c r="P334" s="211"/>
      <c r="Q334" s="211"/>
      <c r="R334" s="211"/>
      <c r="S334" s="211"/>
      <c r="T334" s="212"/>
      <c r="AT334" s="213" t="s">
        <v>146</v>
      </c>
      <c r="AU334" s="213" t="s">
        <v>91</v>
      </c>
      <c r="AV334" s="11" t="s">
        <v>91</v>
      </c>
      <c r="AW334" s="11" t="s">
        <v>41</v>
      </c>
      <c r="AX334" s="11" t="s">
        <v>80</v>
      </c>
      <c r="AY334" s="213" t="s">
        <v>130</v>
      </c>
    </row>
    <row r="335" spans="2:65" s="11" customFormat="1" ht="13.5">
      <c r="B335" s="203"/>
      <c r="C335" s="204"/>
      <c r="D335" s="201" t="s">
        <v>146</v>
      </c>
      <c r="E335" s="214" t="s">
        <v>34</v>
      </c>
      <c r="F335" s="215" t="s">
        <v>559</v>
      </c>
      <c r="G335" s="204"/>
      <c r="H335" s="216">
        <v>24.856999999999999</v>
      </c>
      <c r="I335" s="208"/>
      <c r="J335" s="204"/>
      <c r="K335" s="204"/>
      <c r="L335" s="209"/>
      <c r="M335" s="210"/>
      <c r="N335" s="211"/>
      <c r="O335" s="211"/>
      <c r="P335" s="211"/>
      <c r="Q335" s="211"/>
      <c r="R335" s="211"/>
      <c r="S335" s="211"/>
      <c r="T335" s="212"/>
      <c r="AT335" s="213" t="s">
        <v>146</v>
      </c>
      <c r="AU335" s="213" t="s">
        <v>91</v>
      </c>
      <c r="AV335" s="11" t="s">
        <v>91</v>
      </c>
      <c r="AW335" s="11" t="s">
        <v>41</v>
      </c>
      <c r="AX335" s="11" t="s">
        <v>80</v>
      </c>
      <c r="AY335" s="213" t="s">
        <v>130</v>
      </c>
    </row>
    <row r="336" spans="2:65" s="12" customFormat="1" ht="13.5">
      <c r="B336" s="217"/>
      <c r="C336" s="218"/>
      <c r="D336" s="198" t="s">
        <v>146</v>
      </c>
      <c r="E336" s="219" t="s">
        <v>34</v>
      </c>
      <c r="F336" s="220" t="s">
        <v>184</v>
      </c>
      <c r="G336" s="218"/>
      <c r="H336" s="221">
        <v>49.844000000000001</v>
      </c>
      <c r="I336" s="222"/>
      <c r="J336" s="218"/>
      <c r="K336" s="218"/>
      <c r="L336" s="223"/>
      <c r="M336" s="224"/>
      <c r="N336" s="225"/>
      <c r="O336" s="225"/>
      <c r="P336" s="225"/>
      <c r="Q336" s="225"/>
      <c r="R336" s="225"/>
      <c r="S336" s="225"/>
      <c r="T336" s="226"/>
      <c r="AT336" s="227" t="s">
        <v>146</v>
      </c>
      <c r="AU336" s="227" t="s">
        <v>91</v>
      </c>
      <c r="AV336" s="12" t="s">
        <v>137</v>
      </c>
      <c r="AW336" s="12" t="s">
        <v>41</v>
      </c>
      <c r="AX336" s="12" t="s">
        <v>10</v>
      </c>
      <c r="AY336" s="227" t="s">
        <v>130</v>
      </c>
    </row>
    <row r="337" spans="2:65" s="1" customFormat="1" ht="22.5" customHeight="1">
      <c r="B337" s="39"/>
      <c r="C337" s="186" t="s">
        <v>576</v>
      </c>
      <c r="D337" s="186" t="s">
        <v>132</v>
      </c>
      <c r="E337" s="187" t="s">
        <v>577</v>
      </c>
      <c r="F337" s="188" t="s">
        <v>578</v>
      </c>
      <c r="G337" s="189" t="s">
        <v>210</v>
      </c>
      <c r="H337" s="190">
        <v>0.86899999999999999</v>
      </c>
      <c r="I337" s="191"/>
      <c r="J337" s="192">
        <f>ROUND(I337*H337,0)</f>
        <v>0</v>
      </c>
      <c r="K337" s="188" t="s">
        <v>136</v>
      </c>
      <c r="L337" s="59"/>
      <c r="M337" s="193" t="s">
        <v>34</v>
      </c>
      <c r="N337" s="194" t="s">
        <v>51</v>
      </c>
      <c r="O337" s="40"/>
      <c r="P337" s="195">
        <f>O337*H337</f>
        <v>0</v>
      </c>
      <c r="Q337" s="195">
        <v>0</v>
      </c>
      <c r="R337" s="195">
        <f>Q337*H337</f>
        <v>0</v>
      </c>
      <c r="S337" s="195">
        <v>0</v>
      </c>
      <c r="T337" s="196">
        <f>S337*H337</f>
        <v>0</v>
      </c>
      <c r="AR337" s="22" t="s">
        <v>137</v>
      </c>
      <c r="AT337" s="22" t="s">
        <v>132</v>
      </c>
      <c r="AU337" s="22" t="s">
        <v>91</v>
      </c>
      <c r="AY337" s="22" t="s">
        <v>130</v>
      </c>
      <c r="BE337" s="197">
        <f>IF(N337="základní",J337,0)</f>
        <v>0</v>
      </c>
      <c r="BF337" s="197">
        <f>IF(N337="snížená",J337,0)</f>
        <v>0</v>
      </c>
      <c r="BG337" s="197">
        <f>IF(N337="zákl. přenesená",J337,0)</f>
        <v>0</v>
      </c>
      <c r="BH337" s="197">
        <f>IF(N337="sníž. přenesená",J337,0)</f>
        <v>0</v>
      </c>
      <c r="BI337" s="197">
        <f>IF(N337="nulová",J337,0)</f>
        <v>0</v>
      </c>
      <c r="BJ337" s="22" t="s">
        <v>10</v>
      </c>
      <c r="BK337" s="197">
        <f>ROUND(I337*H337,0)</f>
        <v>0</v>
      </c>
      <c r="BL337" s="22" t="s">
        <v>137</v>
      </c>
      <c r="BM337" s="22" t="s">
        <v>579</v>
      </c>
    </row>
    <row r="338" spans="2:65" s="1" customFormat="1" ht="67.5">
      <c r="B338" s="39"/>
      <c r="C338" s="61"/>
      <c r="D338" s="201" t="s">
        <v>139</v>
      </c>
      <c r="E338" s="61"/>
      <c r="F338" s="202" t="s">
        <v>575</v>
      </c>
      <c r="G338" s="61"/>
      <c r="H338" s="61"/>
      <c r="I338" s="156"/>
      <c r="J338" s="61"/>
      <c r="K338" s="61"/>
      <c r="L338" s="59"/>
      <c r="M338" s="200"/>
      <c r="N338" s="40"/>
      <c r="O338" s="40"/>
      <c r="P338" s="40"/>
      <c r="Q338" s="40"/>
      <c r="R338" s="40"/>
      <c r="S338" s="40"/>
      <c r="T338" s="76"/>
      <c r="AT338" s="22" t="s">
        <v>139</v>
      </c>
      <c r="AU338" s="22" t="s">
        <v>91</v>
      </c>
    </row>
    <row r="339" spans="2:65" s="11" customFormat="1" ht="13.5">
      <c r="B339" s="203"/>
      <c r="C339" s="204"/>
      <c r="D339" s="198" t="s">
        <v>146</v>
      </c>
      <c r="E339" s="205" t="s">
        <v>34</v>
      </c>
      <c r="F339" s="206" t="s">
        <v>560</v>
      </c>
      <c r="G339" s="204"/>
      <c r="H339" s="207">
        <v>0.86899999999999999</v>
      </c>
      <c r="I339" s="208"/>
      <c r="J339" s="204"/>
      <c r="K339" s="204"/>
      <c r="L339" s="209"/>
      <c r="M339" s="210"/>
      <c r="N339" s="211"/>
      <c r="O339" s="211"/>
      <c r="P339" s="211"/>
      <c r="Q339" s="211"/>
      <c r="R339" s="211"/>
      <c r="S339" s="211"/>
      <c r="T339" s="212"/>
      <c r="AT339" s="213" t="s">
        <v>146</v>
      </c>
      <c r="AU339" s="213" t="s">
        <v>91</v>
      </c>
      <c r="AV339" s="11" t="s">
        <v>91</v>
      </c>
      <c r="AW339" s="11" t="s">
        <v>41</v>
      </c>
      <c r="AX339" s="11" t="s">
        <v>10</v>
      </c>
      <c r="AY339" s="213" t="s">
        <v>130</v>
      </c>
    </row>
    <row r="340" spans="2:65" s="1" customFormat="1" ht="22.5" customHeight="1">
      <c r="B340" s="39"/>
      <c r="C340" s="186" t="s">
        <v>580</v>
      </c>
      <c r="D340" s="186" t="s">
        <v>132</v>
      </c>
      <c r="E340" s="187" t="s">
        <v>581</v>
      </c>
      <c r="F340" s="188" t="s">
        <v>582</v>
      </c>
      <c r="G340" s="189" t="s">
        <v>210</v>
      </c>
      <c r="H340" s="190">
        <v>20.529</v>
      </c>
      <c r="I340" s="191"/>
      <c r="J340" s="192">
        <f>ROUND(I340*H340,0)</f>
        <v>0</v>
      </c>
      <c r="K340" s="188" t="s">
        <v>136</v>
      </c>
      <c r="L340" s="59"/>
      <c r="M340" s="193" t="s">
        <v>34</v>
      </c>
      <c r="N340" s="194" t="s">
        <v>51</v>
      </c>
      <c r="O340" s="40"/>
      <c r="P340" s="195">
        <f>O340*H340</f>
        <v>0</v>
      </c>
      <c r="Q340" s="195">
        <v>0</v>
      </c>
      <c r="R340" s="195">
        <f>Q340*H340</f>
        <v>0</v>
      </c>
      <c r="S340" s="195">
        <v>0</v>
      </c>
      <c r="T340" s="196">
        <f>S340*H340</f>
        <v>0</v>
      </c>
      <c r="AR340" s="22" t="s">
        <v>137</v>
      </c>
      <c r="AT340" s="22" t="s">
        <v>132</v>
      </c>
      <c r="AU340" s="22" t="s">
        <v>91</v>
      </c>
      <c r="AY340" s="22" t="s">
        <v>130</v>
      </c>
      <c r="BE340" s="197">
        <f>IF(N340="základní",J340,0)</f>
        <v>0</v>
      </c>
      <c r="BF340" s="197">
        <f>IF(N340="snížená",J340,0)</f>
        <v>0</v>
      </c>
      <c r="BG340" s="197">
        <f>IF(N340="zákl. přenesená",J340,0)</f>
        <v>0</v>
      </c>
      <c r="BH340" s="197">
        <f>IF(N340="sníž. přenesená",J340,0)</f>
        <v>0</v>
      </c>
      <c r="BI340" s="197">
        <f>IF(N340="nulová",J340,0)</f>
        <v>0</v>
      </c>
      <c r="BJ340" s="22" t="s">
        <v>10</v>
      </c>
      <c r="BK340" s="197">
        <f>ROUND(I340*H340,0)</f>
        <v>0</v>
      </c>
      <c r="BL340" s="22" t="s">
        <v>137</v>
      </c>
      <c r="BM340" s="22" t="s">
        <v>583</v>
      </c>
    </row>
    <row r="341" spans="2:65" s="1" customFormat="1" ht="67.5">
      <c r="B341" s="39"/>
      <c r="C341" s="61"/>
      <c r="D341" s="201" t="s">
        <v>139</v>
      </c>
      <c r="E341" s="61"/>
      <c r="F341" s="202" t="s">
        <v>575</v>
      </c>
      <c r="G341" s="61"/>
      <c r="H341" s="61"/>
      <c r="I341" s="156"/>
      <c r="J341" s="61"/>
      <c r="K341" s="61"/>
      <c r="L341" s="59"/>
      <c r="M341" s="200"/>
      <c r="N341" s="40"/>
      <c r="O341" s="40"/>
      <c r="P341" s="40"/>
      <c r="Q341" s="40"/>
      <c r="R341" s="40"/>
      <c r="S341" s="40"/>
      <c r="T341" s="76"/>
      <c r="AT341" s="22" t="s">
        <v>139</v>
      </c>
      <c r="AU341" s="22" t="s">
        <v>91</v>
      </c>
    </row>
    <row r="342" spans="2:65" s="11" customFormat="1" ht="13.5">
      <c r="B342" s="203"/>
      <c r="C342" s="204"/>
      <c r="D342" s="201" t="s">
        <v>146</v>
      </c>
      <c r="E342" s="214" t="s">
        <v>34</v>
      </c>
      <c r="F342" s="215" t="s">
        <v>548</v>
      </c>
      <c r="G342" s="204"/>
      <c r="H342" s="216">
        <v>20.529</v>
      </c>
      <c r="I342" s="208"/>
      <c r="J342" s="204"/>
      <c r="K342" s="204"/>
      <c r="L342" s="209"/>
      <c r="M342" s="210"/>
      <c r="N342" s="211"/>
      <c r="O342" s="211"/>
      <c r="P342" s="211"/>
      <c r="Q342" s="211"/>
      <c r="R342" s="211"/>
      <c r="S342" s="211"/>
      <c r="T342" s="212"/>
      <c r="AT342" s="213" t="s">
        <v>146</v>
      </c>
      <c r="AU342" s="213" t="s">
        <v>91</v>
      </c>
      <c r="AV342" s="11" t="s">
        <v>91</v>
      </c>
      <c r="AW342" s="11" t="s">
        <v>41</v>
      </c>
      <c r="AX342" s="11" t="s">
        <v>10</v>
      </c>
      <c r="AY342" s="213" t="s">
        <v>130</v>
      </c>
    </row>
    <row r="343" spans="2:65" s="10" customFormat="1" ht="29.85" customHeight="1">
      <c r="B343" s="169"/>
      <c r="C343" s="170"/>
      <c r="D343" s="183" t="s">
        <v>79</v>
      </c>
      <c r="E343" s="184" t="s">
        <v>584</v>
      </c>
      <c r="F343" s="184" t="s">
        <v>585</v>
      </c>
      <c r="G343" s="170"/>
      <c r="H343" s="170"/>
      <c r="I343" s="173"/>
      <c r="J343" s="185">
        <f>BK343</f>
        <v>0</v>
      </c>
      <c r="K343" s="170"/>
      <c r="L343" s="175"/>
      <c r="M343" s="176"/>
      <c r="N343" s="177"/>
      <c r="O343" s="177"/>
      <c r="P343" s="178">
        <f>P344</f>
        <v>0</v>
      </c>
      <c r="Q343" s="177"/>
      <c r="R343" s="178">
        <f>R344</f>
        <v>0</v>
      </c>
      <c r="S343" s="177"/>
      <c r="T343" s="179">
        <f>T344</f>
        <v>0</v>
      </c>
      <c r="AR343" s="180" t="s">
        <v>10</v>
      </c>
      <c r="AT343" s="181" t="s">
        <v>79</v>
      </c>
      <c r="AU343" s="181" t="s">
        <v>10</v>
      </c>
      <c r="AY343" s="180" t="s">
        <v>130</v>
      </c>
      <c r="BK343" s="182">
        <f>BK344</f>
        <v>0</v>
      </c>
    </row>
    <row r="344" spans="2:65" s="1" customFormat="1" ht="31.5" customHeight="1">
      <c r="B344" s="39"/>
      <c r="C344" s="186" t="s">
        <v>586</v>
      </c>
      <c r="D344" s="186" t="s">
        <v>132</v>
      </c>
      <c r="E344" s="187" t="s">
        <v>587</v>
      </c>
      <c r="F344" s="188" t="s">
        <v>588</v>
      </c>
      <c r="G344" s="189" t="s">
        <v>210</v>
      </c>
      <c r="H344" s="190">
        <v>61.509</v>
      </c>
      <c r="I344" s="191"/>
      <c r="J344" s="192">
        <f>ROUND(I344*H344,0)</f>
        <v>0</v>
      </c>
      <c r="K344" s="188" t="s">
        <v>136</v>
      </c>
      <c r="L344" s="59"/>
      <c r="M344" s="193" t="s">
        <v>34</v>
      </c>
      <c r="N344" s="194" t="s">
        <v>51</v>
      </c>
      <c r="O344" s="40"/>
      <c r="P344" s="195">
        <f>O344*H344</f>
        <v>0</v>
      </c>
      <c r="Q344" s="195">
        <v>0</v>
      </c>
      <c r="R344" s="195">
        <f>Q344*H344</f>
        <v>0</v>
      </c>
      <c r="S344" s="195">
        <v>0</v>
      </c>
      <c r="T344" s="196">
        <f>S344*H344</f>
        <v>0</v>
      </c>
      <c r="AR344" s="22" t="s">
        <v>137</v>
      </c>
      <c r="AT344" s="22" t="s">
        <v>132</v>
      </c>
      <c r="AU344" s="22" t="s">
        <v>91</v>
      </c>
      <c r="AY344" s="22" t="s">
        <v>130</v>
      </c>
      <c r="BE344" s="197">
        <f>IF(N344="základní",J344,0)</f>
        <v>0</v>
      </c>
      <c r="BF344" s="197">
        <f>IF(N344="snížená",J344,0)</f>
        <v>0</v>
      </c>
      <c r="BG344" s="197">
        <f>IF(N344="zákl. přenesená",J344,0)</f>
        <v>0</v>
      </c>
      <c r="BH344" s="197">
        <f>IF(N344="sníž. přenesená",J344,0)</f>
        <v>0</v>
      </c>
      <c r="BI344" s="197">
        <f>IF(N344="nulová",J344,0)</f>
        <v>0</v>
      </c>
      <c r="BJ344" s="22" t="s">
        <v>10</v>
      </c>
      <c r="BK344" s="197">
        <f>ROUND(I344*H344,0)</f>
        <v>0</v>
      </c>
      <c r="BL344" s="22" t="s">
        <v>137</v>
      </c>
      <c r="BM344" s="22" t="s">
        <v>589</v>
      </c>
    </row>
    <row r="345" spans="2:65" s="10" customFormat="1" ht="37.35" customHeight="1">
      <c r="B345" s="169"/>
      <c r="C345" s="170"/>
      <c r="D345" s="171" t="s">
        <v>79</v>
      </c>
      <c r="E345" s="172" t="s">
        <v>590</v>
      </c>
      <c r="F345" s="172" t="s">
        <v>591</v>
      </c>
      <c r="G345" s="170"/>
      <c r="H345" s="170"/>
      <c r="I345" s="173"/>
      <c r="J345" s="174">
        <f>BK345</f>
        <v>0</v>
      </c>
      <c r="K345" s="170"/>
      <c r="L345" s="175"/>
      <c r="M345" s="176"/>
      <c r="N345" s="177"/>
      <c r="O345" s="177"/>
      <c r="P345" s="178">
        <f>P346</f>
        <v>0</v>
      </c>
      <c r="Q345" s="177"/>
      <c r="R345" s="178">
        <f>R346</f>
        <v>0</v>
      </c>
      <c r="S345" s="177"/>
      <c r="T345" s="179">
        <f>T346</f>
        <v>0</v>
      </c>
      <c r="AR345" s="180" t="s">
        <v>91</v>
      </c>
      <c r="AT345" s="181" t="s">
        <v>79</v>
      </c>
      <c r="AU345" s="181" t="s">
        <v>80</v>
      </c>
      <c r="AY345" s="180" t="s">
        <v>130</v>
      </c>
      <c r="BK345" s="182">
        <f>BK346</f>
        <v>0</v>
      </c>
    </row>
    <row r="346" spans="2:65" s="10" customFormat="1" ht="19.899999999999999" customHeight="1">
      <c r="B346" s="169"/>
      <c r="C346" s="170"/>
      <c r="D346" s="183" t="s">
        <v>79</v>
      </c>
      <c r="E346" s="184" t="s">
        <v>592</v>
      </c>
      <c r="F346" s="184" t="s">
        <v>593</v>
      </c>
      <c r="G346" s="170"/>
      <c r="H346" s="170"/>
      <c r="I346" s="173"/>
      <c r="J346" s="185">
        <f>BK346</f>
        <v>0</v>
      </c>
      <c r="K346" s="170"/>
      <c r="L346" s="175"/>
      <c r="M346" s="176"/>
      <c r="N346" s="177"/>
      <c r="O346" s="177"/>
      <c r="P346" s="178">
        <f>P347</f>
        <v>0</v>
      </c>
      <c r="Q346" s="177"/>
      <c r="R346" s="178">
        <f>R347</f>
        <v>0</v>
      </c>
      <c r="S346" s="177"/>
      <c r="T346" s="179">
        <f>T347</f>
        <v>0</v>
      </c>
      <c r="AR346" s="180" t="s">
        <v>91</v>
      </c>
      <c r="AT346" s="181" t="s">
        <v>79</v>
      </c>
      <c r="AU346" s="181" t="s">
        <v>10</v>
      </c>
      <c r="AY346" s="180" t="s">
        <v>130</v>
      </c>
      <c r="BK346" s="182">
        <f>BK347</f>
        <v>0</v>
      </c>
    </row>
    <row r="347" spans="2:65" s="1" customFormat="1" ht="31.5" customHeight="1">
      <c r="B347" s="39"/>
      <c r="C347" s="186" t="s">
        <v>594</v>
      </c>
      <c r="D347" s="186" t="s">
        <v>132</v>
      </c>
      <c r="E347" s="187" t="s">
        <v>595</v>
      </c>
      <c r="F347" s="188" t="s">
        <v>596</v>
      </c>
      <c r="G347" s="189" t="s">
        <v>597</v>
      </c>
      <c r="H347" s="190">
        <v>1</v>
      </c>
      <c r="I347" s="191"/>
      <c r="J347" s="192">
        <f>ROUND(I347*H347,0)</f>
        <v>0</v>
      </c>
      <c r="K347" s="188" t="s">
        <v>34</v>
      </c>
      <c r="L347" s="59"/>
      <c r="M347" s="193" t="s">
        <v>34</v>
      </c>
      <c r="N347" s="194" t="s">
        <v>51</v>
      </c>
      <c r="O347" s="40"/>
      <c r="P347" s="195">
        <f>O347*H347</f>
        <v>0</v>
      </c>
      <c r="Q347" s="195">
        <v>0</v>
      </c>
      <c r="R347" s="195">
        <f>Q347*H347</f>
        <v>0</v>
      </c>
      <c r="S347" s="195">
        <v>0</v>
      </c>
      <c r="T347" s="196">
        <f>S347*H347</f>
        <v>0</v>
      </c>
      <c r="AR347" s="22" t="s">
        <v>213</v>
      </c>
      <c r="AT347" s="22" t="s">
        <v>132</v>
      </c>
      <c r="AU347" s="22" t="s">
        <v>91</v>
      </c>
      <c r="AY347" s="22" t="s">
        <v>130</v>
      </c>
      <c r="BE347" s="197">
        <f>IF(N347="základní",J347,0)</f>
        <v>0</v>
      </c>
      <c r="BF347" s="197">
        <f>IF(N347="snížená",J347,0)</f>
        <v>0</v>
      </c>
      <c r="BG347" s="197">
        <f>IF(N347="zákl. přenesená",J347,0)</f>
        <v>0</v>
      </c>
      <c r="BH347" s="197">
        <f>IF(N347="sníž. přenesená",J347,0)</f>
        <v>0</v>
      </c>
      <c r="BI347" s="197">
        <f>IF(N347="nulová",J347,0)</f>
        <v>0</v>
      </c>
      <c r="BJ347" s="22" t="s">
        <v>10</v>
      </c>
      <c r="BK347" s="197">
        <f>ROUND(I347*H347,0)</f>
        <v>0</v>
      </c>
      <c r="BL347" s="22" t="s">
        <v>213</v>
      </c>
      <c r="BM347" s="22" t="s">
        <v>598</v>
      </c>
    </row>
    <row r="348" spans="2:65" s="10" customFormat="1" ht="37.35" customHeight="1">
      <c r="B348" s="169"/>
      <c r="C348" s="170"/>
      <c r="D348" s="171" t="s">
        <v>79</v>
      </c>
      <c r="E348" s="172" t="s">
        <v>599</v>
      </c>
      <c r="F348" s="172" t="s">
        <v>600</v>
      </c>
      <c r="G348" s="170"/>
      <c r="H348" s="170"/>
      <c r="I348" s="173"/>
      <c r="J348" s="174">
        <f>BK348</f>
        <v>0</v>
      </c>
      <c r="K348" s="170"/>
      <c r="L348" s="175"/>
      <c r="M348" s="176"/>
      <c r="N348" s="177"/>
      <c r="O348" s="177"/>
      <c r="P348" s="178">
        <f>P349+P352+P354+P356</f>
        <v>0</v>
      </c>
      <c r="Q348" s="177"/>
      <c r="R348" s="178">
        <f>R349+R352+R354+R356</f>
        <v>0</v>
      </c>
      <c r="S348" s="177"/>
      <c r="T348" s="179">
        <f>T349+T352+T354+T356</f>
        <v>0</v>
      </c>
      <c r="AR348" s="180" t="s">
        <v>157</v>
      </c>
      <c r="AT348" s="181" t="s">
        <v>79</v>
      </c>
      <c r="AU348" s="181" t="s">
        <v>80</v>
      </c>
      <c r="AY348" s="180" t="s">
        <v>130</v>
      </c>
      <c r="BK348" s="182">
        <f>BK349+BK352+BK354+BK356</f>
        <v>0</v>
      </c>
    </row>
    <row r="349" spans="2:65" s="10" customFormat="1" ht="19.899999999999999" customHeight="1">
      <c r="B349" s="169"/>
      <c r="C349" s="170"/>
      <c r="D349" s="183" t="s">
        <v>79</v>
      </c>
      <c r="E349" s="184" t="s">
        <v>601</v>
      </c>
      <c r="F349" s="184" t="s">
        <v>602</v>
      </c>
      <c r="G349" s="170"/>
      <c r="H349" s="170"/>
      <c r="I349" s="173"/>
      <c r="J349" s="185">
        <f>BK349</f>
        <v>0</v>
      </c>
      <c r="K349" s="170"/>
      <c r="L349" s="175"/>
      <c r="M349" s="176"/>
      <c r="N349" s="177"/>
      <c r="O349" s="177"/>
      <c r="P349" s="178">
        <f>SUM(P350:P351)</f>
        <v>0</v>
      </c>
      <c r="Q349" s="177"/>
      <c r="R349" s="178">
        <f>SUM(R350:R351)</f>
        <v>0</v>
      </c>
      <c r="S349" s="177"/>
      <c r="T349" s="179">
        <f>SUM(T350:T351)</f>
        <v>0</v>
      </c>
      <c r="AR349" s="180" t="s">
        <v>157</v>
      </c>
      <c r="AT349" s="181" t="s">
        <v>79</v>
      </c>
      <c r="AU349" s="181" t="s">
        <v>10</v>
      </c>
      <c r="AY349" s="180" t="s">
        <v>130</v>
      </c>
      <c r="BK349" s="182">
        <f>SUM(BK350:BK351)</f>
        <v>0</v>
      </c>
    </row>
    <row r="350" spans="2:65" s="1" customFormat="1" ht="31.5" customHeight="1">
      <c r="B350" s="39"/>
      <c r="C350" s="186" t="s">
        <v>603</v>
      </c>
      <c r="D350" s="186" t="s">
        <v>132</v>
      </c>
      <c r="E350" s="187" t="s">
        <v>604</v>
      </c>
      <c r="F350" s="188" t="s">
        <v>605</v>
      </c>
      <c r="G350" s="189" t="s">
        <v>606</v>
      </c>
      <c r="H350" s="190">
        <v>1</v>
      </c>
      <c r="I350" s="191"/>
      <c r="J350" s="192">
        <f>ROUND(I350*H350,0)</f>
        <v>0</v>
      </c>
      <c r="K350" s="188" t="s">
        <v>136</v>
      </c>
      <c r="L350" s="59"/>
      <c r="M350" s="193" t="s">
        <v>34</v>
      </c>
      <c r="N350" s="194" t="s">
        <v>51</v>
      </c>
      <c r="O350" s="40"/>
      <c r="P350" s="195">
        <f>O350*H350</f>
        <v>0</v>
      </c>
      <c r="Q350" s="195">
        <v>0</v>
      </c>
      <c r="R350" s="195">
        <f>Q350*H350</f>
        <v>0</v>
      </c>
      <c r="S350" s="195">
        <v>0</v>
      </c>
      <c r="T350" s="196">
        <f>S350*H350</f>
        <v>0</v>
      </c>
      <c r="AR350" s="22" t="s">
        <v>607</v>
      </c>
      <c r="AT350" s="22" t="s">
        <v>132</v>
      </c>
      <c r="AU350" s="22" t="s">
        <v>91</v>
      </c>
      <c r="AY350" s="22" t="s">
        <v>130</v>
      </c>
      <c r="BE350" s="197">
        <f>IF(N350="základní",J350,0)</f>
        <v>0</v>
      </c>
      <c r="BF350" s="197">
        <f>IF(N350="snížená",J350,0)</f>
        <v>0</v>
      </c>
      <c r="BG350" s="197">
        <f>IF(N350="zákl. přenesená",J350,0)</f>
        <v>0</v>
      </c>
      <c r="BH350" s="197">
        <f>IF(N350="sníž. přenesená",J350,0)</f>
        <v>0</v>
      </c>
      <c r="BI350" s="197">
        <f>IF(N350="nulová",J350,0)</f>
        <v>0</v>
      </c>
      <c r="BJ350" s="22" t="s">
        <v>10</v>
      </c>
      <c r="BK350" s="197">
        <f>ROUND(I350*H350,0)</f>
        <v>0</v>
      </c>
      <c r="BL350" s="22" t="s">
        <v>607</v>
      </c>
      <c r="BM350" s="22" t="s">
        <v>608</v>
      </c>
    </row>
    <row r="351" spans="2:65" s="1" customFormat="1" ht="31.5" customHeight="1">
      <c r="B351" s="39"/>
      <c r="C351" s="186" t="s">
        <v>609</v>
      </c>
      <c r="D351" s="186" t="s">
        <v>132</v>
      </c>
      <c r="E351" s="187" t="s">
        <v>610</v>
      </c>
      <c r="F351" s="188" t="s">
        <v>611</v>
      </c>
      <c r="G351" s="189" t="s">
        <v>606</v>
      </c>
      <c r="H351" s="190">
        <v>1</v>
      </c>
      <c r="I351" s="191"/>
      <c r="J351" s="192">
        <f>ROUND(I351*H351,0)</f>
        <v>0</v>
      </c>
      <c r="K351" s="188" t="s">
        <v>136</v>
      </c>
      <c r="L351" s="59"/>
      <c r="M351" s="193" t="s">
        <v>34</v>
      </c>
      <c r="N351" s="194" t="s">
        <v>51</v>
      </c>
      <c r="O351" s="40"/>
      <c r="P351" s="195">
        <f>O351*H351</f>
        <v>0</v>
      </c>
      <c r="Q351" s="195">
        <v>0</v>
      </c>
      <c r="R351" s="195">
        <f>Q351*H351</f>
        <v>0</v>
      </c>
      <c r="S351" s="195">
        <v>0</v>
      </c>
      <c r="T351" s="196">
        <f>S351*H351</f>
        <v>0</v>
      </c>
      <c r="AR351" s="22" t="s">
        <v>607</v>
      </c>
      <c r="AT351" s="22" t="s">
        <v>132</v>
      </c>
      <c r="AU351" s="22" t="s">
        <v>91</v>
      </c>
      <c r="AY351" s="22" t="s">
        <v>130</v>
      </c>
      <c r="BE351" s="197">
        <f>IF(N351="základní",J351,0)</f>
        <v>0</v>
      </c>
      <c r="BF351" s="197">
        <f>IF(N351="snížená",J351,0)</f>
        <v>0</v>
      </c>
      <c r="BG351" s="197">
        <f>IF(N351="zákl. přenesená",J351,0)</f>
        <v>0</v>
      </c>
      <c r="BH351" s="197">
        <f>IF(N351="sníž. přenesená",J351,0)</f>
        <v>0</v>
      </c>
      <c r="BI351" s="197">
        <f>IF(N351="nulová",J351,0)</f>
        <v>0</v>
      </c>
      <c r="BJ351" s="22" t="s">
        <v>10</v>
      </c>
      <c r="BK351" s="197">
        <f>ROUND(I351*H351,0)</f>
        <v>0</v>
      </c>
      <c r="BL351" s="22" t="s">
        <v>607</v>
      </c>
      <c r="BM351" s="22" t="s">
        <v>612</v>
      </c>
    </row>
    <row r="352" spans="2:65" s="10" customFormat="1" ht="29.85" customHeight="1">
      <c r="B352" s="169"/>
      <c r="C352" s="170"/>
      <c r="D352" s="183" t="s">
        <v>79</v>
      </c>
      <c r="E352" s="184" t="s">
        <v>613</v>
      </c>
      <c r="F352" s="184" t="s">
        <v>614</v>
      </c>
      <c r="G352" s="170"/>
      <c r="H352" s="170"/>
      <c r="I352" s="173"/>
      <c r="J352" s="185">
        <f>BK352</f>
        <v>0</v>
      </c>
      <c r="K352" s="170"/>
      <c r="L352" s="175"/>
      <c r="M352" s="176"/>
      <c r="N352" s="177"/>
      <c r="O352" s="177"/>
      <c r="P352" s="178">
        <f>P353</f>
        <v>0</v>
      </c>
      <c r="Q352" s="177"/>
      <c r="R352" s="178">
        <f>R353</f>
        <v>0</v>
      </c>
      <c r="S352" s="177"/>
      <c r="T352" s="179">
        <f>T353</f>
        <v>0</v>
      </c>
      <c r="AR352" s="180" t="s">
        <v>157</v>
      </c>
      <c r="AT352" s="181" t="s">
        <v>79</v>
      </c>
      <c r="AU352" s="181" t="s">
        <v>10</v>
      </c>
      <c r="AY352" s="180" t="s">
        <v>130</v>
      </c>
      <c r="BK352" s="182">
        <f>BK353</f>
        <v>0</v>
      </c>
    </row>
    <row r="353" spans="2:65" s="1" customFormat="1" ht="22.5" customHeight="1">
      <c r="B353" s="39"/>
      <c r="C353" s="186" t="s">
        <v>615</v>
      </c>
      <c r="D353" s="186" t="s">
        <v>132</v>
      </c>
      <c r="E353" s="187" t="s">
        <v>616</v>
      </c>
      <c r="F353" s="188" t="s">
        <v>617</v>
      </c>
      <c r="G353" s="189" t="s">
        <v>606</v>
      </c>
      <c r="H353" s="190">
        <v>1</v>
      </c>
      <c r="I353" s="191"/>
      <c r="J353" s="192">
        <f>ROUND(I353*H353,0)</f>
        <v>0</v>
      </c>
      <c r="K353" s="188" t="s">
        <v>136</v>
      </c>
      <c r="L353" s="59"/>
      <c r="M353" s="193" t="s">
        <v>34</v>
      </c>
      <c r="N353" s="194" t="s">
        <v>51</v>
      </c>
      <c r="O353" s="40"/>
      <c r="P353" s="195">
        <f>O353*H353</f>
        <v>0</v>
      </c>
      <c r="Q353" s="195">
        <v>0</v>
      </c>
      <c r="R353" s="195">
        <f>Q353*H353</f>
        <v>0</v>
      </c>
      <c r="S353" s="195">
        <v>0</v>
      </c>
      <c r="T353" s="196">
        <f>S353*H353</f>
        <v>0</v>
      </c>
      <c r="AR353" s="22" t="s">
        <v>607</v>
      </c>
      <c r="AT353" s="22" t="s">
        <v>132</v>
      </c>
      <c r="AU353" s="22" t="s">
        <v>91</v>
      </c>
      <c r="AY353" s="22" t="s">
        <v>130</v>
      </c>
      <c r="BE353" s="197">
        <f>IF(N353="základní",J353,0)</f>
        <v>0</v>
      </c>
      <c r="BF353" s="197">
        <f>IF(N353="snížená",J353,0)</f>
        <v>0</v>
      </c>
      <c r="BG353" s="197">
        <f>IF(N353="zákl. přenesená",J353,0)</f>
        <v>0</v>
      </c>
      <c r="BH353" s="197">
        <f>IF(N353="sníž. přenesená",J353,0)</f>
        <v>0</v>
      </c>
      <c r="BI353" s="197">
        <f>IF(N353="nulová",J353,0)</f>
        <v>0</v>
      </c>
      <c r="BJ353" s="22" t="s">
        <v>10</v>
      </c>
      <c r="BK353" s="197">
        <f>ROUND(I353*H353,0)</f>
        <v>0</v>
      </c>
      <c r="BL353" s="22" t="s">
        <v>607</v>
      </c>
      <c r="BM353" s="22" t="s">
        <v>618</v>
      </c>
    </row>
    <row r="354" spans="2:65" s="10" customFormat="1" ht="29.85" customHeight="1">
      <c r="B354" s="169"/>
      <c r="C354" s="170"/>
      <c r="D354" s="183" t="s">
        <v>79</v>
      </c>
      <c r="E354" s="184" t="s">
        <v>619</v>
      </c>
      <c r="F354" s="184" t="s">
        <v>620</v>
      </c>
      <c r="G354" s="170"/>
      <c r="H354" s="170"/>
      <c r="I354" s="173"/>
      <c r="J354" s="185">
        <f>BK354</f>
        <v>0</v>
      </c>
      <c r="K354" s="170"/>
      <c r="L354" s="175"/>
      <c r="M354" s="176"/>
      <c r="N354" s="177"/>
      <c r="O354" s="177"/>
      <c r="P354" s="178">
        <f>P355</f>
        <v>0</v>
      </c>
      <c r="Q354" s="177"/>
      <c r="R354" s="178">
        <f>R355</f>
        <v>0</v>
      </c>
      <c r="S354" s="177"/>
      <c r="T354" s="179">
        <f>T355</f>
        <v>0</v>
      </c>
      <c r="AR354" s="180" t="s">
        <v>157</v>
      </c>
      <c r="AT354" s="181" t="s">
        <v>79</v>
      </c>
      <c r="AU354" s="181" t="s">
        <v>10</v>
      </c>
      <c r="AY354" s="180" t="s">
        <v>130</v>
      </c>
      <c r="BK354" s="182">
        <f>BK355</f>
        <v>0</v>
      </c>
    </row>
    <row r="355" spans="2:65" s="1" customFormat="1" ht="22.5" customHeight="1">
      <c r="B355" s="39"/>
      <c r="C355" s="186" t="s">
        <v>621</v>
      </c>
      <c r="D355" s="186" t="s">
        <v>132</v>
      </c>
      <c r="E355" s="187" t="s">
        <v>622</v>
      </c>
      <c r="F355" s="188" t="s">
        <v>623</v>
      </c>
      <c r="G355" s="189" t="s">
        <v>606</v>
      </c>
      <c r="H355" s="190">
        <v>1</v>
      </c>
      <c r="I355" s="191"/>
      <c r="J355" s="192">
        <f>ROUND(I355*H355,0)</f>
        <v>0</v>
      </c>
      <c r="K355" s="188" t="s">
        <v>136</v>
      </c>
      <c r="L355" s="59"/>
      <c r="M355" s="193" t="s">
        <v>34</v>
      </c>
      <c r="N355" s="194" t="s">
        <v>51</v>
      </c>
      <c r="O355" s="40"/>
      <c r="P355" s="195">
        <f>O355*H355</f>
        <v>0</v>
      </c>
      <c r="Q355" s="195">
        <v>0</v>
      </c>
      <c r="R355" s="195">
        <f>Q355*H355</f>
        <v>0</v>
      </c>
      <c r="S355" s="195">
        <v>0</v>
      </c>
      <c r="T355" s="196">
        <f>S355*H355</f>
        <v>0</v>
      </c>
      <c r="AR355" s="22" t="s">
        <v>607</v>
      </c>
      <c r="AT355" s="22" t="s">
        <v>132</v>
      </c>
      <c r="AU355" s="22" t="s">
        <v>91</v>
      </c>
      <c r="AY355" s="22" t="s">
        <v>130</v>
      </c>
      <c r="BE355" s="197">
        <f>IF(N355="základní",J355,0)</f>
        <v>0</v>
      </c>
      <c r="BF355" s="197">
        <f>IF(N355="snížená",J355,0)</f>
        <v>0</v>
      </c>
      <c r="BG355" s="197">
        <f>IF(N355="zákl. přenesená",J355,0)</f>
        <v>0</v>
      </c>
      <c r="BH355" s="197">
        <f>IF(N355="sníž. přenesená",J355,0)</f>
        <v>0</v>
      </c>
      <c r="BI355" s="197">
        <f>IF(N355="nulová",J355,0)</f>
        <v>0</v>
      </c>
      <c r="BJ355" s="22" t="s">
        <v>10</v>
      </c>
      <c r="BK355" s="197">
        <f>ROUND(I355*H355,0)</f>
        <v>0</v>
      </c>
      <c r="BL355" s="22" t="s">
        <v>607</v>
      </c>
      <c r="BM355" s="22" t="s">
        <v>624</v>
      </c>
    </row>
    <row r="356" spans="2:65" s="10" customFormat="1" ht="29.85" customHeight="1">
      <c r="B356" s="169"/>
      <c r="C356" s="170"/>
      <c r="D356" s="183" t="s">
        <v>79</v>
      </c>
      <c r="E356" s="184" t="s">
        <v>625</v>
      </c>
      <c r="F356" s="184" t="s">
        <v>626</v>
      </c>
      <c r="G356" s="170"/>
      <c r="H356" s="170"/>
      <c r="I356" s="173"/>
      <c r="J356" s="185">
        <f>BK356</f>
        <v>0</v>
      </c>
      <c r="K356" s="170"/>
      <c r="L356" s="175"/>
      <c r="M356" s="176"/>
      <c r="N356" s="177"/>
      <c r="O356" s="177"/>
      <c r="P356" s="178">
        <f>P357</f>
        <v>0</v>
      </c>
      <c r="Q356" s="177"/>
      <c r="R356" s="178">
        <f>R357</f>
        <v>0</v>
      </c>
      <c r="S356" s="177"/>
      <c r="T356" s="179">
        <f>T357</f>
        <v>0</v>
      </c>
      <c r="AR356" s="180" t="s">
        <v>157</v>
      </c>
      <c r="AT356" s="181" t="s">
        <v>79</v>
      </c>
      <c r="AU356" s="181" t="s">
        <v>10</v>
      </c>
      <c r="AY356" s="180" t="s">
        <v>130</v>
      </c>
      <c r="BK356" s="182">
        <f>BK357</f>
        <v>0</v>
      </c>
    </row>
    <row r="357" spans="2:65" s="1" customFormat="1" ht="31.5" customHeight="1">
      <c r="B357" s="39"/>
      <c r="C357" s="186" t="s">
        <v>627</v>
      </c>
      <c r="D357" s="186" t="s">
        <v>132</v>
      </c>
      <c r="E357" s="187" t="s">
        <v>628</v>
      </c>
      <c r="F357" s="188" t="s">
        <v>629</v>
      </c>
      <c r="G357" s="189" t="s">
        <v>606</v>
      </c>
      <c r="H357" s="190">
        <v>1</v>
      </c>
      <c r="I357" s="191"/>
      <c r="J357" s="192">
        <f>ROUND(I357*H357,0)</f>
        <v>0</v>
      </c>
      <c r="K357" s="188" t="s">
        <v>136</v>
      </c>
      <c r="L357" s="59"/>
      <c r="M357" s="193" t="s">
        <v>34</v>
      </c>
      <c r="N357" s="241" t="s">
        <v>51</v>
      </c>
      <c r="O357" s="242"/>
      <c r="P357" s="243">
        <f>O357*H357</f>
        <v>0</v>
      </c>
      <c r="Q357" s="243">
        <v>0</v>
      </c>
      <c r="R357" s="243">
        <f>Q357*H357</f>
        <v>0</v>
      </c>
      <c r="S357" s="243">
        <v>0</v>
      </c>
      <c r="T357" s="244">
        <f>S357*H357</f>
        <v>0</v>
      </c>
      <c r="AR357" s="22" t="s">
        <v>607</v>
      </c>
      <c r="AT357" s="22" t="s">
        <v>132</v>
      </c>
      <c r="AU357" s="22" t="s">
        <v>91</v>
      </c>
      <c r="AY357" s="22" t="s">
        <v>130</v>
      </c>
      <c r="BE357" s="197">
        <f>IF(N357="základní",J357,0)</f>
        <v>0</v>
      </c>
      <c r="BF357" s="197">
        <f>IF(N357="snížená",J357,0)</f>
        <v>0</v>
      </c>
      <c r="BG357" s="197">
        <f>IF(N357="zákl. přenesená",J357,0)</f>
        <v>0</v>
      </c>
      <c r="BH357" s="197">
        <f>IF(N357="sníž. přenesená",J357,0)</f>
        <v>0</v>
      </c>
      <c r="BI357" s="197">
        <f>IF(N357="nulová",J357,0)</f>
        <v>0</v>
      </c>
      <c r="BJ357" s="22" t="s">
        <v>10</v>
      </c>
      <c r="BK357" s="197">
        <f>ROUND(I357*H357,0)</f>
        <v>0</v>
      </c>
      <c r="BL357" s="22" t="s">
        <v>607</v>
      </c>
      <c r="BM357" s="22" t="s">
        <v>630</v>
      </c>
    </row>
    <row r="358" spans="2:65" s="1" customFormat="1" ht="6.95" customHeight="1">
      <c r="B358" s="54"/>
      <c r="C358" s="55"/>
      <c r="D358" s="55"/>
      <c r="E358" s="55"/>
      <c r="F358" s="55"/>
      <c r="G358" s="55"/>
      <c r="H358" s="55"/>
      <c r="I358" s="132"/>
      <c r="J358" s="55"/>
      <c r="K358" s="55"/>
      <c r="L358" s="59"/>
    </row>
  </sheetData>
  <sheetProtection password="CC35" sheet="1" objects="1" scenarios="1" formatCells="0" formatColumns="0" formatRows="0" sort="0" autoFilter="0"/>
  <autoFilter ref="C85:K357"/>
  <mergeCells count="6">
    <mergeCell ref="L2:V2"/>
    <mergeCell ref="E7:H7"/>
    <mergeCell ref="E22:H22"/>
    <mergeCell ref="E43:H43"/>
    <mergeCell ref="E78:H78"/>
    <mergeCell ref="G1:H1"/>
  </mergeCells>
  <hyperlinks>
    <hyperlink ref="F1:G1" location="C2" display="1) Krycí list soupisu"/>
    <hyperlink ref="G1:H1" location="C50"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245" customWidth="1"/>
    <col min="2" max="2" width="1.6640625" style="245" customWidth="1"/>
    <col min="3" max="4" width="5" style="245" customWidth="1"/>
    <col min="5" max="5" width="11.6640625" style="245" customWidth="1"/>
    <col min="6" max="6" width="9.1640625" style="245" customWidth="1"/>
    <col min="7" max="7" width="5" style="245" customWidth="1"/>
    <col min="8" max="8" width="77.83203125" style="245" customWidth="1"/>
    <col min="9" max="10" width="20" style="245" customWidth="1"/>
    <col min="11" max="11" width="1.6640625" style="245" customWidth="1"/>
  </cols>
  <sheetData>
    <row r="1" spans="2:11" ht="37.5" customHeight="1"/>
    <row r="2" spans="2:11" ht="7.5" customHeight="1">
      <c r="B2" s="246"/>
      <c r="C2" s="247"/>
      <c r="D2" s="247"/>
      <c r="E2" s="247"/>
      <c r="F2" s="247"/>
      <c r="G2" s="247"/>
      <c r="H2" s="247"/>
      <c r="I2" s="247"/>
      <c r="J2" s="247"/>
      <c r="K2" s="248"/>
    </row>
    <row r="3" spans="2:11" s="13" customFormat="1" ht="45" customHeight="1">
      <c r="B3" s="249"/>
      <c r="C3" s="368" t="s">
        <v>631</v>
      </c>
      <c r="D3" s="368"/>
      <c r="E3" s="368"/>
      <c r="F3" s="368"/>
      <c r="G3" s="368"/>
      <c r="H3" s="368"/>
      <c r="I3" s="368"/>
      <c r="J3" s="368"/>
      <c r="K3" s="250"/>
    </row>
    <row r="4" spans="2:11" ht="25.5" customHeight="1">
      <c r="B4" s="251"/>
      <c r="C4" s="372" t="s">
        <v>632</v>
      </c>
      <c r="D4" s="372"/>
      <c r="E4" s="372"/>
      <c r="F4" s="372"/>
      <c r="G4" s="372"/>
      <c r="H4" s="372"/>
      <c r="I4" s="372"/>
      <c r="J4" s="372"/>
      <c r="K4" s="252"/>
    </row>
    <row r="5" spans="2:11" ht="5.25" customHeight="1">
      <c r="B5" s="251"/>
      <c r="C5" s="253"/>
      <c r="D5" s="253"/>
      <c r="E5" s="253"/>
      <c r="F5" s="253"/>
      <c r="G5" s="253"/>
      <c r="H5" s="253"/>
      <c r="I5" s="253"/>
      <c r="J5" s="253"/>
      <c r="K5" s="252"/>
    </row>
    <row r="6" spans="2:11" ht="15" customHeight="1">
      <c r="B6" s="251"/>
      <c r="C6" s="371" t="s">
        <v>633</v>
      </c>
      <c r="D6" s="371"/>
      <c r="E6" s="371"/>
      <c r="F6" s="371"/>
      <c r="G6" s="371"/>
      <c r="H6" s="371"/>
      <c r="I6" s="371"/>
      <c r="J6" s="371"/>
      <c r="K6" s="252"/>
    </row>
    <row r="7" spans="2:11" ht="15" customHeight="1">
      <c r="B7" s="255"/>
      <c r="C7" s="371" t="s">
        <v>634</v>
      </c>
      <c r="D7" s="371"/>
      <c r="E7" s="371"/>
      <c r="F7" s="371"/>
      <c r="G7" s="371"/>
      <c r="H7" s="371"/>
      <c r="I7" s="371"/>
      <c r="J7" s="371"/>
      <c r="K7" s="252"/>
    </row>
    <row r="8" spans="2:11" ht="12.75" customHeight="1">
      <c r="B8" s="255"/>
      <c r="C8" s="254"/>
      <c r="D8" s="254"/>
      <c r="E8" s="254"/>
      <c r="F8" s="254"/>
      <c r="G8" s="254"/>
      <c r="H8" s="254"/>
      <c r="I8" s="254"/>
      <c r="J8" s="254"/>
      <c r="K8" s="252"/>
    </row>
    <row r="9" spans="2:11" ht="15" customHeight="1">
      <c r="B9" s="255"/>
      <c r="C9" s="371" t="s">
        <v>635</v>
      </c>
      <c r="D9" s="371"/>
      <c r="E9" s="371"/>
      <c r="F9" s="371"/>
      <c r="G9" s="371"/>
      <c r="H9" s="371"/>
      <c r="I9" s="371"/>
      <c r="J9" s="371"/>
      <c r="K9" s="252"/>
    </row>
    <row r="10" spans="2:11" ht="15" customHeight="1">
      <c r="B10" s="255"/>
      <c r="C10" s="254"/>
      <c r="D10" s="371" t="s">
        <v>636</v>
      </c>
      <c r="E10" s="371"/>
      <c r="F10" s="371"/>
      <c r="G10" s="371"/>
      <c r="H10" s="371"/>
      <c r="I10" s="371"/>
      <c r="J10" s="371"/>
      <c r="K10" s="252"/>
    </row>
    <row r="11" spans="2:11" ht="15" customHeight="1">
      <c r="B11" s="255"/>
      <c r="C11" s="256"/>
      <c r="D11" s="371" t="s">
        <v>637</v>
      </c>
      <c r="E11" s="371"/>
      <c r="F11" s="371"/>
      <c r="G11" s="371"/>
      <c r="H11" s="371"/>
      <c r="I11" s="371"/>
      <c r="J11" s="371"/>
      <c r="K11" s="252"/>
    </row>
    <row r="12" spans="2:11" ht="12.75" customHeight="1">
      <c r="B12" s="255"/>
      <c r="C12" s="256"/>
      <c r="D12" s="256"/>
      <c r="E12" s="256"/>
      <c r="F12" s="256"/>
      <c r="G12" s="256"/>
      <c r="H12" s="256"/>
      <c r="I12" s="256"/>
      <c r="J12" s="256"/>
      <c r="K12" s="252"/>
    </row>
    <row r="13" spans="2:11" ht="15" customHeight="1">
      <c r="B13" s="255"/>
      <c r="C13" s="256"/>
      <c r="D13" s="371" t="s">
        <v>638</v>
      </c>
      <c r="E13" s="371"/>
      <c r="F13" s="371"/>
      <c r="G13" s="371"/>
      <c r="H13" s="371"/>
      <c r="I13" s="371"/>
      <c r="J13" s="371"/>
      <c r="K13" s="252"/>
    </row>
    <row r="14" spans="2:11" ht="15" customHeight="1">
      <c r="B14" s="255"/>
      <c r="C14" s="256"/>
      <c r="D14" s="371" t="s">
        <v>639</v>
      </c>
      <c r="E14" s="371"/>
      <c r="F14" s="371"/>
      <c r="G14" s="371"/>
      <c r="H14" s="371"/>
      <c r="I14" s="371"/>
      <c r="J14" s="371"/>
      <c r="K14" s="252"/>
    </row>
    <row r="15" spans="2:11" ht="15" customHeight="1">
      <c r="B15" s="255"/>
      <c r="C15" s="256"/>
      <c r="D15" s="371" t="s">
        <v>640</v>
      </c>
      <c r="E15" s="371"/>
      <c r="F15" s="371"/>
      <c r="G15" s="371"/>
      <c r="H15" s="371"/>
      <c r="I15" s="371"/>
      <c r="J15" s="371"/>
      <c r="K15" s="252"/>
    </row>
    <row r="16" spans="2:11" ht="15" customHeight="1">
      <c r="B16" s="255"/>
      <c r="C16" s="256"/>
      <c r="D16" s="256"/>
      <c r="E16" s="257" t="s">
        <v>84</v>
      </c>
      <c r="F16" s="371" t="s">
        <v>641</v>
      </c>
      <c r="G16" s="371"/>
      <c r="H16" s="371"/>
      <c r="I16" s="371"/>
      <c r="J16" s="371"/>
      <c r="K16" s="252"/>
    </row>
    <row r="17" spans="2:11" ht="15" customHeight="1">
      <c r="B17" s="255"/>
      <c r="C17" s="256"/>
      <c r="D17" s="256"/>
      <c r="E17" s="257" t="s">
        <v>642</v>
      </c>
      <c r="F17" s="371" t="s">
        <v>643</v>
      </c>
      <c r="G17" s="371"/>
      <c r="H17" s="371"/>
      <c r="I17" s="371"/>
      <c r="J17" s="371"/>
      <c r="K17" s="252"/>
    </row>
    <row r="18" spans="2:11" ht="15" customHeight="1">
      <c r="B18" s="255"/>
      <c r="C18" s="256"/>
      <c r="D18" s="256"/>
      <c r="E18" s="257" t="s">
        <v>644</v>
      </c>
      <c r="F18" s="371" t="s">
        <v>645</v>
      </c>
      <c r="G18" s="371"/>
      <c r="H18" s="371"/>
      <c r="I18" s="371"/>
      <c r="J18" s="371"/>
      <c r="K18" s="252"/>
    </row>
    <row r="19" spans="2:11" ht="15" customHeight="1">
      <c r="B19" s="255"/>
      <c r="C19" s="256"/>
      <c r="D19" s="256"/>
      <c r="E19" s="257" t="s">
        <v>646</v>
      </c>
      <c r="F19" s="371" t="s">
        <v>647</v>
      </c>
      <c r="G19" s="371"/>
      <c r="H19" s="371"/>
      <c r="I19" s="371"/>
      <c r="J19" s="371"/>
      <c r="K19" s="252"/>
    </row>
    <row r="20" spans="2:11" ht="15" customHeight="1">
      <c r="B20" s="255"/>
      <c r="C20" s="256"/>
      <c r="D20" s="256"/>
      <c r="E20" s="257" t="s">
        <v>648</v>
      </c>
      <c r="F20" s="371" t="s">
        <v>649</v>
      </c>
      <c r="G20" s="371"/>
      <c r="H20" s="371"/>
      <c r="I20" s="371"/>
      <c r="J20" s="371"/>
      <c r="K20" s="252"/>
    </row>
    <row r="21" spans="2:11" ht="15" customHeight="1">
      <c r="B21" s="255"/>
      <c r="C21" s="256"/>
      <c r="D21" s="256"/>
      <c r="E21" s="257" t="s">
        <v>650</v>
      </c>
      <c r="F21" s="371" t="s">
        <v>651</v>
      </c>
      <c r="G21" s="371"/>
      <c r="H21" s="371"/>
      <c r="I21" s="371"/>
      <c r="J21" s="371"/>
      <c r="K21" s="252"/>
    </row>
    <row r="22" spans="2:11" ht="12.75" customHeight="1">
      <c r="B22" s="255"/>
      <c r="C22" s="256"/>
      <c r="D22" s="256"/>
      <c r="E22" s="256"/>
      <c r="F22" s="256"/>
      <c r="G22" s="256"/>
      <c r="H22" s="256"/>
      <c r="I22" s="256"/>
      <c r="J22" s="256"/>
      <c r="K22" s="252"/>
    </row>
    <row r="23" spans="2:11" ht="15" customHeight="1">
      <c r="B23" s="255"/>
      <c r="C23" s="371" t="s">
        <v>652</v>
      </c>
      <c r="D23" s="371"/>
      <c r="E23" s="371"/>
      <c r="F23" s="371"/>
      <c r="G23" s="371"/>
      <c r="H23" s="371"/>
      <c r="I23" s="371"/>
      <c r="J23" s="371"/>
      <c r="K23" s="252"/>
    </row>
    <row r="24" spans="2:11" ht="15" customHeight="1">
      <c r="B24" s="255"/>
      <c r="C24" s="371" t="s">
        <v>653</v>
      </c>
      <c r="D24" s="371"/>
      <c r="E24" s="371"/>
      <c r="F24" s="371"/>
      <c r="G24" s="371"/>
      <c r="H24" s="371"/>
      <c r="I24" s="371"/>
      <c r="J24" s="371"/>
      <c r="K24" s="252"/>
    </row>
    <row r="25" spans="2:11" ht="15" customHeight="1">
      <c r="B25" s="255"/>
      <c r="C25" s="254"/>
      <c r="D25" s="371" t="s">
        <v>654</v>
      </c>
      <c r="E25" s="371"/>
      <c r="F25" s="371"/>
      <c r="G25" s="371"/>
      <c r="H25" s="371"/>
      <c r="I25" s="371"/>
      <c r="J25" s="371"/>
      <c r="K25" s="252"/>
    </row>
    <row r="26" spans="2:11" ht="15" customHeight="1">
      <c r="B26" s="255"/>
      <c r="C26" s="256"/>
      <c r="D26" s="371" t="s">
        <v>655</v>
      </c>
      <c r="E26" s="371"/>
      <c r="F26" s="371"/>
      <c r="G26" s="371"/>
      <c r="H26" s="371"/>
      <c r="I26" s="371"/>
      <c r="J26" s="371"/>
      <c r="K26" s="252"/>
    </row>
    <row r="27" spans="2:11" ht="12.75" customHeight="1">
      <c r="B27" s="255"/>
      <c r="C27" s="256"/>
      <c r="D27" s="256"/>
      <c r="E27" s="256"/>
      <c r="F27" s="256"/>
      <c r="G27" s="256"/>
      <c r="H27" s="256"/>
      <c r="I27" s="256"/>
      <c r="J27" s="256"/>
      <c r="K27" s="252"/>
    </row>
    <row r="28" spans="2:11" ht="15" customHeight="1">
      <c r="B28" s="255"/>
      <c r="C28" s="256"/>
      <c r="D28" s="371" t="s">
        <v>656</v>
      </c>
      <c r="E28" s="371"/>
      <c r="F28" s="371"/>
      <c r="G28" s="371"/>
      <c r="H28" s="371"/>
      <c r="I28" s="371"/>
      <c r="J28" s="371"/>
      <c r="K28" s="252"/>
    </row>
    <row r="29" spans="2:11" ht="15" customHeight="1">
      <c r="B29" s="255"/>
      <c r="C29" s="256"/>
      <c r="D29" s="371" t="s">
        <v>657</v>
      </c>
      <c r="E29" s="371"/>
      <c r="F29" s="371"/>
      <c r="G29" s="371"/>
      <c r="H29" s="371"/>
      <c r="I29" s="371"/>
      <c r="J29" s="371"/>
      <c r="K29" s="252"/>
    </row>
    <row r="30" spans="2:11" ht="12.75" customHeight="1">
      <c r="B30" s="255"/>
      <c r="C30" s="256"/>
      <c r="D30" s="256"/>
      <c r="E30" s="256"/>
      <c r="F30" s="256"/>
      <c r="G30" s="256"/>
      <c r="H30" s="256"/>
      <c r="I30" s="256"/>
      <c r="J30" s="256"/>
      <c r="K30" s="252"/>
    </row>
    <row r="31" spans="2:11" ht="15" customHeight="1">
      <c r="B31" s="255"/>
      <c r="C31" s="256"/>
      <c r="D31" s="371" t="s">
        <v>658</v>
      </c>
      <c r="E31" s="371"/>
      <c r="F31" s="371"/>
      <c r="G31" s="371"/>
      <c r="H31" s="371"/>
      <c r="I31" s="371"/>
      <c r="J31" s="371"/>
      <c r="K31" s="252"/>
    </row>
    <row r="32" spans="2:11" ht="15" customHeight="1">
      <c r="B32" s="255"/>
      <c r="C32" s="256"/>
      <c r="D32" s="371" t="s">
        <v>659</v>
      </c>
      <c r="E32" s="371"/>
      <c r="F32" s="371"/>
      <c r="G32" s="371"/>
      <c r="H32" s="371"/>
      <c r="I32" s="371"/>
      <c r="J32" s="371"/>
      <c r="K32" s="252"/>
    </row>
    <row r="33" spans="2:11" ht="15" customHeight="1">
      <c r="B33" s="255"/>
      <c r="C33" s="256"/>
      <c r="D33" s="371" t="s">
        <v>660</v>
      </c>
      <c r="E33" s="371"/>
      <c r="F33" s="371"/>
      <c r="G33" s="371"/>
      <c r="H33" s="371"/>
      <c r="I33" s="371"/>
      <c r="J33" s="371"/>
      <c r="K33" s="252"/>
    </row>
    <row r="34" spans="2:11" ht="15" customHeight="1">
      <c r="B34" s="255"/>
      <c r="C34" s="256"/>
      <c r="D34" s="254"/>
      <c r="E34" s="258" t="s">
        <v>115</v>
      </c>
      <c r="F34" s="254"/>
      <c r="G34" s="371" t="s">
        <v>661</v>
      </c>
      <c r="H34" s="371"/>
      <c r="I34" s="371"/>
      <c r="J34" s="371"/>
      <c r="K34" s="252"/>
    </row>
    <row r="35" spans="2:11" ht="30.75" customHeight="1">
      <c r="B35" s="255"/>
      <c r="C35" s="256"/>
      <c r="D35" s="254"/>
      <c r="E35" s="258" t="s">
        <v>662</v>
      </c>
      <c r="F35" s="254"/>
      <c r="G35" s="371" t="s">
        <v>663</v>
      </c>
      <c r="H35" s="371"/>
      <c r="I35" s="371"/>
      <c r="J35" s="371"/>
      <c r="K35" s="252"/>
    </row>
    <row r="36" spans="2:11" ht="15" customHeight="1">
      <c r="B36" s="255"/>
      <c r="C36" s="256"/>
      <c r="D36" s="254"/>
      <c r="E36" s="258" t="s">
        <v>61</v>
      </c>
      <c r="F36" s="254"/>
      <c r="G36" s="371" t="s">
        <v>664</v>
      </c>
      <c r="H36" s="371"/>
      <c r="I36" s="371"/>
      <c r="J36" s="371"/>
      <c r="K36" s="252"/>
    </row>
    <row r="37" spans="2:11" ht="15" customHeight="1">
      <c r="B37" s="255"/>
      <c r="C37" s="256"/>
      <c r="D37" s="254"/>
      <c r="E37" s="258" t="s">
        <v>116</v>
      </c>
      <c r="F37" s="254"/>
      <c r="G37" s="371" t="s">
        <v>665</v>
      </c>
      <c r="H37" s="371"/>
      <c r="I37" s="371"/>
      <c r="J37" s="371"/>
      <c r="K37" s="252"/>
    </row>
    <row r="38" spans="2:11" ht="15" customHeight="1">
      <c r="B38" s="255"/>
      <c r="C38" s="256"/>
      <c r="D38" s="254"/>
      <c r="E38" s="258" t="s">
        <v>117</v>
      </c>
      <c r="F38" s="254"/>
      <c r="G38" s="371" t="s">
        <v>666</v>
      </c>
      <c r="H38" s="371"/>
      <c r="I38" s="371"/>
      <c r="J38" s="371"/>
      <c r="K38" s="252"/>
    </row>
    <row r="39" spans="2:11" ht="15" customHeight="1">
      <c r="B39" s="255"/>
      <c r="C39" s="256"/>
      <c r="D39" s="254"/>
      <c r="E39" s="258" t="s">
        <v>118</v>
      </c>
      <c r="F39" s="254"/>
      <c r="G39" s="371" t="s">
        <v>667</v>
      </c>
      <c r="H39" s="371"/>
      <c r="I39" s="371"/>
      <c r="J39" s="371"/>
      <c r="K39" s="252"/>
    </row>
    <row r="40" spans="2:11" ht="15" customHeight="1">
      <c r="B40" s="255"/>
      <c r="C40" s="256"/>
      <c r="D40" s="254"/>
      <c r="E40" s="258" t="s">
        <v>668</v>
      </c>
      <c r="F40" s="254"/>
      <c r="G40" s="371" t="s">
        <v>669</v>
      </c>
      <c r="H40" s="371"/>
      <c r="I40" s="371"/>
      <c r="J40" s="371"/>
      <c r="K40" s="252"/>
    </row>
    <row r="41" spans="2:11" ht="15" customHeight="1">
      <c r="B41" s="255"/>
      <c r="C41" s="256"/>
      <c r="D41" s="254"/>
      <c r="E41" s="258"/>
      <c r="F41" s="254"/>
      <c r="G41" s="371" t="s">
        <v>670</v>
      </c>
      <c r="H41" s="371"/>
      <c r="I41" s="371"/>
      <c r="J41" s="371"/>
      <c r="K41" s="252"/>
    </row>
    <row r="42" spans="2:11" ht="15" customHeight="1">
      <c r="B42" s="255"/>
      <c r="C42" s="256"/>
      <c r="D42" s="254"/>
      <c r="E42" s="258" t="s">
        <v>671</v>
      </c>
      <c r="F42" s="254"/>
      <c r="G42" s="371" t="s">
        <v>672</v>
      </c>
      <c r="H42" s="371"/>
      <c r="I42" s="371"/>
      <c r="J42" s="371"/>
      <c r="K42" s="252"/>
    </row>
    <row r="43" spans="2:11" ht="15" customHeight="1">
      <c r="B43" s="255"/>
      <c r="C43" s="256"/>
      <c r="D43" s="254"/>
      <c r="E43" s="258" t="s">
        <v>120</v>
      </c>
      <c r="F43" s="254"/>
      <c r="G43" s="371" t="s">
        <v>673</v>
      </c>
      <c r="H43" s="371"/>
      <c r="I43" s="371"/>
      <c r="J43" s="371"/>
      <c r="K43" s="252"/>
    </row>
    <row r="44" spans="2:11" ht="12.75" customHeight="1">
      <c r="B44" s="255"/>
      <c r="C44" s="256"/>
      <c r="D44" s="254"/>
      <c r="E44" s="254"/>
      <c r="F44" s="254"/>
      <c r="G44" s="254"/>
      <c r="H44" s="254"/>
      <c r="I44" s="254"/>
      <c r="J44" s="254"/>
      <c r="K44" s="252"/>
    </row>
    <row r="45" spans="2:11" ht="15" customHeight="1">
      <c r="B45" s="255"/>
      <c r="C45" s="256"/>
      <c r="D45" s="371" t="s">
        <v>674</v>
      </c>
      <c r="E45" s="371"/>
      <c r="F45" s="371"/>
      <c r="G45" s="371"/>
      <c r="H45" s="371"/>
      <c r="I45" s="371"/>
      <c r="J45" s="371"/>
      <c r="K45" s="252"/>
    </row>
    <row r="46" spans="2:11" ht="15" customHeight="1">
      <c r="B46" s="255"/>
      <c r="C46" s="256"/>
      <c r="D46" s="256"/>
      <c r="E46" s="371" t="s">
        <v>675</v>
      </c>
      <c r="F46" s="371"/>
      <c r="G46" s="371"/>
      <c r="H46" s="371"/>
      <c r="I46" s="371"/>
      <c r="J46" s="371"/>
      <c r="K46" s="252"/>
    </row>
    <row r="47" spans="2:11" ht="15" customHeight="1">
      <c r="B47" s="255"/>
      <c r="C47" s="256"/>
      <c r="D47" s="256"/>
      <c r="E47" s="371" t="s">
        <v>676</v>
      </c>
      <c r="F47" s="371"/>
      <c r="G47" s="371"/>
      <c r="H47" s="371"/>
      <c r="I47" s="371"/>
      <c r="J47" s="371"/>
      <c r="K47" s="252"/>
    </row>
    <row r="48" spans="2:11" ht="15" customHeight="1">
      <c r="B48" s="255"/>
      <c r="C48" s="256"/>
      <c r="D48" s="256"/>
      <c r="E48" s="371" t="s">
        <v>677</v>
      </c>
      <c r="F48" s="371"/>
      <c r="G48" s="371"/>
      <c r="H48" s="371"/>
      <c r="I48" s="371"/>
      <c r="J48" s="371"/>
      <c r="K48" s="252"/>
    </row>
    <row r="49" spans="2:11" ht="15" customHeight="1">
      <c r="B49" s="255"/>
      <c r="C49" s="256"/>
      <c r="D49" s="371" t="s">
        <v>678</v>
      </c>
      <c r="E49" s="371"/>
      <c r="F49" s="371"/>
      <c r="G49" s="371"/>
      <c r="H49" s="371"/>
      <c r="I49" s="371"/>
      <c r="J49" s="371"/>
      <c r="K49" s="252"/>
    </row>
    <row r="50" spans="2:11" ht="25.5" customHeight="1">
      <c r="B50" s="251"/>
      <c r="C50" s="372" t="s">
        <v>679</v>
      </c>
      <c r="D50" s="372"/>
      <c r="E50" s="372"/>
      <c r="F50" s="372"/>
      <c r="G50" s="372"/>
      <c r="H50" s="372"/>
      <c r="I50" s="372"/>
      <c r="J50" s="372"/>
      <c r="K50" s="252"/>
    </row>
    <row r="51" spans="2:11" ht="5.25" customHeight="1">
      <c r="B51" s="251"/>
      <c r="C51" s="253"/>
      <c r="D51" s="253"/>
      <c r="E51" s="253"/>
      <c r="F51" s="253"/>
      <c r="G51" s="253"/>
      <c r="H51" s="253"/>
      <c r="I51" s="253"/>
      <c r="J51" s="253"/>
      <c r="K51" s="252"/>
    </row>
    <row r="52" spans="2:11" ht="15" customHeight="1">
      <c r="B52" s="251"/>
      <c r="C52" s="371" t="s">
        <v>680</v>
      </c>
      <c r="D52" s="371"/>
      <c r="E52" s="371"/>
      <c r="F52" s="371"/>
      <c r="G52" s="371"/>
      <c r="H52" s="371"/>
      <c r="I52" s="371"/>
      <c r="J52" s="371"/>
      <c r="K52" s="252"/>
    </row>
    <row r="53" spans="2:11" ht="15" customHeight="1">
      <c r="B53" s="251"/>
      <c r="C53" s="371" t="s">
        <v>681</v>
      </c>
      <c r="D53" s="371"/>
      <c r="E53" s="371"/>
      <c r="F53" s="371"/>
      <c r="G53" s="371"/>
      <c r="H53" s="371"/>
      <c r="I53" s="371"/>
      <c r="J53" s="371"/>
      <c r="K53" s="252"/>
    </row>
    <row r="54" spans="2:11" ht="12.75" customHeight="1">
      <c r="B54" s="251"/>
      <c r="C54" s="254"/>
      <c r="D54" s="254"/>
      <c r="E54" s="254"/>
      <c r="F54" s="254"/>
      <c r="G54" s="254"/>
      <c r="H54" s="254"/>
      <c r="I54" s="254"/>
      <c r="J54" s="254"/>
      <c r="K54" s="252"/>
    </row>
    <row r="55" spans="2:11" ht="15" customHeight="1">
      <c r="B55" s="251"/>
      <c r="C55" s="371" t="s">
        <v>682</v>
      </c>
      <c r="D55" s="371"/>
      <c r="E55" s="371"/>
      <c r="F55" s="371"/>
      <c r="G55" s="371"/>
      <c r="H55" s="371"/>
      <c r="I55" s="371"/>
      <c r="J55" s="371"/>
      <c r="K55" s="252"/>
    </row>
    <row r="56" spans="2:11" ht="15" customHeight="1">
      <c r="B56" s="251"/>
      <c r="C56" s="256"/>
      <c r="D56" s="371" t="s">
        <v>683</v>
      </c>
      <c r="E56" s="371"/>
      <c r="F56" s="371"/>
      <c r="G56" s="371"/>
      <c r="H56" s="371"/>
      <c r="I56" s="371"/>
      <c r="J56" s="371"/>
      <c r="K56" s="252"/>
    </row>
    <row r="57" spans="2:11" ht="15" customHeight="1">
      <c r="B57" s="251"/>
      <c r="C57" s="256"/>
      <c r="D57" s="371" t="s">
        <v>684</v>
      </c>
      <c r="E57" s="371"/>
      <c r="F57" s="371"/>
      <c r="G57" s="371"/>
      <c r="H57" s="371"/>
      <c r="I57" s="371"/>
      <c r="J57" s="371"/>
      <c r="K57" s="252"/>
    </row>
    <row r="58" spans="2:11" ht="15" customHeight="1">
      <c r="B58" s="251"/>
      <c r="C58" s="256"/>
      <c r="D58" s="371" t="s">
        <v>685</v>
      </c>
      <c r="E58" s="371"/>
      <c r="F58" s="371"/>
      <c r="G58" s="371"/>
      <c r="H58" s="371"/>
      <c r="I58" s="371"/>
      <c r="J58" s="371"/>
      <c r="K58" s="252"/>
    </row>
    <row r="59" spans="2:11" ht="15" customHeight="1">
      <c r="B59" s="251"/>
      <c r="C59" s="256"/>
      <c r="D59" s="371" t="s">
        <v>686</v>
      </c>
      <c r="E59" s="371"/>
      <c r="F59" s="371"/>
      <c r="G59" s="371"/>
      <c r="H59" s="371"/>
      <c r="I59" s="371"/>
      <c r="J59" s="371"/>
      <c r="K59" s="252"/>
    </row>
    <row r="60" spans="2:11" ht="15" customHeight="1">
      <c r="B60" s="251"/>
      <c r="C60" s="256"/>
      <c r="D60" s="370" t="s">
        <v>687</v>
      </c>
      <c r="E60" s="370"/>
      <c r="F60" s="370"/>
      <c r="G60" s="370"/>
      <c r="H60" s="370"/>
      <c r="I60" s="370"/>
      <c r="J60" s="370"/>
      <c r="K60" s="252"/>
    </row>
    <row r="61" spans="2:11" ht="15" customHeight="1">
      <c r="B61" s="251"/>
      <c r="C61" s="256"/>
      <c r="D61" s="371" t="s">
        <v>688</v>
      </c>
      <c r="E61" s="371"/>
      <c r="F61" s="371"/>
      <c r="G61" s="371"/>
      <c r="H61" s="371"/>
      <c r="I61" s="371"/>
      <c r="J61" s="371"/>
      <c r="K61" s="252"/>
    </row>
    <row r="62" spans="2:11" ht="12.75" customHeight="1">
      <c r="B62" s="251"/>
      <c r="C62" s="256"/>
      <c r="D62" s="256"/>
      <c r="E62" s="259"/>
      <c r="F62" s="256"/>
      <c r="G62" s="256"/>
      <c r="H62" s="256"/>
      <c r="I62" s="256"/>
      <c r="J62" s="256"/>
      <c r="K62" s="252"/>
    </row>
    <row r="63" spans="2:11" ht="15" customHeight="1">
      <c r="B63" s="251"/>
      <c r="C63" s="256"/>
      <c r="D63" s="371" t="s">
        <v>689</v>
      </c>
      <c r="E63" s="371"/>
      <c r="F63" s="371"/>
      <c r="G63" s="371"/>
      <c r="H63" s="371"/>
      <c r="I63" s="371"/>
      <c r="J63" s="371"/>
      <c r="K63" s="252"/>
    </row>
    <row r="64" spans="2:11" ht="15" customHeight="1">
      <c r="B64" s="251"/>
      <c r="C64" s="256"/>
      <c r="D64" s="370" t="s">
        <v>690</v>
      </c>
      <c r="E64" s="370"/>
      <c r="F64" s="370"/>
      <c r="G64" s="370"/>
      <c r="H64" s="370"/>
      <c r="I64" s="370"/>
      <c r="J64" s="370"/>
      <c r="K64" s="252"/>
    </row>
    <row r="65" spans="2:11" ht="15" customHeight="1">
      <c r="B65" s="251"/>
      <c r="C65" s="256"/>
      <c r="D65" s="371" t="s">
        <v>691</v>
      </c>
      <c r="E65" s="371"/>
      <c r="F65" s="371"/>
      <c r="G65" s="371"/>
      <c r="H65" s="371"/>
      <c r="I65" s="371"/>
      <c r="J65" s="371"/>
      <c r="K65" s="252"/>
    </row>
    <row r="66" spans="2:11" ht="15" customHeight="1">
      <c r="B66" s="251"/>
      <c r="C66" s="256"/>
      <c r="D66" s="371" t="s">
        <v>692</v>
      </c>
      <c r="E66" s="371"/>
      <c r="F66" s="371"/>
      <c r="G66" s="371"/>
      <c r="H66" s="371"/>
      <c r="I66" s="371"/>
      <c r="J66" s="371"/>
      <c r="K66" s="252"/>
    </row>
    <row r="67" spans="2:11" ht="15" customHeight="1">
      <c r="B67" s="251"/>
      <c r="C67" s="256"/>
      <c r="D67" s="371" t="s">
        <v>693</v>
      </c>
      <c r="E67" s="371"/>
      <c r="F67" s="371"/>
      <c r="G67" s="371"/>
      <c r="H67" s="371"/>
      <c r="I67" s="371"/>
      <c r="J67" s="371"/>
      <c r="K67" s="252"/>
    </row>
    <row r="68" spans="2:11" ht="15" customHeight="1">
      <c r="B68" s="251"/>
      <c r="C68" s="256"/>
      <c r="D68" s="371" t="s">
        <v>694</v>
      </c>
      <c r="E68" s="371"/>
      <c r="F68" s="371"/>
      <c r="G68" s="371"/>
      <c r="H68" s="371"/>
      <c r="I68" s="371"/>
      <c r="J68" s="371"/>
      <c r="K68" s="252"/>
    </row>
    <row r="69" spans="2:11" ht="12.75" customHeight="1">
      <c r="B69" s="260"/>
      <c r="C69" s="261"/>
      <c r="D69" s="261"/>
      <c r="E69" s="261"/>
      <c r="F69" s="261"/>
      <c r="G69" s="261"/>
      <c r="H69" s="261"/>
      <c r="I69" s="261"/>
      <c r="J69" s="261"/>
      <c r="K69" s="262"/>
    </row>
    <row r="70" spans="2:11" ht="18.75" customHeight="1">
      <c r="B70" s="263"/>
      <c r="C70" s="263"/>
      <c r="D70" s="263"/>
      <c r="E70" s="263"/>
      <c r="F70" s="263"/>
      <c r="G70" s="263"/>
      <c r="H70" s="263"/>
      <c r="I70" s="263"/>
      <c r="J70" s="263"/>
      <c r="K70" s="264"/>
    </row>
    <row r="71" spans="2:11" ht="18.75" customHeight="1">
      <c r="B71" s="264"/>
      <c r="C71" s="264"/>
      <c r="D71" s="264"/>
      <c r="E71" s="264"/>
      <c r="F71" s="264"/>
      <c r="G71" s="264"/>
      <c r="H71" s="264"/>
      <c r="I71" s="264"/>
      <c r="J71" s="264"/>
      <c r="K71" s="264"/>
    </row>
    <row r="72" spans="2:11" ht="7.5" customHeight="1">
      <c r="B72" s="265"/>
      <c r="C72" s="266"/>
      <c r="D72" s="266"/>
      <c r="E72" s="266"/>
      <c r="F72" s="266"/>
      <c r="G72" s="266"/>
      <c r="H72" s="266"/>
      <c r="I72" s="266"/>
      <c r="J72" s="266"/>
      <c r="K72" s="267"/>
    </row>
    <row r="73" spans="2:11" ht="45" customHeight="1">
      <c r="B73" s="268"/>
      <c r="C73" s="369" t="s">
        <v>90</v>
      </c>
      <c r="D73" s="369"/>
      <c r="E73" s="369"/>
      <c r="F73" s="369"/>
      <c r="G73" s="369"/>
      <c r="H73" s="369"/>
      <c r="I73" s="369"/>
      <c r="J73" s="369"/>
      <c r="K73" s="269"/>
    </row>
    <row r="74" spans="2:11" ht="17.25" customHeight="1">
      <c r="B74" s="268"/>
      <c r="C74" s="270" t="s">
        <v>695</v>
      </c>
      <c r="D74" s="270"/>
      <c r="E74" s="270"/>
      <c r="F74" s="270" t="s">
        <v>696</v>
      </c>
      <c r="G74" s="271"/>
      <c r="H74" s="270" t="s">
        <v>116</v>
      </c>
      <c r="I74" s="270" t="s">
        <v>65</v>
      </c>
      <c r="J74" s="270" t="s">
        <v>697</v>
      </c>
      <c r="K74" s="269"/>
    </row>
    <row r="75" spans="2:11" ht="17.25" customHeight="1">
      <c r="B75" s="268"/>
      <c r="C75" s="272" t="s">
        <v>698</v>
      </c>
      <c r="D75" s="272"/>
      <c r="E75" s="272"/>
      <c r="F75" s="273" t="s">
        <v>699</v>
      </c>
      <c r="G75" s="274"/>
      <c r="H75" s="272"/>
      <c r="I75" s="272"/>
      <c r="J75" s="272" t="s">
        <v>700</v>
      </c>
      <c r="K75" s="269"/>
    </row>
    <row r="76" spans="2:11" ht="5.25" customHeight="1">
      <c r="B76" s="268"/>
      <c r="C76" s="275"/>
      <c r="D76" s="275"/>
      <c r="E76" s="275"/>
      <c r="F76" s="275"/>
      <c r="G76" s="276"/>
      <c r="H76" s="275"/>
      <c r="I76" s="275"/>
      <c r="J76" s="275"/>
      <c r="K76" s="269"/>
    </row>
    <row r="77" spans="2:11" ht="15" customHeight="1">
      <c r="B77" s="268"/>
      <c r="C77" s="258" t="s">
        <v>61</v>
      </c>
      <c r="D77" s="275"/>
      <c r="E77" s="275"/>
      <c r="F77" s="277" t="s">
        <v>701</v>
      </c>
      <c r="G77" s="276"/>
      <c r="H77" s="258" t="s">
        <v>702</v>
      </c>
      <c r="I77" s="258" t="s">
        <v>703</v>
      </c>
      <c r="J77" s="258">
        <v>20</v>
      </c>
      <c r="K77" s="269"/>
    </row>
    <row r="78" spans="2:11" ht="15" customHeight="1">
      <c r="B78" s="268"/>
      <c r="C78" s="258" t="s">
        <v>704</v>
      </c>
      <c r="D78" s="258"/>
      <c r="E78" s="258"/>
      <c r="F78" s="277" t="s">
        <v>701</v>
      </c>
      <c r="G78" s="276"/>
      <c r="H78" s="258" t="s">
        <v>705</v>
      </c>
      <c r="I78" s="258" t="s">
        <v>703</v>
      </c>
      <c r="J78" s="258">
        <v>120</v>
      </c>
      <c r="K78" s="269"/>
    </row>
    <row r="79" spans="2:11" ht="15" customHeight="1">
      <c r="B79" s="278"/>
      <c r="C79" s="258" t="s">
        <v>706</v>
      </c>
      <c r="D79" s="258"/>
      <c r="E79" s="258"/>
      <c r="F79" s="277" t="s">
        <v>707</v>
      </c>
      <c r="G79" s="276"/>
      <c r="H79" s="258" t="s">
        <v>708</v>
      </c>
      <c r="I79" s="258" t="s">
        <v>703</v>
      </c>
      <c r="J79" s="258">
        <v>50</v>
      </c>
      <c r="K79" s="269"/>
    </row>
    <row r="80" spans="2:11" ht="15" customHeight="1">
      <c r="B80" s="278"/>
      <c r="C80" s="258" t="s">
        <v>709</v>
      </c>
      <c r="D80" s="258"/>
      <c r="E80" s="258"/>
      <c r="F80" s="277" t="s">
        <v>701</v>
      </c>
      <c r="G80" s="276"/>
      <c r="H80" s="258" t="s">
        <v>710</v>
      </c>
      <c r="I80" s="258" t="s">
        <v>711</v>
      </c>
      <c r="J80" s="258"/>
      <c r="K80" s="269"/>
    </row>
    <row r="81" spans="2:11" ht="15" customHeight="1">
      <c r="B81" s="278"/>
      <c r="C81" s="279" t="s">
        <v>712</v>
      </c>
      <c r="D81" s="279"/>
      <c r="E81" s="279"/>
      <c r="F81" s="280" t="s">
        <v>707</v>
      </c>
      <c r="G81" s="279"/>
      <c r="H81" s="279" t="s">
        <v>713</v>
      </c>
      <c r="I81" s="279" t="s">
        <v>703</v>
      </c>
      <c r="J81" s="279">
        <v>15</v>
      </c>
      <c r="K81" s="269"/>
    </row>
    <row r="82" spans="2:11" ht="15" customHeight="1">
      <c r="B82" s="278"/>
      <c r="C82" s="279" t="s">
        <v>714</v>
      </c>
      <c r="D82" s="279"/>
      <c r="E82" s="279"/>
      <c r="F82" s="280" t="s">
        <v>707</v>
      </c>
      <c r="G82" s="279"/>
      <c r="H82" s="279" t="s">
        <v>715</v>
      </c>
      <c r="I82" s="279" t="s">
        <v>703</v>
      </c>
      <c r="J82" s="279">
        <v>15</v>
      </c>
      <c r="K82" s="269"/>
    </row>
    <row r="83" spans="2:11" ht="15" customHeight="1">
      <c r="B83" s="278"/>
      <c r="C83" s="279" t="s">
        <v>716</v>
      </c>
      <c r="D83" s="279"/>
      <c r="E83" s="279"/>
      <c r="F83" s="280" t="s">
        <v>707</v>
      </c>
      <c r="G83" s="279"/>
      <c r="H83" s="279" t="s">
        <v>717</v>
      </c>
      <c r="I83" s="279" t="s">
        <v>703</v>
      </c>
      <c r="J83" s="279">
        <v>20</v>
      </c>
      <c r="K83" s="269"/>
    </row>
    <row r="84" spans="2:11" ht="15" customHeight="1">
      <c r="B84" s="278"/>
      <c r="C84" s="279" t="s">
        <v>718</v>
      </c>
      <c r="D84" s="279"/>
      <c r="E84" s="279"/>
      <c r="F84" s="280" t="s">
        <v>707</v>
      </c>
      <c r="G84" s="279"/>
      <c r="H84" s="279" t="s">
        <v>719</v>
      </c>
      <c r="I84" s="279" t="s">
        <v>703</v>
      </c>
      <c r="J84" s="279">
        <v>20</v>
      </c>
      <c r="K84" s="269"/>
    </row>
    <row r="85" spans="2:11" ht="15" customHeight="1">
      <c r="B85" s="278"/>
      <c r="C85" s="258" t="s">
        <v>720</v>
      </c>
      <c r="D85" s="258"/>
      <c r="E85" s="258"/>
      <c r="F85" s="277" t="s">
        <v>707</v>
      </c>
      <c r="G85" s="276"/>
      <c r="H85" s="258" t="s">
        <v>721</v>
      </c>
      <c r="I85" s="258" t="s">
        <v>703</v>
      </c>
      <c r="J85" s="258">
        <v>50</v>
      </c>
      <c r="K85" s="269"/>
    </row>
    <row r="86" spans="2:11" ht="15" customHeight="1">
      <c r="B86" s="278"/>
      <c r="C86" s="258" t="s">
        <v>722</v>
      </c>
      <c r="D86" s="258"/>
      <c r="E86" s="258"/>
      <c r="F86" s="277" t="s">
        <v>707</v>
      </c>
      <c r="G86" s="276"/>
      <c r="H86" s="258" t="s">
        <v>723</v>
      </c>
      <c r="I86" s="258" t="s">
        <v>703</v>
      </c>
      <c r="J86" s="258">
        <v>20</v>
      </c>
      <c r="K86" s="269"/>
    </row>
    <row r="87" spans="2:11" ht="15" customHeight="1">
      <c r="B87" s="278"/>
      <c r="C87" s="258" t="s">
        <v>724</v>
      </c>
      <c r="D87" s="258"/>
      <c r="E87" s="258"/>
      <c r="F87" s="277" t="s">
        <v>707</v>
      </c>
      <c r="G87" s="276"/>
      <c r="H87" s="258" t="s">
        <v>725</v>
      </c>
      <c r="I87" s="258" t="s">
        <v>703</v>
      </c>
      <c r="J87" s="258">
        <v>20</v>
      </c>
      <c r="K87" s="269"/>
    </row>
    <row r="88" spans="2:11" ht="15" customHeight="1">
      <c r="B88" s="278"/>
      <c r="C88" s="258" t="s">
        <v>726</v>
      </c>
      <c r="D88" s="258"/>
      <c r="E88" s="258"/>
      <c r="F88" s="277" t="s">
        <v>707</v>
      </c>
      <c r="G88" s="276"/>
      <c r="H88" s="258" t="s">
        <v>727</v>
      </c>
      <c r="I88" s="258" t="s">
        <v>703</v>
      </c>
      <c r="J88" s="258">
        <v>50</v>
      </c>
      <c r="K88" s="269"/>
    </row>
    <row r="89" spans="2:11" ht="15" customHeight="1">
      <c r="B89" s="278"/>
      <c r="C89" s="258" t="s">
        <v>728</v>
      </c>
      <c r="D89" s="258"/>
      <c r="E89" s="258"/>
      <c r="F89" s="277" t="s">
        <v>707</v>
      </c>
      <c r="G89" s="276"/>
      <c r="H89" s="258" t="s">
        <v>728</v>
      </c>
      <c r="I89" s="258" t="s">
        <v>703</v>
      </c>
      <c r="J89" s="258">
        <v>50</v>
      </c>
      <c r="K89" s="269"/>
    </row>
    <row r="90" spans="2:11" ht="15" customHeight="1">
      <c r="B90" s="278"/>
      <c r="C90" s="258" t="s">
        <v>121</v>
      </c>
      <c r="D90" s="258"/>
      <c r="E90" s="258"/>
      <c r="F90" s="277" t="s">
        <v>707</v>
      </c>
      <c r="G90" s="276"/>
      <c r="H90" s="258" t="s">
        <v>729</v>
      </c>
      <c r="I90" s="258" t="s">
        <v>703</v>
      </c>
      <c r="J90" s="258">
        <v>255</v>
      </c>
      <c r="K90" s="269"/>
    </row>
    <row r="91" spans="2:11" ht="15" customHeight="1">
      <c r="B91" s="278"/>
      <c r="C91" s="258" t="s">
        <v>730</v>
      </c>
      <c r="D91" s="258"/>
      <c r="E91" s="258"/>
      <c r="F91" s="277" t="s">
        <v>701</v>
      </c>
      <c r="G91" s="276"/>
      <c r="H91" s="258" t="s">
        <v>731</v>
      </c>
      <c r="I91" s="258" t="s">
        <v>732</v>
      </c>
      <c r="J91" s="258"/>
      <c r="K91" s="269"/>
    </row>
    <row r="92" spans="2:11" ht="15" customHeight="1">
      <c r="B92" s="278"/>
      <c r="C92" s="258" t="s">
        <v>733</v>
      </c>
      <c r="D92" s="258"/>
      <c r="E92" s="258"/>
      <c r="F92" s="277" t="s">
        <v>701</v>
      </c>
      <c r="G92" s="276"/>
      <c r="H92" s="258" t="s">
        <v>734</v>
      </c>
      <c r="I92" s="258" t="s">
        <v>735</v>
      </c>
      <c r="J92" s="258"/>
      <c r="K92" s="269"/>
    </row>
    <row r="93" spans="2:11" ht="15" customHeight="1">
      <c r="B93" s="278"/>
      <c r="C93" s="258" t="s">
        <v>736</v>
      </c>
      <c r="D93" s="258"/>
      <c r="E93" s="258"/>
      <c r="F93" s="277" t="s">
        <v>701</v>
      </c>
      <c r="G93" s="276"/>
      <c r="H93" s="258" t="s">
        <v>736</v>
      </c>
      <c r="I93" s="258" t="s">
        <v>735</v>
      </c>
      <c r="J93" s="258"/>
      <c r="K93" s="269"/>
    </row>
    <row r="94" spans="2:11" ht="15" customHeight="1">
      <c r="B94" s="278"/>
      <c r="C94" s="258" t="s">
        <v>46</v>
      </c>
      <c r="D94" s="258"/>
      <c r="E94" s="258"/>
      <c r="F94" s="277" t="s">
        <v>701</v>
      </c>
      <c r="G94" s="276"/>
      <c r="H94" s="258" t="s">
        <v>737</v>
      </c>
      <c r="I94" s="258" t="s">
        <v>735</v>
      </c>
      <c r="J94" s="258"/>
      <c r="K94" s="269"/>
    </row>
    <row r="95" spans="2:11" ht="15" customHeight="1">
      <c r="B95" s="278"/>
      <c r="C95" s="258" t="s">
        <v>56</v>
      </c>
      <c r="D95" s="258"/>
      <c r="E95" s="258"/>
      <c r="F95" s="277" t="s">
        <v>701</v>
      </c>
      <c r="G95" s="276"/>
      <c r="H95" s="258" t="s">
        <v>738</v>
      </c>
      <c r="I95" s="258" t="s">
        <v>735</v>
      </c>
      <c r="J95" s="258"/>
      <c r="K95" s="269"/>
    </row>
    <row r="96" spans="2:11" ht="15" customHeight="1">
      <c r="B96" s="281"/>
      <c r="C96" s="282"/>
      <c r="D96" s="282"/>
      <c r="E96" s="282"/>
      <c r="F96" s="282"/>
      <c r="G96" s="282"/>
      <c r="H96" s="282"/>
      <c r="I96" s="282"/>
      <c r="J96" s="282"/>
      <c r="K96" s="283"/>
    </row>
    <row r="97" spans="2:11" ht="18.75" customHeight="1">
      <c r="B97" s="284"/>
      <c r="C97" s="285"/>
      <c r="D97" s="285"/>
      <c r="E97" s="285"/>
      <c r="F97" s="285"/>
      <c r="G97" s="285"/>
      <c r="H97" s="285"/>
      <c r="I97" s="285"/>
      <c r="J97" s="285"/>
      <c r="K97" s="284"/>
    </row>
    <row r="98" spans="2:11" ht="18.75" customHeight="1">
      <c r="B98" s="264"/>
      <c r="C98" s="264"/>
      <c r="D98" s="264"/>
      <c r="E98" s="264"/>
      <c r="F98" s="264"/>
      <c r="G98" s="264"/>
      <c r="H98" s="264"/>
      <c r="I98" s="264"/>
      <c r="J98" s="264"/>
      <c r="K98" s="264"/>
    </row>
    <row r="99" spans="2:11" ht="7.5" customHeight="1">
      <c r="B99" s="265"/>
      <c r="C99" s="266"/>
      <c r="D99" s="266"/>
      <c r="E99" s="266"/>
      <c r="F99" s="266"/>
      <c r="G99" s="266"/>
      <c r="H99" s="266"/>
      <c r="I99" s="266"/>
      <c r="J99" s="266"/>
      <c r="K99" s="267"/>
    </row>
    <row r="100" spans="2:11" ht="45" customHeight="1">
      <c r="B100" s="268"/>
      <c r="C100" s="369" t="s">
        <v>739</v>
      </c>
      <c r="D100" s="369"/>
      <c r="E100" s="369"/>
      <c r="F100" s="369"/>
      <c r="G100" s="369"/>
      <c r="H100" s="369"/>
      <c r="I100" s="369"/>
      <c r="J100" s="369"/>
      <c r="K100" s="269"/>
    </row>
    <row r="101" spans="2:11" ht="17.25" customHeight="1">
      <c r="B101" s="268"/>
      <c r="C101" s="270" t="s">
        <v>695</v>
      </c>
      <c r="D101" s="270"/>
      <c r="E101" s="270"/>
      <c r="F101" s="270" t="s">
        <v>696</v>
      </c>
      <c r="G101" s="271"/>
      <c r="H101" s="270" t="s">
        <v>116</v>
      </c>
      <c r="I101" s="270" t="s">
        <v>65</v>
      </c>
      <c r="J101" s="270" t="s">
        <v>697</v>
      </c>
      <c r="K101" s="269"/>
    </row>
    <row r="102" spans="2:11" ht="17.25" customHeight="1">
      <c r="B102" s="268"/>
      <c r="C102" s="272" t="s">
        <v>698</v>
      </c>
      <c r="D102" s="272"/>
      <c r="E102" s="272"/>
      <c r="F102" s="273" t="s">
        <v>699</v>
      </c>
      <c r="G102" s="274"/>
      <c r="H102" s="272"/>
      <c r="I102" s="272"/>
      <c r="J102" s="272" t="s">
        <v>700</v>
      </c>
      <c r="K102" s="269"/>
    </row>
    <row r="103" spans="2:11" ht="5.25" customHeight="1">
      <c r="B103" s="268"/>
      <c r="C103" s="270"/>
      <c r="D103" s="270"/>
      <c r="E103" s="270"/>
      <c r="F103" s="270"/>
      <c r="G103" s="286"/>
      <c r="H103" s="270"/>
      <c r="I103" s="270"/>
      <c r="J103" s="270"/>
      <c r="K103" s="269"/>
    </row>
    <row r="104" spans="2:11" ht="15" customHeight="1">
      <c r="B104" s="268"/>
      <c r="C104" s="258" t="s">
        <v>61</v>
      </c>
      <c r="D104" s="275"/>
      <c r="E104" s="275"/>
      <c r="F104" s="277" t="s">
        <v>701</v>
      </c>
      <c r="G104" s="286"/>
      <c r="H104" s="258" t="s">
        <v>740</v>
      </c>
      <c r="I104" s="258" t="s">
        <v>703</v>
      </c>
      <c r="J104" s="258">
        <v>20</v>
      </c>
      <c r="K104" s="269"/>
    </row>
    <row r="105" spans="2:11" ht="15" customHeight="1">
      <c r="B105" s="268"/>
      <c r="C105" s="258" t="s">
        <v>704</v>
      </c>
      <c r="D105" s="258"/>
      <c r="E105" s="258"/>
      <c r="F105" s="277" t="s">
        <v>701</v>
      </c>
      <c r="G105" s="258"/>
      <c r="H105" s="258" t="s">
        <v>740</v>
      </c>
      <c r="I105" s="258" t="s">
        <v>703</v>
      </c>
      <c r="J105" s="258">
        <v>120</v>
      </c>
      <c r="K105" s="269"/>
    </row>
    <row r="106" spans="2:11" ht="15" customHeight="1">
      <c r="B106" s="278"/>
      <c r="C106" s="258" t="s">
        <v>706</v>
      </c>
      <c r="D106" s="258"/>
      <c r="E106" s="258"/>
      <c r="F106" s="277" t="s">
        <v>707</v>
      </c>
      <c r="G106" s="258"/>
      <c r="H106" s="258" t="s">
        <v>740</v>
      </c>
      <c r="I106" s="258" t="s">
        <v>703</v>
      </c>
      <c r="J106" s="258">
        <v>50</v>
      </c>
      <c r="K106" s="269"/>
    </row>
    <row r="107" spans="2:11" ht="15" customHeight="1">
      <c r="B107" s="278"/>
      <c r="C107" s="258" t="s">
        <v>709</v>
      </c>
      <c r="D107" s="258"/>
      <c r="E107" s="258"/>
      <c r="F107" s="277" t="s">
        <v>701</v>
      </c>
      <c r="G107" s="258"/>
      <c r="H107" s="258" t="s">
        <v>740</v>
      </c>
      <c r="I107" s="258" t="s">
        <v>711</v>
      </c>
      <c r="J107" s="258"/>
      <c r="K107" s="269"/>
    </row>
    <row r="108" spans="2:11" ht="15" customHeight="1">
      <c r="B108" s="278"/>
      <c r="C108" s="258" t="s">
        <v>720</v>
      </c>
      <c r="D108" s="258"/>
      <c r="E108" s="258"/>
      <c r="F108" s="277" t="s">
        <v>707</v>
      </c>
      <c r="G108" s="258"/>
      <c r="H108" s="258" t="s">
        <v>740</v>
      </c>
      <c r="I108" s="258" t="s">
        <v>703</v>
      </c>
      <c r="J108" s="258">
        <v>50</v>
      </c>
      <c r="K108" s="269"/>
    </row>
    <row r="109" spans="2:11" ht="15" customHeight="1">
      <c r="B109" s="278"/>
      <c r="C109" s="258" t="s">
        <v>728</v>
      </c>
      <c r="D109" s="258"/>
      <c r="E109" s="258"/>
      <c r="F109" s="277" t="s">
        <v>707</v>
      </c>
      <c r="G109" s="258"/>
      <c r="H109" s="258" t="s">
        <v>740</v>
      </c>
      <c r="I109" s="258" t="s">
        <v>703</v>
      </c>
      <c r="J109" s="258">
        <v>50</v>
      </c>
      <c r="K109" s="269"/>
    </row>
    <row r="110" spans="2:11" ht="15" customHeight="1">
      <c r="B110" s="278"/>
      <c r="C110" s="258" t="s">
        <v>726</v>
      </c>
      <c r="D110" s="258"/>
      <c r="E110" s="258"/>
      <c r="F110" s="277" t="s">
        <v>707</v>
      </c>
      <c r="G110" s="258"/>
      <c r="H110" s="258" t="s">
        <v>740</v>
      </c>
      <c r="I110" s="258" t="s">
        <v>703</v>
      </c>
      <c r="J110" s="258">
        <v>50</v>
      </c>
      <c r="K110" s="269"/>
    </row>
    <row r="111" spans="2:11" ht="15" customHeight="1">
      <c r="B111" s="278"/>
      <c r="C111" s="258" t="s">
        <v>61</v>
      </c>
      <c r="D111" s="258"/>
      <c r="E111" s="258"/>
      <c r="F111" s="277" t="s">
        <v>701</v>
      </c>
      <c r="G111" s="258"/>
      <c r="H111" s="258" t="s">
        <v>741</v>
      </c>
      <c r="I111" s="258" t="s">
        <v>703</v>
      </c>
      <c r="J111" s="258">
        <v>20</v>
      </c>
      <c r="K111" s="269"/>
    </row>
    <row r="112" spans="2:11" ht="15" customHeight="1">
      <c r="B112" s="278"/>
      <c r="C112" s="258" t="s">
        <v>742</v>
      </c>
      <c r="D112" s="258"/>
      <c r="E112" s="258"/>
      <c r="F112" s="277" t="s">
        <v>701</v>
      </c>
      <c r="G112" s="258"/>
      <c r="H112" s="258" t="s">
        <v>743</v>
      </c>
      <c r="I112" s="258" t="s">
        <v>703</v>
      </c>
      <c r="J112" s="258">
        <v>120</v>
      </c>
      <c r="K112" s="269"/>
    </row>
    <row r="113" spans="2:11" ht="15" customHeight="1">
      <c r="B113" s="278"/>
      <c r="C113" s="258" t="s">
        <v>46</v>
      </c>
      <c r="D113" s="258"/>
      <c r="E113" s="258"/>
      <c r="F113" s="277" t="s">
        <v>701</v>
      </c>
      <c r="G113" s="258"/>
      <c r="H113" s="258" t="s">
        <v>744</v>
      </c>
      <c r="I113" s="258" t="s">
        <v>735</v>
      </c>
      <c r="J113" s="258"/>
      <c r="K113" s="269"/>
    </row>
    <row r="114" spans="2:11" ht="15" customHeight="1">
      <c r="B114" s="278"/>
      <c r="C114" s="258" t="s">
        <v>56</v>
      </c>
      <c r="D114" s="258"/>
      <c r="E114" s="258"/>
      <c r="F114" s="277" t="s">
        <v>701</v>
      </c>
      <c r="G114" s="258"/>
      <c r="H114" s="258" t="s">
        <v>745</v>
      </c>
      <c r="I114" s="258" t="s">
        <v>735</v>
      </c>
      <c r="J114" s="258"/>
      <c r="K114" s="269"/>
    </row>
    <row r="115" spans="2:11" ht="15" customHeight="1">
      <c r="B115" s="278"/>
      <c r="C115" s="258" t="s">
        <v>65</v>
      </c>
      <c r="D115" s="258"/>
      <c r="E115" s="258"/>
      <c r="F115" s="277" t="s">
        <v>701</v>
      </c>
      <c r="G115" s="258"/>
      <c r="H115" s="258" t="s">
        <v>746</v>
      </c>
      <c r="I115" s="258" t="s">
        <v>747</v>
      </c>
      <c r="J115" s="258"/>
      <c r="K115" s="269"/>
    </row>
    <row r="116" spans="2:11" ht="15" customHeight="1">
      <c r="B116" s="281"/>
      <c r="C116" s="287"/>
      <c r="D116" s="287"/>
      <c r="E116" s="287"/>
      <c r="F116" s="287"/>
      <c r="G116" s="287"/>
      <c r="H116" s="287"/>
      <c r="I116" s="287"/>
      <c r="J116" s="287"/>
      <c r="K116" s="283"/>
    </row>
    <row r="117" spans="2:11" ht="18.75" customHeight="1">
      <c r="B117" s="288"/>
      <c r="C117" s="254"/>
      <c r="D117" s="254"/>
      <c r="E117" s="254"/>
      <c r="F117" s="289"/>
      <c r="G117" s="254"/>
      <c r="H117" s="254"/>
      <c r="I117" s="254"/>
      <c r="J117" s="254"/>
      <c r="K117" s="288"/>
    </row>
    <row r="118" spans="2:11" ht="18.75" customHeight="1">
      <c r="B118" s="264"/>
      <c r="C118" s="264"/>
      <c r="D118" s="264"/>
      <c r="E118" s="264"/>
      <c r="F118" s="264"/>
      <c r="G118" s="264"/>
      <c r="H118" s="264"/>
      <c r="I118" s="264"/>
      <c r="J118" s="264"/>
      <c r="K118" s="264"/>
    </row>
    <row r="119" spans="2:11" ht="7.5" customHeight="1">
      <c r="B119" s="290"/>
      <c r="C119" s="291"/>
      <c r="D119" s="291"/>
      <c r="E119" s="291"/>
      <c r="F119" s="291"/>
      <c r="G119" s="291"/>
      <c r="H119" s="291"/>
      <c r="I119" s="291"/>
      <c r="J119" s="291"/>
      <c r="K119" s="292"/>
    </row>
    <row r="120" spans="2:11" ht="45" customHeight="1">
      <c r="B120" s="293"/>
      <c r="C120" s="368" t="s">
        <v>748</v>
      </c>
      <c r="D120" s="368"/>
      <c r="E120" s="368"/>
      <c r="F120" s="368"/>
      <c r="G120" s="368"/>
      <c r="H120" s="368"/>
      <c r="I120" s="368"/>
      <c r="J120" s="368"/>
      <c r="K120" s="294"/>
    </row>
    <row r="121" spans="2:11" ht="17.25" customHeight="1">
      <c r="B121" s="295"/>
      <c r="C121" s="270" t="s">
        <v>695</v>
      </c>
      <c r="D121" s="270"/>
      <c r="E121" s="270"/>
      <c r="F121" s="270" t="s">
        <v>696</v>
      </c>
      <c r="G121" s="271"/>
      <c r="H121" s="270" t="s">
        <v>116</v>
      </c>
      <c r="I121" s="270" t="s">
        <v>65</v>
      </c>
      <c r="J121" s="270" t="s">
        <v>697</v>
      </c>
      <c r="K121" s="296"/>
    </row>
    <row r="122" spans="2:11" ht="17.25" customHeight="1">
      <c r="B122" s="295"/>
      <c r="C122" s="272" t="s">
        <v>698</v>
      </c>
      <c r="D122" s="272"/>
      <c r="E122" s="272"/>
      <c r="F122" s="273" t="s">
        <v>699</v>
      </c>
      <c r="G122" s="274"/>
      <c r="H122" s="272"/>
      <c r="I122" s="272"/>
      <c r="J122" s="272" t="s">
        <v>700</v>
      </c>
      <c r="K122" s="296"/>
    </row>
    <row r="123" spans="2:11" ht="5.25" customHeight="1">
      <c r="B123" s="297"/>
      <c r="C123" s="275"/>
      <c r="D123" s="275"/>
      <c r="E123" s="275"/>
      <c r="F123" s="275"/>
      <c r="G123" s="258"/>
      <c r="H123" s="275"/>
      <c r="I123" s="275"/>
      <c r="J123" s="275"/>
      <c r="K123" s="298"/>
    </row>
    <row r="124" spans="2:11" ht="15" customHeight="1">
      <c r="B124" s="297"/>
      <c r="C124" s="258" t="s">
        <v>704</v>
      </c>
      <c r="D124" s="275"/>
      <c r="E124" s="275"/>
      <c r="F124" s="277" t="s">
        <v>701</v>
      </c>
      <c r="G124" s="258"/>
      <c r="H124" s="258" t="s">
        <v>740</v>
      </c>
      <c r="I124" s="258" t="s">
        <v>703</v>
      </c>
      <c r="J124" s="258">
        <v>120</v>
      </c>
      <c r="K124" s="299"/>
    </row>
    <row r="125" spans="2:11" ht="15" customHeight="1">
      <c r="B125" s="297"/>
      <c r="C125" s="258" t="s">
        <v>749</v>
      </c>
      <c r="D125" s="258"/>
      <c r="E125" s="258"/>
      <c r="F125" s="277" t="s">
        <v>701</v>
      </c>
      <c r="G125" s="258"/>
      <c r="H125" s="258" t="s">
        <v>750</v>
      </c>
      <c r="I125" s="258" t="s">
        <v>703</v>
      </c>
      <c r="J125" s="258" t="s">
        <v>751</v>
      </c>
      <c r="K125" s="299"/>
    </row>
    <row r="126" spans="2:11" ht="15" customHeight="1">
      <c r="B126" s="297"/>
      <c r="C126" s="258" t="s">
        <v>650</v>
      </c>
      <c r="D126" s="258"/>
      <c r="E126" s="258"/>
      <c r="F126" s="277" t="s">
        <v>701</v>
      </c>
      <c r="G126" s="258"/>
      <c r="H126" s="258" t="s">
        <v>752</v>
      </c>
      <c r="I126" s="258" t="s">
        <v>703</v>
      </c>
      <c r="J126" s="258" t="s">
        <v>751</v>
      </c>
      <c r="K126" s="299"/>
    </row>
    <row r="127" spans="2:11" ht="15" customHeight="1">
      <c r="B127" s="297"/>
      <c r="C127" s="258" t="s">
        <v>712</v>
      </c>
      <c r="D127" s="258"/>
      <c r="E127" s="258"/>
      <c r="F127" s="277" t="s">
        <v>707</v>
      </c>
      <c r="G127" s="258"/>
      <c r="H127" s="258" t="s">
        <v>713</v>
      </c>
      <c r="I127" s="258" t="s">
        <v>703</v>
      </c>
      <c r="J127" s="258">
        <v>15</v>
      </c>
      <c r="K127" s="299"/>
    </row>
    <row r="128" spans="2:11" ht="15" customHeight="1">
      <c r="B128" s="297"/>
      <c r="C128" s="279" t="s">
        <v>714</v>
      </c>
      <c r="D128" s="279"/>
      <c r="E128" s="279"/>
      <c r="F128" s="280" t="s">
        <v>707</v>
      </c>
      <c r="G128" s="279"/>
      <c r="H128" s="279" t="s">
        <v>715</v>
      </c>
      <c r="I128" s="279" t="s">
        <v>703</v>
      </c>
      <c r="J128" s="279">
        <v>15</v>
      </c>
      <c r="K128" s="299"/>
    </row>
    <row r="129" spans="2:11" ht="15" customHeight="1">
      <c r="B129" s="297"/>
      <c r="C129" s="279" t="s">
        <v>716</v>
      </c>
      <c r="D129" s="279"/>
      <c r="E129" s="279"/>
      <c r="F129" s="280" t="s">
        <v>707</v>
      </c>
      <c r="G129" s="279"/>
      <c r="H129" s="279" t="s">
        <v>717</v>
      </c>
      <c r="I129" s="279" t="s">
        <v>703</v>
      </c>
      <c r="J129" s="279">
        <v>20</v>
      </c>
      <c r="K129" s="299"/>
    </row>
    <row r="130" spans="2:11" ht="15" customHeight="1">
      <c r="B130" s="297"/>
      <c r="C130" s="279" t="s">
        <v>718</v>
      </c>
      <c r="D130" s="279"/>
      <c r="E130" s="279"/>
      <c r="F130" s="280" t="s">
        <v>707</v>
      </c>
      <c r="G130" s="279"/>
      <c r="H130" s="279" t="s">
        <v>719</v>
      </c>
      <c r="I130" s="279" t="s">
        <v>703</v>
      </c>
      <c r="J130" s="279">
        <v>20</v>
      </c>
      <c r="K130" s="299"/>
    </row>
    <row r="131" spans="2:11" ht="15" customHeight="1">
      <c r="B131" s="297"/>
      <c r="C131" s="258" t="s">
        <v>706</v>
      </c>
      <c r="D131" s="258"/>
      <c r="E131" s="258"/>
      <c r="F131" s="277" t="s">
        <v>707</v>
      </c>
      <c r="G131" s="258"/>
      <c r="H131" s="258" t="s">
        <v>740</v>
      </c>
      <c r="I131" s="258" t="s">
        <v>703</v>
      </c>
      <c r="J131" s="258">
        <v>50</v>
      </c>
      <c r="K131" s="299"/>
    </row>
    <row r="132" spans="2:11" ht="15" customHeight="1">
      <c r="B132" s="297"/>
      <c r="C132" s="258" t="s">
        <v>720</v>
      </c>
      <c r="D132" s="258"/>
      <c r="E132" s="258"/>
      <c r="F132" s="277" t="s">
        <v>707</v>
      </c>
      <c r="G132" s="258"/>
      <c r="H132" s="258" t="s">
        <v>740</v>
      </c>
      <c r="I132" s="258" t="s">
        <v>703</v>
      </c>
      <c r="J132" s="258">
        <v>50</v>
      </c>
      <c r="K132" s="299"/>
    </row>
    <row r="133" spans="2:11" ht="15" customHeight="1">
      <c r="B133" s="297"/>
      <c r="C133" s="258" t="s">
        <v>726</v>
      </c>
      <c r="D133" s="258"/>
      <c r="E133" s="258"/>
      <c r="F133" s="277" t="s">
        <v>707</v>
      </c>
      <c r="G133" s="258"/>
      <c r="H133" s="258" t="s">
        <v>740</v>
      </c>
      <c r="I133" s="258" t="s">
        <v>703</v>
      </c>
      <c r="J133" s="258">
        <v>50</v>
      </c>
      <c r="K133" s="299"/>
    </row>
    <row r="134" spans="2:11" ht="15" customHeight="1">
      <c r="B134" s="297"/>
      <c r="C134" s="258" t="s">
        <v>728</v>
      </c>
      <c r="D134" s="258"/>
      <c r="E134" s="258"/>
      <c r="F134" s="277" t="s">
        <v>707</v>
      </c>
      <c r="G134" s="258"/>
      <c r="H134" s="258" t="s">
        <v>740</v>
      </c>
      <c r="I134" s="258" t="s">
        <v>703</v>
      </c>
      <c r="J134" s="258">
        <v>50</v>
      </c>
      <c r="K134" s="299"/>
    </row>
    <row r="135" spans="2:11" ht="15" customHeight="1">
      <c r="B135" s="297"/>
      <c r="C135" s="258" t="s">
        <v>121</v>
      </c>
      <c r="D135" s="258"/>
      <c r="E135" s="258"/>
      <c r="F135" s="277" t="s">
        <v>707</v>
      </c>
      <c r="G135" s="258"/>
      <c r="H135" s="258" t="s">
        <v>753</v>
      </c>
      <c r="I135" s="258" t="s">
        <v>703</v>
      </c>
      <c r="J135" s="258">
        <v>255</v>
      </c>
      <c r="K135" s="299"/>
    </row>
    <row r="136" spans="2:11" ht="15" customHeight="1">
      <c r="B136" s="297"/>
      <c r="C136" s="258" t="s">
        <v>730</v>
      </c>
      <c r="D136" s="258"/>
      <c r="E136" s="258"/>
      <c r="F136" s="277" t="s">
        <v>701</v>
      </c>
      <c r="G136" s="258"/>
      <c r="H136" s="258" t="s">
        <v>754</v>
      </c>
      <c r="I136" s="258" t="s">
        <v>732</v>
      </c>
      <c r="J136" s="258"/>
      <c r="K136" s="299"/>
    </row>
    <row r="137" spans="2:11" ht="15" customHeight="1">
      <c r="B137" s="297"/>
      <c r="C137" s="258" t="s">
        <v>733</v>
      </c>
      <c r="D137" s="258"/>
      <c r="E137" s="258"/>
      <c r="F137" s="277" t="s">
        <v>701</v>
      </c>
      <c r="G137" s="258"/>
      <c r="H137" s="258" t="s">
        <v>755</v>
      </c>
      <c r="I137" s="258" t="s">
        <v>735</v>
      </c>
      <c r="J137" s="258"/>
      <c r="K137" s="299"/>
    </row>
    <row r="138" spans="2:11" ht="15" customHeight="1">
      <c r="B138" s="297"/>
      <c r="C138" s="258" t="s">
        <v>736</v>
      </c>
      <c r="D138" s="258"/>
      <c r="E138" s="258"/>
      <c r="F138" s="277" t="s">
        <v>701</v>
      </c>
      <c r="G138" s="258"/>
      <c r="H138" s="258" t="s">
        <v>736</v>
      </c>
      <c r="I138" s="258" t="s">
        <v>735</v>
      </c>
      <c r="J138" s="258"/>
      <c r="K138" s="299"/>
    </row>
    <row r="139" spans="2:11" ht="15" customHeight="1">
      <c r="B139" s="297"/>
      <c r="C139" s="258" t="s">
        <v>46</v>
      </c>
      <c r="D139" s="258"/>
      <c r="E139" s="258"/>
      <c r="F139" s="277" t="s">
        <v>701</v>
      </c>
      <c r="G139" s="258"/>
      <c r="H139" s="258" t="s">
        <v>756</v>
      </c>
      <c r="I139" s="258" t="s">
        <v>735</v>
      </c>
      <c r="J139" s="258"/>
      <c r="K139" s="299"/>
    </row>
    <row r="140" spans="2:11" ht="15" customHeight="1">
      <c r="B140" s="297"/>
      <c r="C140" s="258" t="s">
        <v>757</v>
      </c>
      <c r="D140" s="258"/>
      <c r="E140" s="258"/>
      <c r="F140" s="277" t="s">
        <v>701</v>
      </c>
      <c r="G140" s="258"/>
      <c r="H140" s="258" t="s">
        <v>758</v>
      </c>
      <c r="I140" s="258" t="s">
        <v>735</v>
      </c>
      <c r="J140" s="258"/>
      <c r="K140" s="299"/>
    </row>
    <row r="141" spans="2:11" ht="15" customHeight="1">
      <c r="B141" s="300"/>
      <c r="C141" s="301"/>
      <c r="D141" s="301"/>
      <c r="E141" s="301"/>
      <c r="F141" s="301"/>
      <c r="G141" s="301"/>
      <c r="H141" s="301"/>
      <c r="I141" s="301"/>
      <c r="J141" s="301"/>
      <c r="K141" s="302"/>
    </row>
    <row r="142" spans="2:11" ht="18.75" customHeight="1">
      <c r="B142" s="254"/>
      <c r="C142" s="254"/>
      <c r="D142" s="254"/>
      <c r="E142" s="254"/>
      <c r="F142" s="289"/>
      <c r="G142" s="254"/>
      <c r="H142" s="254"/>
      <c r="I142" s="254"/>
      <c r="J142" s="254"/>
      <c r="K142" s="254"/>
    </row>
    <row r="143" spans="2:11" ht="18.75" customHeight="1">
      <c r="B143" s="264"/>
      <c r="C143" s="264"/>
      <c r="D143" s="264"/>
      <c r="E143" s="264"/>
      <c r="F143" s="264"/>
      <c r="G143" s="264"/>
      <c r="H143" s="264"/>
      <c r="I143" s="264"/>
      <c r="J143" s="264"/>
      <c r="K143" s="264"/>
    </row>
    <row r="144" spans="2:11" ht="7.5" customHeight="1">
      <c r="B144" s="265"/>
      <c r="C144" s="266"/>
      <c r="D144" s="266"/>
      <c r="E144" s="266"/>
      <c r="F144" s="266"/>
      <c r="G144" s="266"/>
      <c r="H144" s="266"/>
      <c r="I144" s="266"/>
      <c r="J144" s="266"/>
      <c r="K144" s="267"/>
    </row>
    <row r="145" spans="2:11" ht="45" customHeight="1">
      <c r="B145" s="268"/>
      <c r="C145" s="369" t="s">
        <v>759</v>
      </c>
      <c r="D145" s="369"/>
      <c r="E145" s="369"/>
      <c r="F145" s="369"/>
      <c r="G145" s="369"/>
      <c r="H145" s="369"/>
      <c r="I145" s="369"/>
      <c r="J145" s="369"/>
      <c r="K145" s="269"/>
    </row>
    <row r="146" spans="2:11" ht="17.25" customHeight="1">
      <c r="B146" s="268"/>
      <c r="C146" s="270" t="s">
        <v>695</v>
      </c>
      <c r="D146" s="270"/>
      <c r="E146" s="270"/>
      <c r="F146" s="270" t="s">
        <v>696</v>
      </c>
      <c r="G146" s="271"/>
      <c r="H146" s="270" t="s">
        <v>116</v>
      </c>
      <c r="I146" s="270" t="s">
        <v>65</v>
      </c>
      <c r="J146" s="270" t="s">
        <v>697</v>
      </c>
      <c r="K146" s="269"/>
    </row>
    <row r="147" spans="2:11" ht="17.25" customHeight="1">
      <c r="B147" s="268"/>
      <c r="C147" s="272" t="s">
        <v>698</v>
      </c>
      <c r="D147" s="272"/>
      <c r="E147" s="272"/>
      <c r="F147" s="273" t="s">
        <v>699</v>
      </c>
      <c r="G147" s="274"/>
      <c r="H147" s="272"/>
      <c r="I147" s="272"/>
      <c r="J147" s="272" t="s">
        <v>700</v>
      </c>
      <c r="K147" s="269"/>
    </row>
    <row r="148" spans="2:11" ht="5.25" customHeight="1">
      <c r="B148" s="278"/>
      <c r="C148" s="275"/>
      <c r="D148" s="275"/>
      <c r="E148" s="275"/>
      <c r="F148" s="275"/>
      <c r="G148" s="276"/>
      <c r="H148" s="275"/>
      <c r="I148" s="275"/>
      <c r="J148" s="275"/>
      <c r="K148" s="299"/>
    </row>
    <row r="149" spans="2:11" ht="15" customHeight="1">
      <c r="B149" s="278"/>
      <c r="C149" s="303" t="s">
        <v>704</v>
      </c>
      <c r="D149" s="258"/>
      <c r="E149" s="258"/>
      <c r="F149" s="304" t="s">
        <v>701</v>
      </c>
      <c r="G149" s="258"/>
      <c r="H149" s="303" t="s">
        <v>740</v>
      </c>
      <c r="I149" s="303" t="s">
        <v>703</v>
      </c>
      <c r="J149" s="303">
        <v>120</v>
      </c>
      <c r="K149" s="299"/>
    </row>
    <row r="150" spans="2:11" ht="15" customHeight="1">
      <c r="B150" s="278"/>
      <c r="C150" s="303" t="s">
        <v>749</v>
      </c>
      <c r="D150" s="258"/>
      <c r="E150" s="258"/>
      <c r="F150" s="304" t="s">
        <v>701</v>
      </c>
      <c r="G150" s="258"/>
      <c r="H150" s="303" t="s">
        <v>760</v>
      </c>
      <c r="I150" s="303" t="s">
        <v>703</v>
      </c>
      <c r="J150" s="303" t="s">
        <v>751</v>
      </c>
      <c r="K150" s="299"/>
    </row>
    <row r="151" spans="2:11" ht="15" customHeight="1">
      <c r="B151" s="278"/>
      <c r="C151" s="303" t="s">
        <v>650</v>
      </c>
      <c r="D151" s="258"/>
      <c r="E151" s="258"/>
      <c r="F151" s="304" t="s">
        <v>701</v>
      </c>
      <c r="G151" s="258"/>
      <c r="H151" s="303" t="s">
        <v>761</v>
      </c>
      <c r="I151" s="303" t="s">
        <v>703</v>
      </c>
      <c r="J151" s="303" t="s">
        <v>751</v>
      </c>
      <c r="K151" s="299"/>
    </row>
    <row r="152" spans="2:11" ht="15" customHeight="1">
      <c r="B152" s="278"/>
      <c r="C152" s="303" t="s">
        <v>706</v>
      </c>
      <c r="D152" s="258"/>
      <c r="E152" s="258"/>
      <c r="F152" s="304" t="s">
        <v>707</v>
      </c>
      <c r="G152" s="258"/>
      <c r="H152" s="303" t="s">
        <v>740</v>
      </c>
      <c r="I152" s="303" t="s">
        <v>703</v>
      </c>
      <c r="J152" s="303">
        <v>50</v>
      </c>
      <c r="K152" s="299"/>
    </row>
    <row r="153" spans="2:11" ht="15" customHeight="1">
      <c r="B153" s="278"/>
      <c r="C153" s="303" t="s">
        <v>709</v>
      </c>
      <c r="D153" s="258"/>
      <c r="E153" s="258"/>
      <c r="F153" s="304" t="s">
        <v>701</v>
      </c>
      <c r="G153" s="258"/>
      <c r="H153" s="303" t="s">
        <v>740</v>
      </c>
      <c r="I153" s="303" t="s">
        <v>711</v>
      </c>
      <c r="J153" s="303"/>
      <c r="K153" s="299"/>
    </row>
    <row r="154" spans="2:11" ht="15" customHeight="1">
      <c r="B154" s="278"/>
      <c r="C154" s="303" t="s">
        <v>720</v>
      </c>
      <c r="D154" s="258"/>
      <c r="E154" s="258"/>
      <c r="F154" s="304" t="s">
        <v>707</v>
      </c>
      <c r="G154" s="258"/>
      <c r="H154" s="303" t="s">
        <v>740</v>
      </c>
      <c r="I154" s="303" t="s">
        <v>703</v>
      </c>
      <c r="J154" s="303">
        <v>50</v>
      </c>
      <c r="K154" s="299"/>
    </row>
    <row r="155" spans="2:11" ht="15" customHeight="1">
      <c r="B155" s="278"/>
      <c r="C155" s="303" t="s">
        <v>728</v>
      </c>
      <c r="D155" s="258"/>
      <c r="E155" s="258"/>
      <c r="F155" s="304" t="s">
        <v>707</v>
      </c>
      <c r="G155" s="258"/>
      <c r="H155" s="303" t="s">
        <v>740</v>
      </c>
      <c r="I155" s="303" t="s">
        <v>703</v>
      </c>
      <c r="J155" s="303">
        <v>50</v>
      </c>
      <c r="K155" s="299"/>
    </row>
    <row r="156" spans="2:11" ht="15" customHeight="1">
      <c r="B156" s="278"/>
      <c r="C156" s="303" t="s">
        <v>726</v>
      </c>
      <c r="D156" s="258"/>
      <c r="E156" s="258"/>
      <c r="F156" s="304" t="s">
        <v>707</v>
      </c>
      <c r="G156" s="258"/>
      <c r="H156" s="303" t="s">
        <v>740</v>
      </c>
      <c r="I156" s="303" t="s">
        <v>703</v>
      </c>
      <c r="J156" s="303">
        <v>50</v>
      </c>
      <c r="K156" s="299"/>
    </row>
    <row r="157" spans="2:11" ht="15" customHeight="1">
      <c r="B157" s="278"/>
      <c r="C157" s="303" t="s">
        <v>94</v>
      </c>
      <c r="D157" s="258"/>
      <c r="E157" s="258"/>
      <c r="F157" s="304" t="s">
        <v>701</v>
      </c>
      <c r="G157" s="258"/>
      <c r="H157" s="303" t="s">
        <v>762</v>
      </c>
      <c r="I157" s="303" t="s">
        <v>703</v>
      </c>
      <c r="J157" s="303" t="s">
        <v>763</v>
      </c>
      <c r="K157" s="299"/>
    </row>
    <row r="158" spans="2:11" ht="15" customHeight="1">
      <c r="B158" s="278"/>
      <c r="C158" s="303" t="s">
        <v>764</v>
      </c>
      <c r="D158" s="258"/>
      <c r="E158" s="258"/>
      <c r="F158" s="304" t="s">
        <v>701</v>
      </c>
      <c r="G158" s="258"/>
      <c r="H158" s="303" t="s">
        <v>765</v>
      </c>
      <c r="I158" s="303" t="s">
        <v>735</v>
      </c>
      <c r="J158" s="303"/>
      <c r="K158" s="299"/>
    </row>
    <row r="159" spans="2:11" ht="15" customHeight="1">
      <c r="B159" s="305"/>
      <c r="C159" s="287"/>
      <c r="D159" s="287"/>
      <c r="E159" s="287"/>
      <c r="F159" s="287"/>
      <c r="G159" s="287"/>
      <c r="H159" s="287"/>
      <c r="I159" s="287"/>
      <c r="J159" s="287"/>
      <c r="K159" s="306"/>
    </row>
    <row r="160" spans="2:11" ht="18.75" customHeight="1">
      <c r="B160" s="254"/>
      <c r="C160" s="258"/>
      <c r="D160" s="258"/>
      <c r="E160" s="258"/>
      <c r="F160" s="277"/>
      <c r="G160" s="258"/>
      <c r="H160" s="258"/>
      <c r="I160" s="258"/>
      <c r="J160" s="258"/>
      <c r="K160" s="254"/>
    </row>
    <row r="161" spans="2:11" ht="18.75" customHeight="1">
      <c r="B161" s="264"/>
      <c r="C161" s="264"/>
      <c r="D161" s="264"/>
      <c r="E161" s="264"/>
      <c r="F161" s="264"/>
      <c r="G161" s="264"/>
      <c r="H161" s="264"/>
      <c r="I161" s="264"/>
      <c r="J161" s="264"/>
      <c r="K161" s="264"/>
    </row>
    <row r="162" spans="2:11" ht="7.5" customHeight="1">
      <c r="B162" s="246"/>
      <c r="C162" s="247"/>
      <c r="D162" s="247"/>
      <c r="E162" s="247"/>
      <c r="F162" s="247"/>
      <c r="G162" s="247"/>
      <c r="H162" s="247"/>
      <c r="I162" s="247"/>
      <c r="J162" s="247"/>
      <c r="K162" s="248"/>
    </row>
    <row r="163" spans="2:11" ht="45" customHeight="1">
      <c r="B163" s="249"/>
      <c r="C163" s="368" t="s">
        <v>766</v>
      </c>
      <c r="D163" s="368"/>
      <c r="E163" s="368"/>
      <c r="F163" s="368"/>
      <c r="G163" s="368"/>
      <c r="H163" s="368"/>
      <c r="I163" s="368"/>
      <c r="J163" s="368"/>
      <c r="K163" s="250"/>
    </row>
    <row r="164" spans="2:11" ht="17.25" customHeight="1">
      <c r="B164" s="249"/>
      <c r="C164" s="270" t="s">
        <v>695</v>
      </c>
      <c r="D164" s="270"/>
      <c r="E164" s="270"/>
      <c r="F164" s="270" t="s">
        <v>696</v>
      </c>
      <c r="G164" s="307"/>
      <c r="H164" s="308" t="s">
        <v>116</v>
      </c>
      <c r="I164" s="308" t="s">
        <v>65</v>
      </c>
      <c r="J164" s="270" t="s">
        <v>697</v>
      </c>
      <c r="K164" s="250"/>
    </row>
    <row r="165" spans="2:11" ht="17.25" customHeight="1">
      <c r="B165" s="251"/>
      <c r="C165" s="272" t="s">
        <v>698</v>
      </c>
      <c r="D165" s="272"/>
      <c r="E165" s="272"/>
      <c r="F165" s="273" t="s">
        <v>699</v>
      </c>
      <c r="G165" s="309"/>
      <c r="H165" s="310"/>
      <c r="I165" s="310"/>
      <c r="J165" s="272" t="s">
        <v>700</v>
      </c>
      <c r="K165" s="252"/>
    </row>
    <row r="166" spans="2:11" ht="5.25" customHeight="1">
      <c r="B166" s="278"/>
      <c r="C166" s="275"/>
      <c r="D166" s="275"/>
      <c r="E166" s="275"/>
      <c r="F166" s="275"/>
      <c r="G166" s="276"/>
      <c r="H166" s="275"/>
      <c r="I166" s="275"/>
      <c r="J166" s="275"/>
      <c r="K166" s="299"/>
    </row>
    <row r="167" spans="2:11" ht="15" customHeight="1">
      <c r="B167" s="278"/>
      <c r="C167" s="258" t="s">
        <v>704</v>
      </c>
      <c r="D167" s="258"/>
      <c r="E167" s="258"/>
      <c r="F167" s="277" t="s">
        <v>701</v>
      </c>
      <c r="G167" s="258"/>
      <c r="H167" s="258" t="s">
        <v>740</v>
      </c>
      <c r="I167" s="258" t="s">
        <v>703</v>
      </c>
      <c r="J167" s="258">
        <v>120</v>
      </c>
      <c r="K167" s="299"/>
    </row>
    <row r="168" spans="2:11" ht="15" customHeight="1">
      <c r="B168" s="278"/>
      <c r="C168" s="258" t="s">
        <v>749</v>
      </c>
      <c r="D168" s="258"/>
      <c r="E168" s="258"/>
      <c r="F168" s="277" t="s">
        <v>701</v>
      </c>
      <c r="G168" s="258"/>
      <c r="H168" s="258" t="s">
        <v>750</v>
      </c>
      <c r="I168" s="258" t="s">
        <v>703</v>
      </c>
      <c r="J168" s="258" t="s">
        <v>751</v>
      </c>
      <c r="K168" s="299"/>
    </row>
    <row r="169" spans="2:11" ht="15" customHeight="1">
      <c r="B169" s="278"/>
      <c r="C169" s="258" t="s">
        <v>650</v>
      </c>
      <c r="D169" s="258"/>
      <c r="E169" s="258"/>
      <c r="F169" s="277" t="s">
        <v>701</v>
      </c>
      <c r="G169" s="258"/>
      <c r="H169" s="258" t="s">
        <v>767</v>
      </c>
      <c r="I169" s="258" t="s">
        <v>703</v>
      </c>
      <c r="J169" s="258" t="s">
        <v>751</v>
      </c>
      <c r="K169" s="299"/>
    </row>
    <row r="170" spans="2:11" ht="15" customHeight="1">
      <c r="B170" s="278"/>
      <c r="C170" s="258" t="s">
        <v>706</v>
      </c>
      <c r="D170" s="258"/>
      <c r="E170" s="258"/>
      <c r="F170" s="277" t="s">
        <v>707</v>
      </c>
      <c r="G170" s="258"/>
      <c r="H170" s="258" t="s">
        <v>767</v>
      </c>
      <c r="I170" s="258" t="s">
        <v>703</v>
      </c>
      <c r="J170" s="258">
        <v>50</v>
      </c>
      <c r="K170" s="299"/>
    </row>
    <row r="171" spans="2:11" ht="15" customHeight="1">
      <c r="B171" s="278"/>
      <c r="C171" s="258" t="s">
        <v>709</v>
      </c>
      <c r="D171" s="258"/>
      <c r="E171" s="258"/>
      <c r="F171" s="277" t="s">
        <v>701</v>
      </c>
      <c r="G171" s="258"/>
      <c r="H171" s="258" t="s">
        <v>767</v>
      </c>
      <c r="I171" s="258" t="s">
        <v>711</v>
      </c>
      <c r="J171" s="258"/>
      <c r="K171" s="299"/>
    </row>
    <row r="172" spans="2:11" ht="15" customHeight="1">
      <c r="B172" s="278"/>
      <c r="C172" s="258" t="s">
        <v>720</v>
      </c>
      <c r="D172" s="258"/>
      <c r="E172" s="258"/>
      <c r="F172" s="277" t="s">
        <v>707</v>
      </c>
      <c r="G172" s="258"/>
      <c r="H172" s="258" t="s">
        <v>767</v>
      </c>
      <c r="I172" s="258" t="s">
        <v>703</v>
      </c>
      <c r="J172" s="258">
        <v>50</v>
      </c>
      <c r="K172" s="299"/>
    </row>
    <row r="173" spans="2:11" ht="15" customHeight="1">
      <c r="B173" s="278"/>
      <c r="C173" s="258" t="s">
        <v>728</v>
      </c>
      <c r="D173" s="258"/>
      <c r="E173" s="258"/>
      <c r="F173" s="277" t="s">
        <v>707</v>
      </c>
      <c r="G173" s="258"/>
      <c r="H173" s="258" t="s">
        <v>767</v>
      </c>
      <c r="I173" s="258" t="s">
        <v>703</v>
      </c>
      <c r="J173" s="258">
        <v>50</v>
      </c>
      <c r="K173" s="299"/>
    </row>
    <row r="174" spans="2:11" ht="15" customHeight="1">
      <c r="B174" s="278"/>
      <c r="C174" s="258" t="s">
        <v>726</v>
      </c>
      <c r="D174" s="258"/>
      <c r="E174" s="258"/>
      <c r="F174" s="277" t="s">
        <v>707</v>
      </c>
      <c r="G174" s="258"/>
      <c r="H174" s="258" t="s">
        <v>767</v>
      </c>
      <c r="I174" s="258" t="s">
        <v>703</v>
      </c>
      <c r="J174" s="258">
        <v>50</v>
      </c>
      <c r="K174" s="299"/>
    </row>
    <row r="175" spans="2:11" ht="15" customHeight="1">
      <c r="B175" s="278"/>
      <c r="C175" s="258" t="s">
        <v>115</v>
      </c>
      <c r="D175" s="258"/>
      <c r="E175" s="258"/>
      <c r="F175" s="277" t="s">
        <v>701</v>
      </c>
      <c r="G175" s="258"/>
      <c r="H175" s="258" t="s">
        <v>768</v>
      </c>
      <c r="I175" s="258" t="s">
        <v>769</v>
      </c>
      <c r="J175" s="258"/>
      <c r="K175" s="299"/>
    </row>
    <row r="176" spans="2:11" ht="15" customHeight="1">
      <c r="B176" s="278"/>
      <c r="C176" s="258" t="s">
        <v>65</v>
      </c>
      <c r="D176" s="258"/>
      <c r="E176" s="258"/>
      <c r="F176" s="277" t="s">
        <v>701</v>
      </c>
      <c r="G176" s="258"/>
      <c r="H176" s="258" t="s">
        <v>770</v>
      </c>
      <c r="I176" s="258" t="s">
        <v>771</v>
      </c>
      <c r="J176" s="258">
        <v>1</v>
      </c>
      <c r="K176" s="299"/>
    </row>
    <row r="177" spans="2:11" ht="15" customHeight="1">
      <c r="B177" s="278"/>
      <c r="C177" s="258" t="s">
        <v>61</v>
      </c>
      <c r="D177" s="258"/>
      <c r="E177" s="258"/>
      <c r="F177" s="277" t="s">
        <v>701</v>
      </c>
      <c r="G177" s="258"/>
      <c r="H177" s="258" t="s">
        <v>772</v>
      </c>
      <c r="I177" s="258" t="s">
        <v>703</v>
      </c>
      <c r="J177" s="258">
        <v>20</v>
      </c>
      <c r="K177" s="299"/>
    </row>
    <row r="178" spans="2:11" ht="15" customHeight="1">
      <c r="B178" s="278"/>
      <c r="C178" s="258" t="s">
        <v>116</v>
      </c>
      <c r="D178" s="258"/>
      <c r="E178" s="258"/>
      <c r="F178" s="277" t="s">
        <v>701</v>
      </c>
      <c r="G178" s="258"/>
      <c r="H178" s="258" t="s">
        <v>773</v>
      </c>
      <c r="I178" s="258" t="s">
        <v>703</v>
      </c>
      <c r="J178" s="258">
        <v>255</v>
      </c>
      <c r="K178" s="299"/>
    </row>
    <row r="179" spans="2:11" ht="15" customHeight="1">
      <c r="B179" s="278"/>
      <c r="C179" s="258" t="s">
        <v>117</v>
      </c>
      <c r="D179" s="258"/>
      <c r="E179" s="258"/>
      <c r="F179" s="277" t="s">
        <v>701</v>
      </c>
      <c r="G179" s="258"/>
      <c r="H179" s="258" t="s">
        <v>666</v>
      </c>
      <c r="I179" s="258" t="s">
        <v>703</v>
      </c>
      <c r="J179" s="258">
        <v>10</v>
      </c>
      <c r="K179" s="299"/>
    </row>
    <row r="180" spans="2:11" ht="15" customHeight="1">
      <c r="B180" s="278"/>
      <c r="C180" s="258" t="s">
        <v>118</v>
      </c>
      <c r="D180" s="258"/>
      <c r="E180" s="258"/>
      <c r="F180" s="277" t="s">
        <v>701</v>
      </c>
      <c r="G180" s="258"/>
      <c r="H180" s="258" t="s">
        <v>774</v>
      </c>
      <c r="I180" s="258" t="s">
        <v>735</v>
      </c>
      <c r="J180" s="258"/>
      <c r="K180" s="299"/>
    </row>
    <row r="181" spans="2:11" ht="15" customHeight="1">
      <c r="B181" s="278"/>
      <c r="C181" s="258" t="s">
        <v>775</v>
      </c>
      <c r="D181" s="258"/>
      <c r="E181" s="258"/>
      <c r="F181" s="277" t="s">
        <v>701</v>
      </c>
      <c r="G181" s="258"/>
      <c r="H181" s="258" t="s">
        <v>776</v>
      </c>
      <c r="I181" s="258" t="s">
        <v>735</v>
      </c>
      <c r="J181" s="258"/>
      <c r="K181" s="299"/>
    </row>
    <row r="182" spans="2:11" ht="15" customHeight="1">
      <c r="B182" s="278"/>
      <c r="C182" s="258" t="s">
        <v>764</v>
      </c>
      <c r="D182" s="258"/>
      <c r="E182" s="258"/>
      <c r="F182" s="277" t="s">
        <v>701</v>
      </c>
      <c r="G182" s="258"/>
      <c r="H182" s="258" t="s">
        <v>777</v>
      </c>
      <c r="I182" s="258" t="s">
        <v>735</v>
      </c>
      <c r="J182" s="258"/>
      <c r="K182" s="299"/>
    </row>
    <row r="183" spans="2:11" ht="15" customHeight="1">
      <c r="B183" s="278"/>
      <c r="C183" s="258" t="s">
        <v>120</v>
      </c>
      <c r="D183" s="258"/>
      <c r="E183" s="258"/>
      <c r="F183" s="277" t="s">
        <v>707</v>
      </c>
      <c r="G183" s="258"/>
      <c r="H183" s="258" t="s">
        <v>778</v>
      </c>
      <c r="I183" s="258" t="s">
        <v>703</v>
      </c>
      <c r="J183" s="258">
        <v>50</v>
      </c>
      <c r="K183" s="299"/>
    </row>
    <row r="184" spans="2:11" ht="15" customHeight="1">
      <c r="B184" s="278"/>
      <c r="C184" s="258" t="s">
        <v>779</v>
      </c>
      <c r="D184" s="258"/>
      <c r="E184" s="258"/>
      <c r="F184" s="277" t="s">
        <v>707</v>
      </c>
      <c r="G184" s="258"/>
      <c r="H184" s="258" t="s">
        <v>780</v>
      </c>
      <c r="I184" s="258" t="s">
        <v>781</v>
      </c>
      <c r="J184" s="258"/>
      <c r="K184" s="299"/>
    </row>
    <row r="185" spans="2:11" ht="15" customHeight="1">
      <c r="B185" s="278"/>
      <c r="C185" s="258" t="s">
        <v>782</v>
      </c>
      <c r="D185" s="258"/>
      <c r="E185" s="258"/>
      <c r="F185" s="277" t="s">
        <v>707</v>
      </c>
      <c r="G185" s="258"/>
      <c r="H185" s="258" t="s">
        <v>783</v>
      </c>
      <c r="I185" s="258" t="s">
        <v>781</v>
      </c>
      <c r="J185" s="258"/>
      <c r="K185" s="299"/>
    </row>
    <row r="186" spans="2:11" ht="15" customHeight="1">
      <c r="B186" s="278"/>
      <c r="C186" s="258" t="s">
        <v>784</v>
      </c>
      <c r="D186" s="258"/>
      <c r="E186" s="258"/>
      <c r="F186" s="277" t="s">
        <v>707</v>
      </c>
      <c r="G186" s="258"/>
      <c r="H186" s="258" t="s">
        <v>785</v>
      </c>
      <c r="I186" s="258" t="s">
        <v>781</v>
      </c>
      <c r="J186" s="258"/>
      <c r="K186" s="299"/>
    </row>
    <row r="187" spans="2:11" ht="15" customHeight="1">
      <c r="B187" s="278"/>
      <c r="C187" s="311" t="s">
        <v>786</v>
      </c>
      <c r="D187" s="258"/>
      <c r="E187" s="258"/>
      <c r="F187" s="277" t="s">
        <v>707</v>
      </c>
      <c r="G187" s="258"/>
      <c r="H187" s="258" t="s">
        <v>787</v>
      </c>
      <c r="I187" s="258" t="s">
        <v>788</v>
      </c>
      <c r="J187" s="312" t="s">
        <v>789</v>
      </c>
      <c r="K187" s="299"/>
    </row>
    <row r="188" spans="2:11" ht="15" customHeight="1">
      <c r="B188" s="278"/>
      <c r="C188" s="263" t="s">
        <v>50</v>
      </c>
      <c r="D188" s="258"/>
      <c r="E188" s="258"/>
      <c r="F188" s="277" t="s">
        <v>701</v>
      </c>
      <c r="G188" s="258"/>
      <c r="H188" s="254" t="s">
        <v>790</v>
      </c>
      <c r="I188" s="258" t="s">
        <v>791</v>
      </c>
      <c r="J188" s="258"/>
      <c r="K188" s="299"/>
    </row>
    <row r="189" spans="2:11" ht="15" customHeight="1">
      <c r="B189" s="278"/>
      <c r="C189" s="263" t="s">
        <v>792</v>
      </c>
      <c r="D189" s="258"/>
      <c r="E189" s="258"/>
      <c r="F189" s="277" t="s">
        <v>701</v>
      </c>
      <c r="G189" s="258"/>
      <c r="H189" s="258" t="s">
        <v>793</v>
      </c>
      <c r="I189" s="258" t="s">
        <v>735</v>
      </c>
      <c r="J189" s="258"/>
      <c r="K189" s="299"/>
    </row>
    <row r="190" spans="2:11" ht="15" customHeight="1">
      <c r="B190" s="278"/>
      <c r="C190" s="263" t="s">
        <v>794</v>
      </c>
      <c r="D190" s="258"/>
      <c r="E190" s="258"/>
      <c r="F190" s="277" t="s">
        <v>701</v>
      </c>
      <c r="G190" s="258"/>
      <c r="H190" s="258" t="s">
        <v>795</v>
      </c>
      <c r="I190" s="258" t="s">
        <v>735</v>
      </c>
      <c r="J190" s="258"/>
      <c r="K190" s="299"/>
    </row>
    <row r="191" spans="2:11" ht="15" customHeight="1">
      <c r="B191" s="278"/>
      <c r="C191" s="263" t="s">
        <v>796</v>
      </c>
      <c r="D191" s="258"/>
      <c r="E191" s="258"/>
      <c r="F191" s="277" t="s">
        <v>707</v>
      </c>
      <c r="G191" s="258"/>
      <c r="H191" s="258" t="s">
        <v>797</v>
      </c>
      <c r="I191" s="258" t="s">
        <v>735</v>
      </c>
      <c r="J191" s="258"/>
      <c r="K191" s="299"/>
    </row>
    <row r="192" spans="2:11" ht="15" customHeight="1">
      <c r="B192" s="305"/>
      <c r="C192" s="313"/>
      <c r="D192" s="287"/>
      <c r="E192" s="287"/>
      <c r="F192" s="287"/>
      <c r="G192" s="287"/>
      <c r="H192" s="287"/>
      <c r="I192" s="287"/>
      <c r="J192" s="287"/>
      <c r="K192" s="306"/>
    </row>
    <row r="193" spans="2:11" ht="18.75" customHeight="1">
      <c r="B193" s="254"/>
      <c r="C193" s="258"/>
      <c r="D193" s="258"/>
      <c r="E193" s="258"/>
      <c r="F193" s="277"/>
      <c r="G193" s="258"/>
      <c r="H193" s="258"/>
      <c r="I193" s="258"/>
      <c r="J193" s="258"/>
      <c r="K193" s="254"/>
    </row>
    <row r="194" spans="2:11" ht="18.75" customHeight="1">
      <c r="B194" s="254"/>
      <c r="C194" s="258"/>
      <c r="D194" s="258"/>
      <c r="E194" s="258"/>
      <c r="F194" s="277"/>
      <c r="G194" s="258"/>
      <c r="H194" s="258"/>
      <c r="I194" s="258"/>
      <c r="J194" s="258"/>
      <c r="K194" s="254"/>
    </row>
    <row r="195" spans="2:11" ht="18.75" customHeight="1">
      <c r="B195" s="264"/>
      <c r="C195" s="264"/>
      <c r="D195" s="264"/>
      <c r="E195" s="264"/>
      <c r="F195" s="264"/>
      <c r="G195" s="264"/>
      <c r="H195" s="264"/>
      <c r="I195" s="264"/>
      <c r="J195" s="264"/>
      <c r="K195" s="264"/>
    </row>
    <row r="196" spans="2:11" ht="409.6">
      <c r="B196" s="246"/>
      <c r="C196" s="247"/>
      <c r="D196" s="247"/>
      <c r="E196" s="247"/>
      <c r="F196" s="247"/>
      <c r="G196" s="247"/>
      <c r="H196" s="247"/>
      <c r="I196" s="247"/>
      <c r="J196" s="247"/>
      <c r="K196" s="248"/>
    </row>
    <row r="197" spans="2:11" ht="21">
      <c r="B197" s="249"/>
      <c r="C197" s="368" t="s">
        <v>798</v>
      </c>
      <c r="D197" s="368"/>
      <c r="E197" s="368"/>
      <c r="F197" s="368"/>
      <c r="G197" s="368"/>
      <c r="H197" s="368"/>
      <c r="I197" s="368"/>
      <c r="J197" s="368"/>
      <c r="K197" s="250"/>
    </row>
    <row r="198" spans="2:11" ht="25.5" customHeight="1">
      <c r="B198" s="249"/>
      <c r="C198" s="314" t="s">
        <v>799</v>
      </c>
      <c r="D198" s="314"/>
      <c r="E198" s="314"/>
      <c r="F198" s="314" t="s">
        <v>800</v>
      </c>
      <c r="G198" s="315"/>
      <c r="H198" s="367" t="s">
        <v>801</v>
      </c>
      <c r="I198" s="367"/>
      <c r="J198" s="367"/>
      <c r="K198" s="250"/>
    </row>
    <row r="199" spans="2:11" ht="5.25" customHeight="1">
      <c r="B199" s="278"/>
      <c r="C199" s="275"/>
      <c r="D199" s="275"/>
      <c r="E199" s="275"/>
      <c r="F199" s="275"/>
      <c r="G199" s="258"/>
      <c r="H199" s="275"/>
      <c r="I199" s="275"/>
      <c r="J199" s="275"/>
      <c r="K199" s="299"/>
    </row>
    <row r="200" spans="2:11" ht="15" customHeight="1">
      <c r="B200" s="278"/>
      <c r="C200" s="258" t="s">
        <v>791</v>
      </c>
      <c r="D200" s="258"/>
      <c r="E200" s="258"/>
      <c r="F200" s="277" t="s">
        <v>51</v>
      </c>
      <c r="G200" s="258"/>
      <c r="H200" s="365" t="s">
        <v>802</v>
      </c>
      <c r="I200" s="365"/>
      <c r="J200" s="365"/>
      <c r="K200" s="299"/>
    </row>
    <row r="201" spans="2:11" ht="15" customHeight="1">
      <c r="B201" s="278"/>
      <c r="C201" s="284"/>
      <c r="D201" s="258"/>
      <c r="E201" s="258"/>
      <c r="F201" s="277" t="s">
        <v>52</v>
      </c>
      <c r="G201" s="258"/>
      <c r="H201" s="365" t="s">
        <v>803</v>
      </c>
      <c r="I201" s="365"/>
      <c r="J201" s="365"/>
      <c r="K201" s="299"/>
    </row>
    <row r="202" spans="2:11" ht="15" customHeight="1">
      <c r="B202" s="278"/>
      <c r="C202" s="284"/>
      <c r="D202" s="258"/>
      <c r="E202" s="258"/>
      <c r="F202" s="277" t="s">
        <v>55</v>
      </c>
      <c r="G202" s="258"/>
      <c r="H202" s="365" t="s">
        <v>804</v>
      </c>
      <c r="I202" s="365"/>
      <c r="J202" s="365"/>
      <c r="K202" s="299"/>
    </row>
    <row r="203" spans="2:11" ht="15" customHeight="1">
      <c r="B203" s="278"/>
      <c r="C203" s="258"/>
      <c r="D203" s="258"/>
      <c r="E203" s="258"/>
      <c r="F203" s="277" t="s">
        <v>53</v>
      </c>
      <c r="G203" s="258"/>
      <c r="H203" s="365" t="s">
        <v>805</v>
      </c>
      <c r="I203" s="365"/>
      <c r="J203" s="365"/>
      <c r="K203" s="299"/>
    </row>
    <row r="204" spans="2:11" ht="15" customHeight="1">
      <c r="B204" s="278"/>
      <c r="C204" s="258"/>
      <c r="D204" s="258"/>
      <c r="E204" s="258"/>
      <c r="F204" s="277" t="s">
        <v>54</v>
      </c>
      <c r="G204" s="258"/>
      <c r="H204" s="365" t="s">
        <v>806</v>
      </c>
      <c r="I204" s="365"/>
      <c r="J204" s="365"/>
      <c r="K204" s="299"/>
    </row>
    <row r="205" spans="2:11" ht="15" customHeight="1">
      <c r="B205" s="278"/>
      <c r="C205" s="258"/>
      <c r="D205" s="258"/>
      <c r="E205" s="258"/>
      <c r="F205" s="277"/>
      <c r="G205" s="258"/>
      <c r="H205" s="258"/>
      <c r="I205" s="258"/>
      <c r="J205" s="258"/>
      <c r="K205" s="299"/>
    </row>
    <row r="206" spans="2:11" ht="15" customHeight="1">
      <c r="B206" s="278"/>
      <c r="C206" s="258" t="s">
        <v>747</v>
      </c>
      <c r="D206" s="258"/>
      <c r="E206" s="258"/>
      <c r="F206" s="277" t="s">
        <v>84</v>
      </c>
      <c r="G206" s="258"/>
      <c r="H206" s="365" t="s">
        <v>807</v>
      </c>
      <c r="I206" s="365"/>
      <c r="J206" s="365"/>
      <c r="K206" s="299"/>
    </row>
    <row r="207" spans="2:11" ht="15" customHeight="1">
      <c r="B207" s="278"/>
      <c r="C207" s="284"/>
      <c r="D207" s="258"/>
      <c r="E207" s="258"/>
      <c r="F207" s="277" t="s">
        <v>644</v>
      </c>
      <c r="G207" s="258"/>
      <c r="H207" s="365" t="s">
        <v>645</v>
      </c>
      <c r="I207" s="365"/>
      <c r="J207" s="365"/>
      <c r="K207" s="299"/>
    </row>
    <row r="208" spans="2:11" ht="15" customHeight="1">
      <c r="B208" s="278"/>
      <c r="C208" s="258"/>
      <c r="D208" s="258"/>
      <c r="E208" s="258"/>
      <c r="F208" s="277" t="s">
        <v>642</v>
      </c>
      <c r="G208" s="258"/>
      <c r="H208" s="365" t="s">
        <v>808</v>
      </c>
      <c r="I208" s="365"/>
      <c r="J208" s="365"/>
      <c r="K208" s="299"/>
    </row>
    <row r="209" spans="2:11" ht="15" customHeight="1">
      <c r="B209" s="316"/>
      <c r="C209" s="284"/>
      <c r="D209" s="284"/>
      <c r="E209" s="284"/>
      <c r="F209" s="277" t="s">
        <v>646</v>
      </c>
      <c r="G209" s="263"/>
      <c r="H209" s="366" t="s">
        <v>647</v>
      </c>
      <c r="I209" s="366"/>
      <c r="J209" s="366"/>
      <c r="K209" s="317"/>
    </row>
    <row r="210" spans="2:11" ht="15" customHeight="1">
      <c r="B210" s="316"/>
      <c r="C210" s="284"/>
      <c r="D210" s="284"/>
      <c r="E210" s="284"/>
      <c r="F210" s="277" t="s">
        <v>648</v>
      </c>
      <c r="G210" s="263"/>
      <c r="H210" s="366" t="s">
        <v>809</v>
      </c>
      <c r="I210" s="366"/>
      <c r="J210" s="366"/>
      <c r="K210" s="317"/>
    </row>
    <row r="211" spans="2:11" ht="15" customHeight="1">
      <c r="B211" s="316"/>
      <c r="C211" s="284"/>
      <c r="D211" s="284"/>
      <c r="E211" s="284"/>
      <c r="F211" s="318"/>
      <c r="G211" s="263"/>
      <c r="H211" s="319"/>
      <c r="I211" s="319"/>
      <c r="J211" s="319"/>
      <c r="K211" s="317"/>
    </row>
    <row r="212" spans="2:11" ht="15" customHeight="1">
      <c r="B212" s="316"/>
      <c r="C212" s="258" t="s">
        <v>771</v>
      </c>
      <c r="D212" s="284"/>
      <c r="E212" s="284"/>
      <c r="F212" s="277">
        <v>1</v>
      </c>
      <c r="G212" s="263"/>
      <c r="H212" s="366" t="s">
        <v>810</v>
      </c>
      <c r="I212" s="366"/>
      <c r="J212" s="366"/>
      <c r="K212" s="317"/>
    </row>
    <row r="213" spans="2:11" ht="15" customHeight="1">
      <c r="B213" s="316"/>
      <c r="C213" s="284"/>
      <c r="D213" s="284"/>
      <c r="E213" s="284"/>
      <c r="F213" s="277">
        <v>2</v>
      </c>
      <c r="G213" s="263"/>
      <c r="H213" s="366" t="s">
        <v>811</v>
      </c>
      <c r="I213" s="366"/>
      <c r="J213" s="366"/>
      <c r="K213" s="317"/>
    </row>
    <row r="214" spans="2:11" ht="15" customHeight="1">
      <c r="B214" s="316"/>
      <c r="C214" s="284"/>
      <c r="D214" s="284"/>
      <c r="E214" s="284"/>
      <c r="F214" s="277">
        <v>3</v>
      </c>
      <c r="G214" s="263"/>
      <c r="H214" s="366" t="s">
        <v>812</v>
      </c>
      <c r="I214" s="366"/>
      <c r="J214" s="366"/>
      <c r="K214" s="317"/>
    </row>
    <row r="215" spans="2:11" ht="15" customHeight="1">
      <c r="B215" s="316"/>
      <c r="C215" s="284"/>
      <c r="D215" s="284"/>
      <c r="E215" s="284"/>
      <c r="F215" s="277">
        <v>4</v>
      </c>
      <c r="G215" s="263"/>
      <c r="H215" s="366" t="s">
        <v>813</v>
      </c>
      <c r="I215" s="366"/>
      <c r="J215" s="366"/>
      <c r="K215" s="317"/>
    </row>
    <row r="216" spans="2:11" ht="12.75" customHeight="1">
      <c r="B216" s="320"/>
      <c r="C216" s="321"/>
      <c r="D216" s="321"/>
      <c r="E216" s="321"/>
      <c r="F216" s="321"/>
      <c r="G216" s="321"/>
      <c r="H216" s="321"/>
      <c r="I216" s="321"/>
      <c r="J216" s="321"/>
      <c r="K216" s="322"/>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5</vt:i4>
      </vt:variant>
    </vt:vector>
  </HeadingPairs>
  <TitlesOfParts>
    <vt:vector size="8" baseType="lpstr">
      <vt:lpstr>Rekapitulace stavby</vt:lpstr>
      <vt:lpstr>2015471 - Výstavba parkov...</vt:lpstr>
      <vt:lpstr>Pokyny pro vyplnění</vt:lpstr>
      <vt:lpstr>'2015471 - Výstavba parkov...'!Názvy_tisku</vt:lpstr>
      <vt:lpstr>'Rekapitulace stavby'!Názvy_tisku</vt:lpstr>
      <vt:lpstr>'2015471 - Výstavba parkov...'!Oblast_tisku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Rousek</dc:creator>
  <cp:lastModifiedBy>Martin Rousek</cp:lastModifiedBy>
  <dcterms:created xsi:type="dcterms:W3CDTF">2017-03-15T07:14:12Z</dcterms:created>
  <dcterms:modified xsi:type="dcterms:W3CDTF">2017-03-15T07:14:16Z</dcterms:modified>
</cp:coreProperties>
</file>